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75" yWindow="1395" windowWidth="15195" windowHeight="5850" tabRatio="880" firstSheet="1" activeTab="1"/>
  </bookViews>
  <sheets>
    <sheet name="BALANCE GENERAL  " sheetId="1" r:id="rId1"/>
    <sheet name="FLUJO DE EFECTIVO HISTORICO " sheetId="2" r:id="rId2"/>
  </sheets>
  <definedNames>
    <definedName name="_xlnm.Print_Area" localSheetId="0">'BALANCE GENERAL  '!$A$1:$D$79</definedName>
    <definedName name="_xlnm.Print_Area" localSheetId="1">'FLUJO DE EFECTIVO HISTORICO '!$A$1:$P$45</definedName>
  </definedNames>
  <calcPr fullCalcOnLoad="1"/>
</workbook>
</file>

<file path=xl/comments2.xml><?xml version="1.0" encoding="utf-8"?>
<comments xmlns="http://schemas.openxmlformats.org/spreadsheetml/2006/main">
  <authors>
    <author>Santa Manzanillo</author>
    <author>Nelly Taveras</author>
  </authors>
  <commentList>
    <comment ref="J10" authorId="0">
      <text>
        <r>
          <rPr>
            <b/>
            <sz val="9"/>
            <rFont val="Tahoma"/>
            <family val="2"/>
          </rPr>
          <t>Santa Manzanillo:</t>
        </r>
        <r>
          <rPr>
            <sz val="9"/>
            <rFont val="Tahoma"/>
            <family val="2"/>
          </rPr>
          <t xml:space="preserve">
</t>
        </r>
        <r>
          <rPr>
            <sz val="20"/>
            <rFont val="Tahoma"/>
            <family val="2"/>
          </rPr>
          <t xml:space="preserve">tomar en cuenta, en Enero  2016  se debe restar el ultimo dia de la recuaudacion de diciembre 
debe ser igual al monto que tiene la cuenta Efectivo en bancos Recaudadores aneco 1 del balace general.
</t>
        </r>
      </text>
    </comment>
    <comment ref="O10" authorId="1">
      <text>
        <r>
          <rPr>
            <b/>
            <sz val="9"/>
            <rFont val="Tahoma"/>
            <family val="2"/>
          </rPr>
          <t>Nelly Taveras:</t>
        </r>
        <r>
          <rPr>
            <sz val="9"/>
            <rFont val="Tahoma"/>
            <family val="2"/>
          </rPr>
          <t xml:space="preserve">
El monto rebajado corresponde a la recaudación del último día del año anterior</t>
        </r>
      </text>
    </comment>
  </commentList>
</comments>
</file>

<file path=xl/sharedStrings.xml><?xml version="1.0" encoding="utf-8"?>
<sst xmlns="http://schemas.openxmlformats.org/spreadsheetml/2006/main" count="112" uniqueCount="106">
  <si>
    <t>Estancias Infantiles</t>
  </si>
  <si>
    <t>Tesorería de la Seguridad Social</t>
  </si>
  <si>
    <t>TOTAL</t>
  </si>
  <si>
    <t>Notificaciones de Pago Cobradas</t>
  </si>
  <si>
    <t>Multas Entidades del sistema</t>
  </si>
  <si>
    <t>Total Efectivo Disponible</t>
  </si>
  <si>
    <t xml:space="preserve">  </t>
  </si>
  <si>
    <t>Total Salida Efectivo</t>
  </si>
  <si>
    <t>Fondos Reintegrados</t>
  </si>
  <si>
    <t xml:space="preserve"> Efectivo e Inversiones al Inicio del Año</t>
  </si>
  <si>
    <t>Total Entrada de Efectivo</t>
  </si>
  <si>
    <t>Más:</t>
  </si>
  <si>
    <t>2. Salida de Efectivo</t>
  </si>
  <si>
    <t xml:space="preserve">Aportes del Gobierno  para Programas  Especiales </t>
  </si>
  <si>
    <t>Pagos a Entidades del SVDS</t>
  </si>
  <si>
    <t>Pagos a Entidades del SFS</t>
  </si>
  <si>
    <t>Pagos a Entidades del SRL</t>
  </si>
  <si>
    <t>Aportes del Gobierno al  FONAMAT</t>
  </si>
  <si>
    <t xml:space="preserve">Balance General </t>
  </si>
  <si>
    <t>Del Régimen Contributivo</t>
  </si>
  <si>
    <t>Activo</t>
  </si>
  <si>
    <t>Efectivo en Bancos Recaudadores</t>
  </si>
  <si>
    <t>Banco de Reservas</t>
  </si>
  <si>
    <t/>
  </si>
  <si>
    <t>Banco Popular</t>
  </si>
  <si>
    <t>Banco del  Progreso</t>
  </si>
  <si>
    <t>Banco Santa Cruz</t>
  </si>
  <si>
    <t>Banco BDI</t>
  </si>
  <si>
    <t>Efectivo Proveniente de  SISALRIL</t>
  </si>
  <si>
    <t>Para Subsidio por Maternidad</t>
  </si>
  <si>
    <t xml:space="preserve">Para Subsidio por  Enfermedad Común </t>
  </si>
  <si>
    <t>Efectivo en Banco Central</t>
  </si>
  <si>
    <t>Fondos Validados no Especializados</t>
  </si>
  <si>
    <t>Fondos del Seguro de Vejez Discapacidad y Sobrevivencia</t>
  </si>
  <si>
    <t xml:space="preserve">Fondos del Seguro Familiar de Salud </t>
  </si>
  <si>
    <t>Fondos del Seguro Riesgos Laborales</t>
  </si>
  <si>
    <t>Fondos por Reembolsar a Empleadores</t>
  </si>
  <si>
    <t>Efectivo en otros Bancos</t>
  </si>
  <si>
    <t>Pensionados de Hacienda</t>
  </si>
  <si>
    <t>Cuenta de Reembolso a Empleadores</t>
  </si>
  <si>
    <t>Otros</t>
  </si>
  <si>
    <t>Inversiones</t>
  </si>
  <si>
    <t>Cuidado de la Salud de las Personas</t>
  </si>
  <si>
    <t>Total de Activo</t>
  </si>
  <si>
    <t>Pasivo</t>
  </si>
  <si>
    <t>Fondos por Distribuir</t>
  </si>
  <si>
    <t>AFP Reservas (FSS)</t>
  </si>
  <si>
    <t xml:space="preserve">Superintendencia de Pensiones </t>
  </si>
  <si>
    <t xml:space="preserve">Administradoras de Riesgos de Salud  </t>
  </si>
  <si>
    <t>IDSS (Estancias Infantiles )</t>
  </si>
  <si>
    <t xml:space="preserve">IDSS (Seguro de Riesgos Laborales) </t>
  </si>
  <si>
    <t>SISALRIL (Subsidios)</t>
  </si>
  <si>
    <t>SISALRIL ( Comisión )</t>
  </si>
  <si>
    <t>Total de Pasivo</t>
  </si>
  <si>
    <t xml:space="preserve">Administradoras de Fondos de Pensiones </t>
  </si>
  <si>
    <t>Balance Final</t>
  </si>
  <si>
    <t>Banco Lopez de Haro</t>
  </si>
  <si>
    <t xml:space="preserve"> Régimen Contributivo</t>
  </si>
  <si>
    <t>Efectivo Reingresado Anteriormente Liquidado</t>
  </si>
  <si>
    <t>Estado de Flujo de Efectivo Histórico</t>
  </si>
  <si>
    <t>Banco Vimenca</t>
  </si>
  <si>
    <t>Descuentos Compra Titulos Desmaterializados</t>
  </si>
  <si>
    <t>Inversiones Fondos Operativos del SUIR</t>
  </si>
  <si>
    <t>Fondos Operativos del SUIR</t>
  </si>
  <si>
    <t>2003-2007</t>
  </si>
  <si>
    <t>Banco Promérica</t>
  </si>
  <si>
    <t>Operativos del SUIR</t>
  </si>
  <si>
    <t>Gastos Operativos del SUIR</t>
  </si>
  <si>
    <t>Scotiabank</t>
  </si>
  <si>
    <t>Banco Citi</t>
  </si>
  <si>
    <t>Banco BHD-León</t>
  </si>
  <si>
    <t>Fondos y Provisión para Compensación TSS</t>
  </si>
  <si>
    <t>Prov. Cheques Certificados de Empleadores</t>
  </si>
  <si>
    <t>Prov. Cheques Certificados no Pagados al SDSS Decreto 388-91</t>
  </si>
  <si>
    <t>Pasivos por Cheques Certificados de Empleadores</t>
  </si>
  <si>
    <t>Banco Caribe</t>
  </si>
  <si>
    <t>Banco Banesco</t>
  </si>
  <si>
    <t>Prov.Cheques Certificados no pagados al SDSS decreto 388-91</t>
  </si>
  <si>
    <t>Pensionados de la Policía Nacional</t>
  </si>
  <si>
    <t>2008-2012</t>
  </si>
  <si>
    <t>Devoluciones a  Empleadores y Trabajadores</t>
  </si>
  <si>
    <t>Devolución SFS Policia Nacional</t>
  </si>
  <si>
    <t>Pensionados del Sector Salud</t>
  </si>
  <si>
    <t>Efectivo Recibido para Operaciones Extraordinarias</t>
  </si>
  <si>
    <t>Pago a Entidades por Operaciones Extraordinarias</t>
  </si>
  <si>
    <t>Pensionados de la Fuerzaz Armadas</t>
  </si>
  <si>
    <t>Por Devolver a Empleadores  SVDS</t>
  </si>
  <si>
    <t>Por Devolver a Empleadores  SFS</t>
  </si>
  <si>
    <t>Devolución SFS Pensionados Sector Salud</t>
  </si>
  <si>
    <t>Para Subsidio por  Enfermedad Común P/Dev.</t>
  </si>
  <si>
    <t>Devolución SFS Pensionados Fuerzas Armadas</t>
  </si>
  <si>
    <t>Devolución SFS Pensionados de Hacienda</t>
  </si>
  <si>
    <t>Pensionados de Policia Nacional</t>
  </si>
  <si>
    <t>Pensionados de Sector Salud</t>
  </si>
  <si>
    <t>Pensionados de Fuerzas Armadas</t>
  </si>
  <si>
    <t>Rendimientos Bancarios SFS</t>
  </si>
  <si>
    <t>Rendimientos Bancarios SVDS</t>
  </si>
  <si>
    <t>Aportes Dependientes Adicionales</t>
  </si>
  <si>
    <t>Inversiones T.D Repo Cuenta Personal NI</t>
  </si>
  <si>
    <t>Multas a Entidades Supervisadas</t>
  </si>
  <si>
    <t>Inversiones T.D Repo Seguro de Vida NI</t>
  </si>
  <si>
    <t>Inversiones T.D Repo Comisión AFP NI</t>
  </si>
  <si>
    <t>PERÍODO  2003-2019</t>
  </si>
  <si>
    <t>Al 31 de marzo  2019</t>
  </si>
  <si>
    <t>al 31-03-2019</t>
  </si>
  <si>
    <t>Pensionados del Estado (Decreto 18-19)</t>
  </si>
</sst>
</file>

<file path=xl/styles.xml><?xml version="1.0" encoding="utf-8"?>
<styleSheet xmlns="http://schemas.openxmlformats.org/spreadsheetml/2006/main">
  <numFmts count="32">
    <numFmt numFmtId="5" formatCode="&quot;RD$&quot;#,##0_);\(&quot;RD$&quot;#,##0\)"/>
    <numFmt numFmtId="6" formatCode="&quot;RD$&quot;#,##0_);[Red]\(&quot;RD$&quot;#,##0\)"/>
    <numFmt numFmtId="7" formatCode="&quot;RD$&quot;#,##0.00_);\(&quot;RD$&quot;#,##0.00\)"/>
    <numFmt numFmtId="8" formatCode="&quot;RD$&quot;#,##0.00_);[Red]\(&quot;RD$&quot;#,##0.00\)"/>
    <numFmt numFmtId="42" formatCode="_(&quot;RD$&quot;* #,##0_);_(&quot;RD$&quot;* \(#,##0\);_(&quot;RD$&quot;* &quot;-&quot;_);_(@_)"/>
    <numFmt numFmtId="41" formatCode="_(* #,##0_);_(* \(#,##0\);_(* &quot;-&quot;_);_(@_)"/>
    <numFmt numFmtId="44" formatCode="_(&quot;RD$&quot;* #,##0.00_);_(&quot;RD$&quot;* \(#,##0.00\);_(&quot;RD$&quot;* &quot;-&quot;??_);_(@_)"/>
    <numFmt numFmtId="43" formatCode="_(* #,##0.00_);_(* \(#,##0.00\);_(* &quot;-&quot;??_);_(@_)"/>
    <numFmt numFmtId="164" formatCode="&quot;RD$&quot;#,##0;\-&quot;RD$&quot;#,##0"/>
    <numFmt numFmtId="165" formatCode="&quot;RD$&quot;#,##0;[Red]\-&quot;RD$&quot;#,##0"/>
    <numFmt numFmtId="166" formatCode="&quot;RD$&quot;#,##0.00;\-&quot;RD$&quot;#,##0.00"/>
    <numFmt numFmtId="167" formatCode="&quot;RD$&quot;#,##0.00;[Red]\-&quot;RD$&quot;#,##0.00"/>
    <numFmt numFmtId="168" formatCode="_-&quot;RD$&quot;* #,##0_-;\-&quot;RD$&quot;* #,##0_-;_-&quot;RD$&quot;* &quot;-&quot;_-;_-@_-"/>
    <numFmt numFmtId="169" formatCode="_-* #,##0_-;\-* #,##0_-;_-* &quot;-&quot;_-;_-@_-"/>
    <numFmt numFmtId="170" formatCode="_-&quot;RD$&quot;* #,##0.00_-;\-&quot;RD$&quot;* #,##0.00_-;_-&quot;RD$&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
    <numFmt numFmtId="184" formatCode="???,???,??0.00"/>
    <numFmt numFmtId="185" formatCode="??,???,??0.00"/>
    <numFmt numFmtId="186" formatCode="?,???,??0.00"/>
    <numFmt numFmtId="187" formatCode="???,??0.00"/>
  </numFmts>
  <fonts count="61">
    <font>
      <sz val="10"/>
      <name val="Arial"/>
      <family val="0"/>
    </font>
    <font>
      <b/>
      <sz val="10"/>
      <name val="Arial"/>
      <family val="2"/>
    </font>
    <font>
      <u val="single"/>
      <sz val="10"/>
      <color indexed="12"/>
      <name val="Arial"/>
      <family val="2"/>
    </font>
    <font>
      <u val="single"/>
      <sz val="10"/>
      <color indexed="36"/>
      <name val="Arial"/>
      <family val="2"/>
    </font>
    <font>
      <b/>
      <u val="single"/>
      <sz val="11"/>
      <name val="Arial"/>
      <family val="2"/>
    </font>
    <font>
      <sz val="11"/>
      <name val="Arial"/>
      <family val="2"/>
    </font>
    <font>
      <b/>
      <u val="single"/>
      <sz val="10"/>
      <name val="Arial"/>
      <family val="2"/>
    </font>
    <font>
      <b/>
      <sz val="11"/>
      <name val="Arial"/>
      <family val="2"/>
    </font>
    <font>
      <b/>
      <sz val="16"/>
      <name val="Arial"/>
      <family val="2"/>
    </font>
    <font>
      <b/>
      <u val="single"/>
      <sz val="12"/>
      <name val="Arial"/>
      <family val="2"/>
    </font>
    <font>
      <b/>
      <sz val="16"/>
      <name val="Trebuchet MS"/>
      <family val="2"/>
    </font>
    <font>
      <sz val="16"/>
      <name val="Trebuchet MS"/>
      <family val="2"/>
    </font>
    <font>
      <b/>
      <u val="single"/>
      <sz val="16"/>
      <name val="Trebuchet MS"/>
      <family val="2"/>
    </font>
    <font>
      <b/>
      <u val="single"/>
      <sz val="24"/>
      <name val="Trebuchet MS"/>
      <family val="2"/>
    </font>
    <font>
      <sz val="24"/>
      <name val="Trebuchet MS"/>
      <family val="2"/>
    </font>
    <font>
      <b/>
      <sz val="24"/>
      <name val="Trebuchet MS"/>
      <family val="2"/>
    </font>
    <font>
      <sz val="36"/>
      <name val="Trebuchet MS"/>
      <family val="2"/>
    </font>
    <font>
      <sz val="22"/>
      <name val="Trebuchet MS"/>
      <family val="2"/>
    </font>
    <font>
      <b/>
      <sz val="22"/>
      <name val="Trebuchet MS"/>
      <family val="2"/>
    </font>
    <font>
      <b/>
      <u val="single"/>
      <sz val="22"/>
      <name val="Trebuchet MS"/>
      <family val="2"/>
    </font>
    <font>
      <b/>
      <sz val="28"/>
      <name val="Trebuchet MS"/>
      <family val="2"/>
    </font>
    <font>
      <b/>
      <sz val="9"/>
      <name val="Tahoma"/>
      <family val="2"/>
    </font>
    <font>
      <sz val="9"/>
      <name val="Tahoma"/>
      <family val="2"/>
    </font>
    <font>
      <sz val="2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7">
    <xf numFmtId="0" fontId="0" fillId="0" borderId="0" xfId="0" applyAlignment="1">
      <alignment/>
    </xf>
    <xf numFmtId="43" fontId="0" fillId="0" borderId="0" xfId="0" applyNumberFormat="1" applyAlignment="1">
      <alignment/>
    </xf>
    <xf numFmtId="0" fontId="4" fillId="0" borderId="0" xfId="0" applyFont="1" applyAlignment="1">
      <alignment/>
    </xf>
    <xf numFmtId="0" fontId="9" fillId="0" borderId="0" xfId="0" applyFont="1" applyAlignment="1">
      <alignment/>
    </xf>
    <xf numFmtId="43" fontId="0" fillId="0" borderId="0" xfId="42" applyFont="1" applyAlignment="1">
      <alignment/>
    </xf>
    <xf numFmtId="0" fontId="5" fillId="0" borderId="0" xfId="0" applyFont="1" applyAlignment="1">
      <alignment/>
    </xf>
    <xf numFmtId="0" fontId="0" fillId="0" borderId="0" xfId="0" applyAlignment="1" quotePrefix="1">
      <alignment/>
    </xf>
    <xf numFmtId="0" fontId="1" fillId="0" borderId="0" xfId="0" applyFont="1" applyAlignment="1">
      <alignment/>
    </xf>
    <xf numFmtId="0" fontId="6" fillId="0" borderId="0" xfId="0" applyFont="1" applyAlignment="1">
      <alignment/>
    </xf>
    <xf numFmtId="43" fontId="0" fillId="0" borderId="0" xfId="42" applyFont="1" applyFill="1" applyAlignment="1">
      <alignment/>
    </xf>
    <xf numFmtId="43" fontId="1" fillId="0" borderId="0" xfId="42" applyFont="1" applyAlignment="1">
      <alignment/>
    </xf>
    <xf numFmtId="0" fontId="0" fillId="0" borderId="0" xfId="0" applyBorder="1" applyAlignment="1">
      <alignment/>
    </xf>
    <xf numFmtId="43" fontId="1" fillId="0" borderId="0" xfId="0" applyNumberFormat="1" applyFont="1" applyBorder="1" applyAlignment="1">
      <alignment/>
    </xf>
    <xf numFmtId="43" fontId="0" fillId="0" borderId="0" xfId="0" applyNumberFormat="1" applyBorder="1" applyAlignment="1">
      <alignment/>
    </xf>
    <xf numFmtId="0" fontId="7" fillId="0" borderId="0" xfId="0" applyFont="1" applyAlignment="1">
      <alignment/>
    </xf>
    <xf numFmtId="0" fontId="0" fillId="0" borderId="0" xfId="0" applyFill="1" applyAlignment="1">
      <alignment/>
    </xf>
    <xf numFmtId="43" fontId="0" fillId="0" borderId="0" xfId="0" applyNumberFormat="1" applyFill="1" applyAlignment="1">
      <alignment/>
    </xf>
    <xf numFmtId="0" fontId="6" fillId="0" borderId="0" xfId="0" applyFont="1" applyFill="1" applyAlignment="1">
      <alignment/>
    </xf>
    <xf numFmtId="0" fontId="0" fillId="0" borderId="0" xfId="0" applyFont="1" applyFill="1" applyAlignment="1">
      <alignment/>
    </xf>
    <xf numFmtId="0" fontId="1" fillId="0" borderId="0" xfId="0" applyFont="1" applyFill="1" applyAlignment="1">
      <alignment/>
    </xf>
    <xf numFmtId="43" fontId="1" fillId="0" borderId="10" xfId="0" applyNumberFormat="1" applyFont="1" applyFill="1" applyBorder="1" applyAlignment="1">
      <alignment/>
    </xf>
    <xf numFmtId="0" fontId="11" fillId="0" borderId="0" xfId="61" applyFont="1">
      <alignment/>
      <protection/>
    </xf>
    <xf numFmtId="0" fontId="11" fillId="0" borderId="0" xfId="61" applyFont="1" applyAlignment="1">
      <alignment horizontal="center"/>
      <protection/>
    </xf>
    <xf numFmtId="43" fontId="11" fillId="0" borderId="0" xfId="44" applyFont="1" applyAlignment="1">
      <alignment/>
    </xf>
    <xf numFmtId="43" fontId="11" fillId="0" borderId="0" xfId="61" applyNumberFormat="1" applyFont="1">
      <alignment/>
      <protection/>
    </xf>
    <xf numFmtId="43" fontId="12" fillId="0" borderId="0" xfId="44" applyFont="1" applyAlignment="1">
      <alignment horizontal="left"/>
    </xf>
    <xf numFmtId="43" fontId="11" fillId="0" borderId="0" xfId="44" applyFont="1" applyAlignment="1">
      <alignment horizontal="left"/>
    </xf>
    <xf numFmtId="43" fontId="11" fillId="0" borderId="0" xfId="44" applyFont="1" applyAlignment="1">
      <alignment horizontal="center"/>
    </xf>
    <xf numFmtId="43" fontId="10" fillId="0" borderId="0" xfId="44" applyFont="1" applyAlignment="1">
      <alignment horizontal="left"/>
    </xf>
    <xf numFmtId="43" fontId="10" fillId="0" borderId="0" xfId="44" applyFont="1" applyBorder="1" applyAlignment="1">
      <alignment/>
    </xf>
    <xf numFmtId="43" fontId="10" fillId="0" borderId="0" xfId="61" applyNumberFormat="1" applyFont="1" applyFill="1" applyBorder="1">
      <alignment/>
      <protection/>
    </xf>
    <xf numFmtId="43" fontId="11" fillId="0" borderId="0" xfId="61" applyNumberFormat="1" applyFont="1" applyFill="1">
      <alignment/>
      <protection/>
    </xf>
    <xf numFmtId="0" fontId="10" fillId="0" borderId="0" xfId="61" applyFont="1" applyAlignment="1">
      <alignment horizontal="center" vertical="center" wrapText="1"/>
      <protection/>
    </xf>
    <xf numFmtId="0" fontId="13" fillId="0" borderId="0" xfId="61" applyFont="1">
      <alignment/>
      <protection/>
    </xf>
    <xf numFmtId="0" fontId="14" fillId="0" borderId="11" xfId="61" applyFont="1" applyBorder="1">
      <alignment/>
      <protection/>
    </xf>
    <xf numFmtId="0" fontId="14" fillId="0" borderId="11" xfId="61" applyFont="1" applyBorder="1" applyAlignment="1">
      <alignment wrapText="1"/>
      <protection/>
    </xf>
    <xf numFmtId="0" fontId="13" fillId="0" borderId="11" xfId="61" applyFont="1" applyBorder="1" applyAlignment="1">
      <alignment horizontal="center"/>
      <protection/>
    </xf>
    <xf numFmtId="0" fontId="15" fillId="0" borderId="11" xfId="61" applyFont="1" applyBorder="1">
      <alignment/>
      <protection/>
    </xf>
    <xf numFmtId="0" fontId="13" fillId="0" borderId="11" xfId="61" applyFont="1" applyBorder="1">
      <alignment/>
      <protection/>
    </xf>
    <xf numFmtId="0" fontId="15" fillId="0" borderId="0" xfId="61" applyFont="1" applyAlignment="1">
      <alignment horizontal="right"/>
      <protection/>
    </xf>
    <xf numFmtId="0" fontId="14" fillId="0" borderId="0" xfId="61" applyFont="1">
      <alignment/>
      <protection/>
    </xf>
    <xf numFmtId="0" fontId="16" fillId="0" borderId="0" xfId="61" applyFont="1">
      <alignment/>
      <protection/>
    </xf>
    <xf numFmtId="43" fontId="17" fillId="0" borderId="11" xfId="44" applyFont="1" applyBorder="1" applyAlignment="1">
      <alignment/>
    </xf>
    <xf numFmtId="0" fontId="18" fillId="0" borderId="12" xfId="61" applyFont="1" applyBorder="1" applyAlignment="1">
      <alignment horizontal="center" vertical="center" wrapText="1"/>
      <protection/>
    </xf>
    <xf numFmtId="0" fontId="18" fillId="0" borderId="12" xfId="61" applyFont="1" applyFill="1" applyBorder="1" applyAlignment="1">
      <alignment horizontal="center" vertical="center" wrapText="1"/>
      <protection/>
    </xf>
    <xf numFmtId="0" fontId="18" fillId="0" borderId="13" xfId="61" applyFont="1" applyBorder="1" applyAlignment="1">
      <alignment horizontal="center" vertical="center" wrapText="1"/>
      <protection/>
    </xf>
    <xf numFmtId="0" fontId="19" fillId="0" borderId="0" xfId="61" applyFont="1">
      <alignment/>
      <protection/>
    </xf>
    <xf numFmtId="0" fontId="17" fillId="0" borderId="0" xfId="61" applyFont="1">
      <alignment/>
      <protection/>
    </xf>
    <xf numFmtId="43" fontId="17" fillId="0" borderId="11" xfId="44" applyFont="1" applyFill="1" applyBorder="1" applyAlignment="1">
      <alignment/>
    </xf>
    <xf numFmtId="43" fontId="17" fillId="0" borderId="11" xfId="61" applyNumberFormat="1" applyFont="1" applyBorder="1">
      <alignment/>
      <protection/>
    </xf>
    <xf numFmtId="43" fontId="19" fillId="0" borderId="11" xfId="44" applyFont="1" applyBorder="1" applyAlignment="1">
      <alignment horizontal="center"/>
    </xf>
    <xf numFmtId="43" fontId="18" fillId="0" borderId="11" xfId="44" applyFont="1" applyBorder="1" applyAlignment="1">
      <alignment/>
    </xf>
    <xf numFmtId="43" fontId="18" fillId="0" borderId="11" xfId="61" applyNumberFormat="1" applyFont="1" applyBorder="1">
      <alignment/>
      <protection/>
    </xf>
    <xf numFmtId="43" fontId="19" fillId="0" borderId="11" xfId="44" applyFont="1" applyBorder="1" applyAlignment="1">
      <alignment/>
    </xf>
    <xf numFmtId="43" fontId="17" fillId="0" borderId="0" xfId="44" applyFont="1" applyAlignment="1">
      <alignment/>
    </xf>
    <xf numFmtId="43" fontId="17" fillId="0" borderId="0" xfId="61" applyNumberFormat="1" applyFont="1">
      <alignment/>
      <protection/>
    </xf>
    <xf numFmtId="43" fontId="18" fillId="0" borderId="10" xfId="44" applyFont="1" applyBorder="1" applyAlignment="1">
      <alignment/>
    </xf>
    <xf numFmtId="0" fontId="14" fillId="0" borderId="11" xfId="0" applyFont="1" applyBorder="1" applyAlignment="1">
      <alignment/>
    </xf>
    <xf numFmtId="43" fontId="1" fillId="0" borderId="0" xfId="0" applyNumberFormat="1" applyFont="1" applyFill="1" applyAlignment="1">
      <alignment/>
    </xf>
    <xf numFmtId="1" fontId="18" fillId="0" borderId="12" xfId="61" applyNumberFormat="1" applyFont="1" applyFill="1" applyBorder="1" applyAlignment="1">
      <alignment horizontal="center" vertical="center" wrapText="1"/>
      <protection/>
    </xf>
    <xf numFmtId="43" fontId="59" fillId="0" borderId="0" xfId="42" applyFont="1" applyFill="1" applyAlignment="1">
      <alignment/>
    </xf>
    <xf numFmtId="43" fontId="11" fillId="0" borderId="0" xfId="42" applyFont="1" applyAlignment="1">
      <alignment/>
    </xf>
    <xf numFmtId="0" fontId="0" fillId="0" borderId="0" xfId="0" applyFont="1" applyAlignment="1">
      <alignment/>
    </xf>
    <xf numFmtId="43" fontId="11" fillId="0" borderId="0" xfId="42" applyFont="1" applyAlignment="1">
      <alignment horizontal="center"/>
    </xf>
    <xf numFmtId="43" fontId="1" fillId="32" borderId="0" xfId="42" applyFont="1" applyFill="1" applyAlignment="1">
      <alignment/>
    </xf>
    <xf numFmtId="43" fontId="18" fillId="0" borderId="11" xfId="44" applyFont="1" applyBorder="1" applyAlignment="1">
      <alignment horizontal="right"/>
    </xf>
    <xf numFmtId="0" fontId="0" fillId="0" borderId="0" xfId="0" applyFont="1" applyFill="1" applyAlignment="1">
      <alignment/>
    </xf>
    <xf numFmtId="43" fontId="0" fillId="32" borderId="0" xfId="42" applyFont="1" applyFill="1" applyAlignment="1">
      <alignment/>
    </xf>
    <xf numFmtId="0" fontId="0" fillId="32" borderId="0" xfId="0" applyFont="1" applyFill="1" applyAlignment="1">
      <alignment/>
    </xf>
    <xf numFmtId="0" fontId="4" fillId="32" borderId="0" xfId="0" applyFont="1" applyFill="1" applyAlignment="1">
      <alignment/>
    </xf>
    <xf numFmtId="43" fontId="0" fillId="32" borderId="0" xfId="42" applyFont="1" applyFill="1" applyAlignment="1">
      <alignment/>
    </xf>
    <xf numFmtId="43" fontId="0" fillId="0" borderId="0" xfId="42" applyFont="1" applyFill="1" applyAlignment="1">
      <alignment/>
    </xf>
    <xf numFmtId="43" fontId="17" fillId="0" borderId="0" xfId="42" applyFont="1" applyAlignment="1">
      <alignment/>
    </xf>
    <xf numFmtId="43" fontId="17" fillId="0" borderId="0" xfId="44" applyFont="1" applyFill="1" applyBorder="1" applyAlignment="1">
      <alignment/>
    </xf>
    <xf numFmtId="0" fontId="11" fillId="32" borderId="0" xfId="61" applyFont="1" applyFill="1" applyAlignment="1">
      <alignment horizontal="center"/>
      <protection/>
    </xf>
    <xf numFmtId="0" fontId="11" fillId="32" borderId="0" xfId="61" applyFont="1" applyFill="1">
      <alignment/>
      <protection/>
    </xf>
    <xf numFmtId="0" fontId="18" fillId="32" borderId="12" xfId="61" applyFont="1" applyFill="1" applyBorder="1" applyAlignment="1">
      <alignment horizontal="center" vertical="center" wrapText="1"/>
      <protection/>
    </xf>
    <xf numFmtId="0" fontId="17" fillId="32" borderId="0" xfId="61" applyFont="1" applyFill="1">
      <alignment/>
      <protection/>
    </xf>
    <xf numFmtId="43" fontId="17" fillId="32" borderId="0" xfId="42" applyFont="1" applyFill="1" applyAlignment="1">
      <alignment/>
    </xf>
    <xf numFmtId="43" fontId="17" fillId="32" borderId="11" xfId="44" applyFont="1" applyFill="1" applyBorder="1" applyAlignment="1">
      <alignment/>
    </xf>
    <xf numFmtId="43" fontId="18" fillId="32" borderId="11" xfId="44" applyFont="1" applyFill="1" applyBorder="1" applyAlignment="1">
      <alignment/>
    </xf>
    <xf numFmtId="43" fontId="18" fillId="32" borderId="11" xfId="44" applyFont="1" applyFill="1" applyBorder="1" applyAlignment="1">
      <alignment horizontal="right"/>
    </xf>
    <xf numFmtId="43" fontId="17" fillId="32" borderId="0" xfId="44" applyFont="1" applyFill="1" applyAlignment="1">
      <alignment/>
    </xf>
    <xf numFmtId="43" fontId="18" fillId="32" borderId="10" xfId="44" applyFont="1" applyFill="1" applyBorder="1" applyAlignment="1">
      <alignment/>
    </xf>
    <xf numFmtId="43" fontId="11" fillId="32" borderId="0" xfId="61" applyNumberFormat="1" applyFont="1" applyFill="1">
      <alignment/>
      <protection/>
    </xf>
    <xf numFmtId="43" fontId="17" fillId="32" borderId="0" xfId="44" applyFont="1" applyFill="1" applyBorder="1" applyAlignment="1">
      <alignment/>
    </xf>
    <xf numFmtId="1" fontId="18" fillId="32" borderId="12" xfId="61" applyNumberFormat="1" applyFont="1" applyFill="1" applyBorder="1" applyAlignment="1">
      <alignment horizontal="center" vertical="center" wrapText="1"/>
      <protection/>
    </xf>
    <xf numFmtId="43" fontId="17" fillId="32" borderId="0" xfId="61" applyNumberFormat="1" applyFont="1" applyFill="1">
      <alignment/>
      <protection/>
    </xf>
    <xf numFmtId="0" fontId="14" fillId="0" borderId="0" xfId="0" applyFont="1" applyBorder="1" applyAlignment="1">
      <alignment/>
    </xf>
    <xf numFmtId="171" fontId="0" fillId="0" borderId="0" xfId="0" applyNumberFormat="1" applyAlignment="1">
      <alignment/>
    </xf>
    <xf numFmtId="0" fontId="14" fillId="0" borderId="0" xfId="0" applyFont="1" applyBorder="1" applyAlignment="1">
      <alignment vertical="center" wrapText="1"/>
    </xf>
    <xf numFmtId="171" fontId="0" fillId="0" borderId="0" xfId="0" applyNumberFormat="1" applyFill="1" applyAlignment="1">
      <alignment/>
    </xf>
    <xf numFmtId="171" fontId="0" fillId="0" borderId="0" xfId="0" applyNumberFormat="1" applyFont="1" applyFill="1" applyAlignment="1">
      <alignment/>
    </xf>
    <xf numFmtId="171" fontId="11" fillId="0" borderId="0" xfId="61" applyNumberFormat="1" applyFont="1">
      <alignment/>
      <protection/>
    </xf>
    <xf numFmtId="4" fontId="17" fillId="0" borderId="0" xfId="61" applyNumberFormat="1" applyFont="1">
      <alignment/>
      <protection/>
    </xf>
    <xf numFmtId="4" fontId="19" fillId="0" borderId="0" xfId="61" applyNumberFormat="1" applyFont="1">
      <alignment/>
      <protection/>
    </xf>
    <xf numFmtId="43" fontId="0" fillId="0" borderId="0" xfId="42" applyFont="1" applyFill="1" applyAlignment="1">
      <alignment/>
    </xf>
    <xf numFmtId="0" fontId="5" fillId="32" borderId="0" xfId="0" applyFont="1" applyFill="1" applyAlignment="1">
      <alignment/>
    </xf>
    <xf numFmtId="43" fontId="0" fillId="0" borderId="0" xfId="42" applyFont="1" applyFill="1" applyAlignment="1">
      <alignment/>
    </xf>
    <xf numFmtId="0" fontId="0" fillId="32" borderId="0" xfId="0" applyFill="1" applyAlignment="1">
      <alignment/>
    </xf>
    <xf numFmtId="43" fontId="0" fillId="32" borderId="0" xfId="0" applyNumberFormat="1" applyFont="1" applyFill="1" applyAlignment="1">
      <alignment/>
    </xf>
    <xf numFmtId="0" fontId="0" fillId="32" borderId="0" xfId="0" applyFont="1" applyFill="1" applyAlignment="1">
      <alignment/>
    </xf>
    <xf numFmtId="43" fontId="1" fillId="32" borderId="0" xfId="0" applyNumberFormat="1" applyFont="1" applyFill="1" applyAlignment="1">
      <alignment/>
    </xf>
    <xf numFmtId="43" fontId="0" fillId="32" borderId="0" xfId="0" applyNumberFormat="1" applyFill="1" applyAlignment="1">
      <alignment/>
    </xf>
    <xf numFmtId="43" fontId="0" fillId="32" borderId="0" xfId="42" applyFont="1" applyFill="1" applyAlignment="1">
      <alignment/>
    </xf>
    <xf numFmtId="0" fontId="8" fillId="0" borderId="0" xfId="0" applyFont="1" applyAlignment="1">
      <alignment horizontal="center"/>
    </xf>
    <xf numFmtId="0" fontId="20" fillId="0" borderId="0" xfId="61" applyFont="1" applyAlignment="1">
      <alignment horizontal="center"/>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3"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cid:image002.png@01D2B37E.C259290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685800</xdr:colOff>
      <xdr:row>2</xdr:row>
      <xdr:rowOff>304800</xdr:rowOff>
    </xdr:to>
    <xdr:pic>
      <xdr:nvPicPr>
        <xdr:cNvPr id="1" name="Picture 1"/>
        <xdr:cNvPicPr preferRelativeResize="1">
          <a:picLocks noChangeAspect="1"/>
        </xdr:cNvPicPr>
      </xdr:nvPicPr>
      <xdr:blipFill>
        <a:blip r:embed="rId1"/>
        <a:stretch>
          <a:fillRect/>
        </a:stretch>
      </xdr:blipFill>
      <xdr:spPr>
        <a:xfrm>
          <a:off x="0" y="257175"/>
          <a:ext cx="14668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266700</xdr:rowOff>
    </xdr:from>
    <xdr:to>
      <xdr:col>0</xdr:col>
      <xdr:colOff>3314700</xdr:colOff>
      <xdr:row>3</xdr:row>
      <xdr:rowOff>104775</xdr:rowOff>
    </xdr:to>
    <xdr:pic>
      <xdr:nvPicPr>
        <xdr:cNvPr id="1" name="Group 15" descr="cid:image002.png@01D2B37E.C2592900"/>
        <xdr:cNvPicPr preferRelativeResize="1">
          <a:picLocks noChangeAspect="1"/>
        </xdr:cNvPicPr>
      </xdr:nvPicPr>
      <xdr:blipFill>
        <a:blip r:link="rId1"/>
        <a:srcRect t="14155" r="62997"/>
        <a:stretch>
          <a:fillRect/>
        </a:stretch>
      </xdr:blipFill>
      <xdr:spPr>
        <a:xfrm>
          <a:off x="57150" y="266700"/>
          <a:ext cx="3257550" cy="1638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G91"/>
  <sheetViews>
    <sheetView showGridLines="0" zoomScale="110" zoomScaleNormal="110" zoomScaleSheetLayoutView="100" workbookViewId="0" topLeftCell="A40">
      <selection activeCell="D41" sqref="D41"/>
    </sheetView>
  </sheetViews>
  <sheetFormatPr defaultColWidth="9.140625" defaultRowHeight="12.75"/>
  <cols>
    <col min="1" max="1" width="11.7109375" style="0" customWidth="1"/>
    <col min="2" max="2" width="50.57421875" style="0" customWidth="1"/>
    <col min="3" max="3" width="23.00390625" style="0" bestFit="1" customWidth="1"/>
    <col min="4" max="4" width="21.57421875" style="0" customWidth="1"/>
    <col min="5" max="5" width="17.7109375" style="0" bestFit="1" customWidth="1"/>
    <col min="6" max="6" width="18.00390625" style="0" bestFit="1" customWidth="1"/>
    <col min="7" max="7" width="17.7109375" style="4" bestFit="1" customWidth="1"/>
  </cols>
  <sheetData>
    <row r="1" spans="1:4" ht="20.25">
      <c r="A1" s="105" t="s">
        <v>1</v>
      </c>
      <c r="B1" s="105"/>
      <c r="C1" s="105"/>
      <c r="D1" s="105"/>
    </row>
    <row r="2" spans="1:4" ht="20.25">
      <c r="A2" s="105" t="s">
        <v>18</v>
      </c>
      <c r="B2" s="105"/>
      <c r="C2" s="105"/>
      <c r="D2" s="105"/>
    </row>
    <row r="3" spans="1:4" ht="26.25" customHeight="1">
      <c r="A3" s="105" t="s">
        <v>19</v>
      </c>
      <c r="B3" s="105"/>
      <c r="C3" s="105"/>
      <c r="D3" s="105"/>
    </row>
    <row r="4" spans="1:4" ht="20.25">
      <c r="A4" s="105" t="s">
        <v>103</v>
      </c>
      <c r="B4" s="105"/>
      <c r="C4" s="105"/>
      <c r="D4" s="105"/>
    </row>
    <row r="5" ht="15.75">
      <c r="A5" s="3" t="s">
        <v>20</v>
      </c>
    </row>
    <row r="7" spans="2:5" ht="15">
      <c r="B7" s="2" t="s">
        <v>21</v>
      </c>
      <c r="C7" s="4"/>
      <c r="E7" s="4"/>
    </row>
    <row r="8" spans="2:5" ht="14.25">
      <c r="B8" s="5" t="s">
        <v>22</v>
      </c>
      <c r="C8" s="98">
        <v>111988844.22</v>
      </c>
      <c r="D8" s="6" t="s">
        <v>23</v>
      </c>
      <c r="E8" s="4"/>
    </row>
    <row r="9" spans="2:5" ht="14.25">
      <c r="B9" s="5" t="s">
        <v>68</v>
      </c>
      <c r="C9" s="98">
        <v>149016.07</v>
      </c>
      <c r="D9" s="6"/>
      <c r="E9" s="4"/>
    </row>
    <row r="10" spans="2:5" ht="14.25">
      <c r="B10" s="5" t="s">
        <v>69</v>
      </c>
      <c r="C10" s="98">
        <v>9018950.02</v>
      </c>
      <c r="D10" s="6"/>
      <c r="E10" s="4"/>
    </row>
    <row r="11" spans="2:5" ht="12.75">
      <c r="B11" t="s">
        <v>24</v>
      </c>
      <c r="C11" s="98">
        <v>49693836.8</v>
      </c>
      <c r="E11" s="4"/>
    </row>
    <row r="12" spans="2:5" ht="12.75">
      <c r="B12" s="62" t="s">
        <v>65</v>
      </c>
      <c r="C12" s="98">
        <v>158596.01</v>
      </c>
      <c r="E12" s="4"/>
    </row>
    <row r="13" spans="2:5" ht="12.75">
      <c r="B13" t="s">
        <v>25</v>
      </c>
      <c r="C13" s="98">
        <v>3862905.8</v>
      </c>
      <c r="E13" s="4"/>
    </row>
    <row r="14" spans="2:3" ht="12.75">
      <c r="B14" t="s">
        <v>70</v>
      </c>
      <c r="C14" s="98">
        <v>32805891.95</v>
      </c>
    </row>
    <row r="15" spans="2:3" ht="12.75">
      <c r="B15" t="s">
        <v>76</v>
      </c>
      <c r="C15" s="98">
        <v>68548.92</v>
      </c>
    </row>
    <row r="16" spans="2:3" ht="12.75">
      <c r="B16" t="s">
        <v>26</v>
      </c>
      <c r="C16" s="98">
        <v>1099881.66</v>
      </c>
    </row>
    <row r="17" spans="2:4" ht="12.75">
      <c r="B17" t="s">
        <v>75</v>
      </c>
      <c r="C17" s="98">
        <v>519297.81</v>
      </c>
      <c r="D17" s="7"/>
    </row>
    <row r="18" spans="2:4" ht="12.75">
      <c r="B18" t="s">
        <v>27</v>
      </c>
      <c r="C18" s="98">
        <v>206579.25</v>
      </c>
      <c r="D18" s="7"/>
    </row>
    <row r="19" spans="2:5" ht="12.75">
      <c r="B19" t="s">
        <v>60</v>
      </c>
      <c r="C19" s="98">
        <v>143866.11</v>
      </c>
      <c r="D19" s="7"/>
      <c r="E19" s="4"/>
    </row>
    <row r="20" spans="2:5" ht="12.75">
      <c r="B20" t="s">
        <v>56</v>
      </c>
      <c r="C20" s="98">
        <v>355297.54</v>
      </c>
      <c r="D20" s="7"/>
      <c r="E20" s="4"/>
    </row>
    <row r="21" spans="3:5" ht="12.75">
      <c r="C21" s="4"/>
      <c r="D21" s="7"/>
      <c r="E21" s="4"/>
    </row>
    <row r="22" spans="3:5" ht="12.75">
      <c r="C22" s="4"/>
      <c r="D22" s="64">
        <f>SUM(C8:C21)</f>
        <v>210071512.15999997</v>
      </c>
      <c r="E22" s="4"/>
    </row>
    <row r="23" spans="2:5" ht="12.75">
      <c r="B23" s="8" t="s">
        <v>28</v>
      </c>
      <c r="C23" s="4"/>
      <c r="D23" s="99"/>
      <c r="E23" s="4"/>
    </row>
    <row r="24" spans="2:6" ht="12.75">
      <c r="B24" t="s">
        <v>29</v>
      </c>
      <c r="C24" s="4">
        <v>2975720.91</v>
      </c>
      <c r="D24" s="100"/>
      <c r="E24" s="4"/>
      <c r="F24" s="4"/>
    </row>
    <row r="25" spans="2:6" ht="12.75">
      <c r="B25" t="s">
        <v>30</v>
      </c>
      <c r="C25" s="4">
        <v>61721.97</v>
      </c>
      <c r="D25" s="101"/>
      <c r="E25" s="4"/>
      <c r="F25" s="4"/>
    </row>
    <row r="26" spans="2:6" ht="12.75" hidden="1">
      <c r="B26" s="62" t="s">
        <v>89</v>
      </c>
      <c r="C26" s="4">
        <v>0</v>
      </c>
      <c r="D26" s="101"/>
      <c r="E26" s="4"/>
      <c r="F26" s="4"/>
    </row>
    <row r="27" spans="3:6" ht="12.75">
      <c r="C27" s="4"/>
      <c r="D27" s="102">
        <f>SUM(C24:C26)</f>
        <v>3037442.8800000004</v>
      </c>
      <c r="E27" s="4"/>
      <c r="F27" s="4"/>
    </row>
    <row r="28" spans="2:6" ht="15">
      <c r="B28" s="2" t="s">
        <v>31</v>
      </c>
      <c r="C28" s="4"/>
      <c r="D28" s="99"/>
      <c r="E28" s="4"/>
      <c r="F28" s="4"/>
    </row>
    <row r="29" spans="2:6" ht="12.75">
      <c r="B29" t="s">
        <v>32</v>
      </c>
      <c r="C29" s="71">
        <v>181779384.22</v>
      </c>
      <c r="D29" s="103"/>
      <c r="E29" s="4"/>
      <c r="F29" s="4"/>
    </row>
    <row r="30" spans="2:6" ht="12.75">
      <c r="B30" t="s">
        <v>33</v>
      </c>
      <c r="C30" s="71">
        <v>147704580.96</v>
      </c>
      <c r="D30" s="1"/>
      <c r="E30" s="4"/>
      <c r="F30" s="4"/>
    </row>
    <row r="31" spans="2:6" ht="12.75">
      <c r="B31" s="68" t="s">
        <v>34</v>
      </c>
      <c r="C31" s="96">
        <f>233090986.81-176132.09-6449098.68-110468.92-1288.47-246375-6.6</f>
        <v>226107617.05</v>
      </c>
      <c r="D31" s="1"/>
      <c r="E31" s="4"/>
      <c r="F31" s="4"/>
    </row>
    <row r="32" spans="2:6" ht="12.75">
      <c r="B32" s="68" t="s">
        <v>35</v>
      </c>
      <c r="C32" s="71">
        <v>5333005.4</v>
      </c>
      <c r="D32" s="4"/>
      <c r="E32" s="4"/>
      <c r="F32" s="4"/>
    </row>
    <row r="33" spans="2:6" ht="12.75">
      <c r="B33" s="68" t="s">
        <v>36</v>
      </c>
      <c r="C33" s="71">
        <v>135487367.87</v>
      </c>
      <c r="D33" s="4"/>
      <c r="E33" s="4"/>
      <c r="F33" s="4"/>
    </row>
    <row r="34" spans="2:6" ht="12.75">
      <c r="B34" s="68"/>
      <c r="D34" s="10">
        <f>SUM(C29:C33)</f>
        <v>696411955.5</v>
      </c>
      <c r="E34" s="4"/>
      <c r="F34" s="4"/>
    </row>
    <row r="35" spans="2:6" ht="35.25" customHeight="1">
      <c r="B35" s="69" t="s">
        <v>37</v>
      </c>
      <c r="C35" s="4"/>
      <c r="E35" s="4"/>
      <c r="F35" s="4"/>
    </row>
    <row r="36" spans="2:6" ht="14.25">
      <c r="B36" s="97" t="s">
        <v>99</v>
      </c>
      <c r="C36" s="4">
        <v>246375</v>
      </c>
      <c r="E36" s="4"/>
      <c r="F36" s="4"/>
    </row>
    <row r="37" spans="2:6" ht="14.25">
      <c r="B37" s="97" t="s">
        <v>105</v>
      </c>
      <c r="C37" s="104">
        <v>8049671</v>
      </c>
      <c r="E37" s="4"/>
      <c r="F37" s="4"/>
    </row>
    <row r="38" spans="2:6" ht="12.75">
      <c r="B38" s="68" t="s">
        <v>38</v>
      </c>
      <c r="C38" s="70">
        <v>1288.47</v>
      </c>
      <c r="D38" t="s">
        <v>6</v>
      </c>
      <c r="E38" s="4"/>
      <c r="F38" s="4"/>
    </row>
    <row r="39" spans="2:6" ht="12.75">
      <c r="B39" s="68" t="s">
        <v>78</v>
      </c>
      <c r="C39" s="70">
        <f>110468.92+10816.08</f>
        <v>121285</v>
      </c>
      <c r="E39" s="4"/>
      <c r="F39" s="4"/>
    </row>
    <row r="40" spans="2:6" ht="12.75">
      <c r="B40" s="68" t="s">
        <v>82</v>
      </c>
      <c r="C40" s="70">
        <f>6449098.68+2927.42</f>
        <v>6452026.1</v>
      </c>
      <c r="E40" s="4"/>
      <c r="F40" s="4"/>
    </row>
    <row r="41" spans="2:6" ht="12.75">
      <c r="B41" s="68" t="s">
        <v>85</v>
      </c>
      <c r="C41" s="70">
        <f>176132.09+3329.94</f>
        <v>179462.03</v>
      </c>
      <c r="E41" s="4"/>
      <c r="F41" s="4"/>
    </row>
    <row r="42" spans="2:6" ht="12.75">
      <c r="B42" s="68" t="s">
        <v>39</v>
      </c>
      <c r="C42" s="71">
        <f>17028005.93+554704.47</f>
        <v>17582710.4</v>
      </c>
      <c r="E42" s="4"/>
      <c r="F42" s="4"/>
    </row>
    <row r="43" spans="2:6" ht="12.75">
      <c r="B43" s="68" t="s">
        <v>63</v>
      </c>
      <c r="C43" s="70">
        <v>1060007.21</v>
      </c>
      <c r="E43" s="4"/>
      <c r="F43" s="4"/>
    </row>
    <row r="44" spans="2:6" ht="12.75">
      <c r="B44" s="68" t="s">
        <v>72</v>
      </c>
      <c r="C44" s="70">
        <v>360797.87</v>
      </c>
      <c r="E44" s="4"/>
      <c r="F44" s="4"/>
    </row>
    <row r="45" spans="2:6" ht="12.75">
      <c r="B45" s="68" t="s">
        <v>40</v>
      </c>
      <c r="C45" s="70">
        <v>6.6</v>
      </c>
      <c r="E45" s="4"/>
      <c r="F45" s="4"/>
    </row>
    <row r="46" spans="3:6" ht="12.75">
      <c r="C46" s="9"/>
      <c r="D46" s="10">
        <f>SUM(C36:C45)</f>
        <v>34053629.67999999</v>
      </c>
      <c r="E46" s="4"/>
      <c r="F46" s="4"/>
    </row>
    <row r="47" spans="2:6" ht="15">
      <c r="B47" s="2" t="s">
        <v>41</v>
      </c>
      <c r="C47" s="4"/>
      <c r="E47" s="4"/>
      <c r="F47" s="4"/>
    </row>
    <row r="48" spans="2:6" ht="12.75">
      <c r="B48" t="s">
        <v>42</v>
      </c>
      <c r="C48" s="67">
        <f>1194922225+300000000+5562952775.03+54572241.01+41069785.76+36737379.49+6495760.99+539918.83+100000000</f>
        <v>7297290086.11</v>
      </c>
      <c r="D48" s="1"/>
      <c r="E48" s="4"/>
      <c r="F48" s="4"/>
    </row>
    <row r="49" spans="2:6" ht="12.75">
      <c r="B49" t="s">
        <v>38</v>
      </c>
      <c r="C49" s="70">
        <v>48270229.75</v>
      </c>
      <c r="E49" s="4"/>
      <c r="F49" s="4"/>
    </row>
    <row r="50" spans="2:6" ht="12.75">
      <c r="B50" s="62" t="s">
        <v>92</v>
      </c>
      <c r="C50" s="67">
        <v>0</v>
      </c>
      <c r="E50" s="4"/>
      <c r="F50" s="4"/>
    </row>
    <row r="51" spans="2:6" ht="12.75">
      <c r="B51" s="62" t="s">
        <v>93</v>
      </c>
      <c r="C51" s="70">
        <v>48796854.46</v>
      </c>
      <c r="E51" s="4"/>
      <c r="F51" s="4"/>
    </row>
    <row r="52" spans="2:6" ht="12.75">
      <c r="B52" s="62" t="s">
        <v>94</v>
      </c>
      <c r="C52" s="70">
        <v>19624223.99</v>
      </c>
      <c r="E52" s="4"/>
      <c r="F52" s="4"/>
    </row>
    <row r="53" spans="2:6" ht="12.75">
      <c r="B53" t="s">
        <v>0</v>
      </c>
      <c r="C53" s="70">
        <v>1722751265.99</v>
      </c>
      <c r="D53" s="11"/>
      <c r="E53" s="4"/>
      <c r="F53" s="4"/>
    </row>
    <row r="54" spans="2:6" ht="12.75">
      <c r="B54" t="s">
        <v>97</v>
      </c>
      <c r="C54" s="70">
        <v>2042294.69</v>
      </c>
      <c r="D54" s="11"/>
      <c r="E54" s="4"/>
      <c r="F54" s="4"/>
    </row>
    <row r="55" spans="2:6" ht="12.75">
      <c r="B55" s="62" t="s">
        <v>62</v>
      </c>
      <c r="C55" s="70">
        <v>64834547.2</v>
      </c>
      <c r="D55" s="11"/>
      <c r="F55" s="4"/>
    </row>
    <row r="56" spans="2:6" ht="12.75">
      <c r="B56" s="62" t="s">
        <v>98</v>
      </c>
      <c r="C56" s="70">
        <v>1039386534.79</v>
      </c>
      <c r="D56" s="11"/>
      <c r="F56" s="4"/>
    </row>
    <row r="57" spans="2:6" ht="12.75">
      <c r="B57" s="62" t="s">
        <v>100</v>
      </c>
      <c r="C57" s="70">
        <f>119878335+2091193.27</f>
        <v>121969528.27</v>
      </c>
      <c r="D57" s="11"/>
      <c r="F57" s="4"/>
    </row>
    <row r="58" spans="2:6" ht="12.75">
      <c r="B58" s="62" t="s">
        <v>101</v>
      </c>
      <c r="C58" s="70">
        <v>66453590.92</v>
      </c>
      <c r="D58" s="11"/>
      <c r="F58" s="4"/>
    </row>
    <row r="59" spans="3:6" ht="12.75">
      <c r="C59" s="1"/>
      <c r="D59" s="12">
        <f>SUM(C48:C58)</f>
        <v>10431419156.17</v>
      </c>
      <c r="E59" s="4"/>
      <c r="F59" s="4"/>
    </row>
    <row r="60" spans="3:6" ht="12.75">
      <c r="C60" s="4"/>
      <c r="D60" s="13"/>
      <c r="F60" s="4"/>
    </row>
    <row r="61" spans="2:6" ht="15.75" thickBot="1">
      <c r="B61" s="14" t="s">
        <v>43</v>
      </c>
      <c r="D61" s="20">
        <f>SUM(D17:D59)</f>
        <v>11374993696.39</v>
      </c>
      <c r="E61" s="4"/>
      <c r="F61" s="4"/>
    </row>
    <row r="62" spans="1:6" ht="16.5" thickTop="1">
      <c r="A62" s="3" t="s">
        <v>44</v>
      </c>
      <c r="C62" s="1"/>
      <c r="D62" s="16"/>
      <c r="E62" s="1"/>
      <c r="F62" s="4"/>
    </row>
    <row r="63" spans="4:7" s="15" customFormat="1" ht="12.75">
      <c r="D63" s="16"/>
      <c r="E63" s="9"/>
      <c r="F63" s="9"/>
      <c r="G63" s="9"/>
    </row>
    <row r="64" spans="2:7" s="15" customFormat="1" ht="12.75">
      <c r="B64" s="17" t="s">
        <v>45</v>
      </c>
      <c r="C64" s="9"/>
      <c r="D64" s="91"/>
      <c r="F64" s="9"/>
      <c r="G64" s="9"/>
    </row>
    <row r="65" spans="2:7" s="15" customFormat="1" ht="12.75">
      <c r="B65" s="15" t="s">
        <v>54</v>
      </c>
      <c r="C65" s="98">
        <v>1563096214.25</v>
      </c>
      <c r="D65" s="16"/>
      <c r="F65" s="9"/>
      <c r="G65" s="9"/>
    </row>
    <row r="66" spans="2:7" s="15" customFormat="1" ht="12.75">
      <c r="B66" s="15" t="s">
        <v>46</v>
      </c>
      <c r="C66" s="98">
        <v>7467978.61</v>
      </c>
      <c r="D66" s="16"/>
      <c r="F66" s="9"/>
      <c r="G66" s="9"/>
    </row>
    <row r="67" spans="2:7" s="15" customFormat="1" ht="12.75">
      <c r="B67" s="18" t="s">
        <v>47</v>
      </c>
      <c r="C67" s="98">
        <v>1252889.79</v>
      </c>
      <c r="D67" s="58"/>
      <c r="E67" s="16"/>
      <c r="F67" s="9"/>
      <c r="G67" s="9"/>
    </row>
    <row r="68" spans="2:7" s="15" customFormat="1" ht="12.75">
      <c r="B68" s="66" t="s">
        <v>86</v>
      </c>
      <c r="C68" s="98">
        <v>554704.47</v>
      </c>
      <c r="D68" s="58"/>
      <c r="E68" s="16"/>
      <c r="F68" s="9"/>
      <c r="G68" s="9"/>
    </row>
    <row r="69" spans="2:7" s="15" customFormat="1" ht="12.75">
      <c r="B69" s="18" t="s">
        <v>48</v>
      </c>
      <c r="C69" s="98">
        <v>7817416591.98</v>
      </c>
      <c r="D69" s="9"/>
      <c r="F69" s="9"/>
      <c r="G69" s="9"/>
    </row>
    <row r="70" spans="2:7" s="15" customFormat="1" ht="12.75">
      <c r="B70" s="66" t="s">
        <v>87</v>
      </c>
      <c r="C70" s="91">
        <v>151022355.29</v>
      </c>
      <c r="D70" s="9"/>
      <c r="F70" s="9"/>
      <c r="G70" s="9"/>
    </row>
    <row r="71" spans="2:7" s="15" customFormat="1" ht="12.75">
      <c r="B71" s="18" t="s">
        <v>49</v>
      </c>
      <c r="C71" s="98">
        <v>1736841557.18</v>
      </c>
      <c r="D71" s="9"/>
      <c r="E71" s="16"/>
      <c r="F71" s="60"/>
      <c r="G71" s="9"/>
    </row>
    <row r="72" spans="2:7" s="15" customFormat="1" ht="12.75">
      <c r="B72" s="18" t="s">
        <v>50</v>
      </c>
      <c r="C72" s="98">
        <v>20956752.76</v>
      </c>
      <c r="F72" s="9"/>
      <c r="G72" s="9"/>
    </row>
    <row r="73" spans="2:7" s="15" customFormat="1" ht="12.75">
      <c r="B73" s="18" t="s">
        <v>51</v>
      </c>
      <c r="C73" s="98">
        <v>8325277.79</v>
      </c>
      <c r="D73" s="16"/>
      <c r="E73" s="16"/>
      <c r="F73" s="9"/>
      <c r="G73" s="9"/>
    </row>
    <row r="74" spans="2:7" s="15" customFormat="1" ht="12.75">
      <c r="B74" s="18" t="s">
        <v>52</v>
      </c>
      <c r="C74" s="98">
        <f>1182895.87+621126.12</f>
        <v>1804021.9900000002</v>
      </c>
      <c r="F74" s="9"/>
      <c r="G74" s="9"/>
    </row>
    <row r="75" spans="2:7" s="15" customFormat="1" ht="12.75">
      <c r="B75" s="66" t="s">
        <v>66</v>
      </c>
      <c r="C75" s="98">
        <v>38894554.41</v>
      </c>
      <c r="E75" s="16"/>
      <c r="F75" s="9"/>
      <c r="G75" s="9"/>
    </row>
    <row r="76" spans="2:7" s="15" customFormat="1" ht="12.75">
      <c r="B76" s="66" t="s">
        <v>74</v>
      </c>
      <c r="C76" s="98">
        <v>360797.87</v>
      </c>
      <c r="E76" s="9"/>
      <c r="F76" s="9"/>
      <c r="G76" s="9"/>
    </row>
    <row r="77" spans="2:7" s="15" customFormat="1" ht="12.75">
      <c r="B77" s="66" t="s">
        <v>71</v>
      </c>
      <c r="C77" s="98">
        <f>20250000+6750000</f>
        <v>27000000</v>
      </c>
      <c r="F77" s="9"/>
      <c r="G77" s="9"/>
    </row>
    <row r="78" spans="2:7" s="15" customFormat="1" ht="16.5" customHeight="1" thickBot="1">
      <c r="B78" s="19" t="s">
        <v>53</v>
      </c>
      <c r="D78" s="20">
        <f>SUM(C65:C77)</f>
        <v>11374993696.390001</v>
      </c>
      <c r="E78" s="16"/>
      <c r="F78" s="9"/>
      <c r="G78" s="9"/>
    </row>
    <row r="79" spans="3:7" s="15" customFormat="1" ht="13.5" thickTop="1">
      <c r="C79" s="16"/>
      <c r="D79" s="16"/>
      <c r="E79" s="92"/>
      <c r="F79" s="9"/>
      <c r="G79" s="9"/>
    </row>
    <row r="80" spans="3:7" s="15" customFormat="1" ht="12.75">
      <c r="C80" s="16"/>
      <c r="D80" s="1"/>
      <c r="E80" s="92"/>
      <c r="F80" s="16"/>
      <c r="G80" s="9"/>
    </row>
    <row r="81" spans="3:7" s="15" customFormat="1" ht="12.75">
      <c r="C81" s="16"/>
      <c r="D81" s="58"/>
      <c r="E81" s="91"/>
      <c r="F81" s="16"/>
      <c r="G81" s="9"/>
    </row>
    <row r="82" spans="4:7" s="15" customFormat="1" ht="12.75">
      <c r="D82" s="16"/>
      <c r="E82" s="91"/>
      <c r="G82" s="9"/>
    </row>
    <row r="83" spans="4:5" ht="12.75">
      <c r="D83" s="1"/>
      <c r="E83" s="89"/>
    </row>
    <row r="84" spans="3:4" ht="12.75">
      <c r="C84" s="89"/>
      <c r="D84" s="1"/>
    </row>
    <row r="85" spans="5:6" ht="12.75">
      <c r="E85" s="4"/>
      <c r="F85" s="4"/>
    </row>
    <row r="86" spans="4:6" ht="12.75">
      <c r="D86" s="1"/>
      <c r="F86" s="4"/>
    </row>
    <row r="87" spans="5:6" ht="12.75">
      <c r="E87" s="1"/>
      <c r="F87" s="89"/>
    </row>
    <row r="89" ht="12.75">
      <c r="C89" s="4"/>
    </row>
    <row r="90" ht="12.75">
      <c r="C90" s="4"/>
    </row>
    <row r="91" ht="12.75">
      <c r="C91" s="89"/>
    </row>
  </sheetData>
  <sheetProtection/>
  <mergeCells count="4">
    <mergeCell ref="A1:D1"/>
    <mergeCell ref="A2:D2"/>
    <mergeCell ref="A3:D3"/>
    <mergeCell ref="A4:D4"/>
  </mergeCells>
  <printOptions horizontalCentered="1"/>
  <pageMargins left="0.77" right="0" top="0.89" bottom="0.984251968503937" header="0.5118110236220472" footer="0.5118110236220472"/>
  <pageSetup fitToHeight="1" fitToWidth="1" horizontalDpi="600" verticalDpi="600" orientation="portrait" scale="77" r:id="rId2"/>
  <drawing r:id="rId1"/>
</worksheet>
</file>

<file path=xl/worksheets/sheet2.xml><?xml version="1.0" encoding="utf-8"?>
<worksheet xmlns="http://schemas.openxmlformats.org/spreadsheetml/2006/main" xmlns:r="http://schemas.openxmlformats.org/officeDocument/2006/relationships">
  <sheetPr>
    <tabColor indexed="50"/>
  </sheetPr>
  <dimension ref="A1:S56"/>
  <sheetViews>
    <sheetView showGridLines="0" tabSelected="1" zoomScale="66" zoomScaleNormal="66" zoomScaleSheetLayoutView="40" zoomScalePageLayoutView="0" workbookViewId="0" topLeftCell="H1">
      <selection activeCell="O12" sqref="O12"/>
    </sheetView>
  </sheetViews>
  <sheetFormatPr defaultColWidth="9.140625" defaultRowHeight="47.25" customHeight="1"/>
  <cols>
    <col min="1" max="1" width="105.140625" style="21" customWidth="1"/>
    <col min="2" max="2" width="48.28125" style="21" customWidth="1"/>
    <col min="3" max="3" width="48.8515625" style="21" hidden="1" customWidth="1"/>
    <col min="4" max="4" width="46.28125" style="21" hidden="1" customWidth="1"/>
    <col min="5" max="5" width="45.7109375" style="21" hidden="1" customWidth="1"/>
    <col min="6" max="6" width="45.7109375" style="75" hidden="1" customWidth="1"/>
    <col min="7" max="7" width="48.57421875" style="21" hidden="1" customWidth="1"/>
    <col min="8" max="8" width="52.7109375" style="21" bestFit="1" customWidth="1"/>
    <col min="9" max="9" width="48.57421875" style="75" customWidth="1"/>
    <col min="10" max="15" width="48.57421875" style="21" customWidth="1"/>
    <col min="16" max="16" width="49.7109375" style="21" customWidth="1"/>
    <col min="17" max="17" width="30.8515625" style="21" bestFit="1" customWidth="1"/>
    <col min="18" max="18" width="31.57421875" style="21" bestFit="1" customWidth="1"/>
    <col min="19" max="19" width="29.28125" style="21" customWidth="1"/>
    <col min="20" max="16384" width="9.140625" style="21" customWidth="1"/>
  </cols>
  <sheetData>
    <row r="1" spans="1:16" s="41" customFormat="1" ht="47.25" customHeight="1">
      <c r="A1" s="106" t="s">
        <v>1</v>
      </c>
      <c r="B1" s="106"/>
      <c r="C1" s="106"/>
      <c r="D1" s="106"/>
      <c r="E1" s="106"/>
      <c r="F1" s="106"/>
      <c r="G1" s="106"/>
      <c r="H1" s="106"/>
      <c r="I1" s="106"/>
      <c r="J1" s="106"/>
      <c r="K1" s="106"/>
      <c r="L1" s="106"/>
      <c r="M1" s="106"/>
      <c r="N1" s="106"/>
      <c r="O1" s="106"/>
      <c r="P1" s="106"/>
    </row>
    <row r="2" spans="1:16" s="41" customFormat="1" ht="47.25" customHeight="1">
      <c r="A2" s="106" t="s">
        <v>59</v>
      </c>
      <c r="B2" s="106"/>
      <c r="C2" s="106"/>
      <c r="D2" s="106"/>
      <c r="E2" s="106"/>
      <c r="F2" s="106"/>
      <c r="G2" s="106"/>
      <c r="H2" s="106"/>
      <c r="I2" s="106"/>
      <c r="J2" s="106"/>
      <c r="K2" s="106"/>
      <c r="L2" s="106"/>
      <c r="M2" s="106"/>
      <c r="N2" s="106"/>
      <c r="O2" s="106"/>
      <c r="P2" s="106"/>
    </row>
    <row r="3" spans="1:16" s="41" customFormat="1" ht="47.25" customHeight="1">
      <c r="A3" s="106" t="s">
        <v>57</v>
      </c>
      <c r="B3" s="106"/>
      <c r="C3" s="106"/>
      <c r="D3" s="106"/>
      <c r="E3" s="106"/>
      <c r="F3" s="106"/>
      <c r="G3" s="106"/>
      <c r="H3" s="106"/>
      <c r="I3" s="106"/>
      <c r="J3" s="106"/>
      <c r="K3" s="106"/>
      <c r="L3" s="106"/>
      <c r="M3" s="106"/>
      <c r="N3" s="106"/>
      <c r="O3" s="106"/>
      <c r="P3" s="106"/>
    </row>
    <row r="4" spans="1:16" s="41" customFormat="1" ht="47.25" customHeight="1">
      <c r="A4" s="106" t="s">
        <v>102</v>
      </c>
      <c r="B4" s="106"/>
      <c r="C4" s="106"/>
      <c r="D4" s="106"/>
      <c r="E4" s="106"/>
      <c r="F4" s="106"/>
      <c r="G4" s="106"/>
      <c r="H4" s="106"/>
      <c r="I4" s="106"/>
      <c r="J4" s="106"/>
      <c r="K4" s="106"/>
      <c r="L4" s="106"/>
      <c r="M4" s="106"/>
      <c r="N4" s="106"/>
      <c r="O4" s="106"/>
      <c r="P4" s="106"/>
    </row>
    <row r="5" spans="1:16" ht="47.25" customHeight="1">
      <c r="A5" s="22"/>
      <c r="B5" s="22"/>
      <c r="C5" s="22"/>
      <c r="D5" s="22"/>
      <c r="E5" s="63"/>
      <c r="F5" s="74"/>
      <c r="G5" s="22"/>
      <c r="H5" s="22"/>
      <c r="I5" s="85"/>
      <c r="J5" s="73"/>
      <c r="K5" s="73"/>
      <c r="L5" s="73"/>
      <c r="M5" s="63"/>
      <c r="N5" s="63"/>
      <c r="O5" s="63"/>
      <c r="P5" s="22"/>
    </row>
    <row r="6" ht="47.25" customHeight="1" thickBot="1"/>
    <row r="7" spans="2:16" s="32" customFormat="1" ht="54.75" customHeight="1" thickBot="1">
      <c r="B7" s="43" t="s">
        <v>64</v>
      </c>
      <c r="C7" s="43">
        <v>2008</v>
      </c>
      <c r="D7" s="43">
        <v>2009</v>
      </c>
      <c r="E7" s="44">
        <v>2010</v>
      </c>
      <c r="F7" s="76">
        <v>2011</v>
      </c>
      <c r="G7" s="59">
        <v>2012</v>
      </c>
      <c r="H7" s="59" t="s">
        <v>79</v>
      </c>
      <c r="I7" s="86">
        <v>2013</v>
      </c>
      <c r="J7" s="59">
        <v>2014</v>
      </c>
      <c r="K7" s="59">
        <v>2015</v>
      </c>
      <c r="L7" s="59">
        <v>2016</v>
      </c>
      <c r="M7" s="59">
        <v>2017</v>
      </c>
      <c r="N7" s="59">
        <v>2018</v>
      </c>
      <c r="O7" s="59" t="s">
        <v>104</v>
      </c>
      <c r="P7" s="45" t="s">
        <v>2</v>
      </c>
    </row>
    <row r="8" spans="1:16" ht="54.75" customHeight="1">
      <c r="A8" s="33"/>
      <c r="B8" s="95"/>
      <c r="C8" s="46"/>
      <c r="D8" s="47"/>
      <c r="E8" s="72"/>
      <c r="F8" s="77"/>
      <c r="G8" s="47"/>
      <c r="H8" s="95"/>
      <c r="I8" s="95"/>
      <c r="J8" s="95"/>
      <c r="K8" s="95"/>
      <c r="L8" s="95"/>
      <c r="M8" s="95"/>
      <c r="N8" s="47"/>
      <c r="O8" s="47"/>
      <c r="P8" s="47"/>
    </row>
    <row r="9" spans="2:16" ht="54.75" customHeight="1">
      <c r="B9" s="94"/>
      <c r="C9" s="94"/>
      <c r="D9" s="72"/>
      <c r="E9" s="72"/>
      <c r="F9" s="78"/>
      <c r="G9" s="72"/>
      <c r="H9" s="72"/>
      <c r="I9" s="87"/>
      <c r="J9" s="55"/>
      <c r="K9" s="55"/>
      <c r="L9" s="55"/>
      <c r="M9" s="73"/>
      <c r="N9" s="73"/>
      <c r="O9" s="73"/>
      <c r="P9" s="47"/>
    </row>
    <row r="10" spans="1:19" ht="54.75" customHeight="1">
      <c r="A10" s="34" t="s">
        <v>3</v>
      </c>
      <c r="B10" s="42">
        <v>51073041708.44</v>
      </c>
      <c r="C10" s="42">
        <v>33091748620.63</v>
      </c>
      <c r="D10" s="42">
        <v>38545424796.8</v>
      </c>
      <c r="E10" s="42">
        <v>46755973129.28</v>
      </c>
      <c r="F10" s="79">
        <v>49415884815.840004</v>
      </c>
      <c r="G10" s="48">
        <v>55065532307.99</v>
      </c>
      <c r="H10" s="48">
        <v>222874563670.54</v>
      </c>
      <c r="I10" s="79">
        <v>61483003598.4</v>
      </c>
      <c r="J10" s="48">
        <v>69920892914.54</v>
      </c>
      <c r="K10" s="48">
        <v>79052372049.33</v>
      </c>
      <c r="L10" s="48">
        <v>89049164221.45</v>
      </c>
      <c r="M10" s="48">
        <v>99657751352.69</v>
      </c>
      <c r="N10" s="48">
        <v>112854009382.5</v>
      </c>
      <c r="O10" s="48">
        <v>29134654157.42</v>
      </c>
      <c r="P10" s="49">
        <v>815099453055.3099</v>
      </c>
      <c r="Q10" s="24"/>
      <c r="R10" s="24"/>
      <c r="S10" s="93"/>
    </row>
    <row r="11" spans="1:19" ht="62.25" customHeight="1">
      <c r="A11" s="34" t="s">
        <v>17</v>
      </c>
      <c r="B11" s="42">
        <v>125000000</v>
      </c>
      <c r="C11" s="42">
        <v>256250000</v>
      </c>
      <c r="D11" s="42">
        <v>18750000</v>
      </c>
      <c r="E11" s="42"/>
      <c r="F11" s="79"/>
      <c r="G11" s="42"/>
      <c r="H11" s="48">
        <v>275000000</v>
      </c>
      <c r="I11" s="79"/>
      <c r="J11" s="42"/>
      <c r="K11" s="42"/>
      <c r="L11" s="42"/>
      <c r="M11" s="42"/>
      <c r="N11" s="42"/>
      <c r="O11" s="42"/>
      <c r="P11" s="49">
        <v>400000000</v>
      </c>
      <c r="Q11" s="24"/>
      <c r="R11" s="24"/>
      <c r="S11" s="93"/>
    </row>
    <row r="12" spans="1:19" ht="89.25" customHeight="1">
      <c r="A12" s="35" t="s">
        <v>13</v>
      </c>
      <c r="B12" s="42"/>
      <c r="C12" s="42"/>
      <c r="D12" s="42">
        <v>178872817.62</v>
      </c>
      <c r="E12" s="42">
        <v>95767340.3</v>
      </c>
      <c r="F12" s="79">
        <v>320281085.42</v>
      </c>
      <c r="G12" s="42">
        <v>349151178.96</v>
      </c>
      <c r="H12" s="48">
        <v>944072422.3</v>
      </c>
      <c r="I12" s="79">
        <v>362641633.79</v>
      </c>
      <c r="J12" s="42">
        <v>332071916.05</v>
      </c>
      <c r="K12" s="42">
        <v>355290191.79</v>
      </c>
      <c r="L12" s="42">
        <v>371308008.6</v>
      </c>
      <c r="M12" s="42">
        <v>665847319.54</v>
      </c>
      <c r="N12" s="42">
        <v>793176886.71</v>
      </c>
      <c r="O12" s="42">
        <v>209737159.61</v>
      </c>
      <c r="P12" s="49">
        <v>4034145538.39</v>
      </c>
      <c r="Q12" s="24"/>
      <c r="R12" s="24"/>
      <c r="S12" s="93"/>
    </row>
    <row r="13" spans="1:19" ht="57.75" customHeight="1">
      <c r="A13" s="34" t="s">
        <v>8</v>
      </c>
      <c r="B13" s="42"/>
      <c r="C13" s="42"/>
      <c r="D13" s="42"/>
      <c r="E13" s="42">
        <v>10571388.54</v>
      </c>
      <c r="F13" s="79">
        <v>685345.92</v>
      </c>
      <c r="G13" s="42">
        <v>288572.65</v>
      </c>
      <c r="H13" s="48">
        <v>11545307.11</v>
      </c>
      <c r="I13" s="79"/>
      <c r="J13" s="42"/>
      <c r="K13" s="42"/>
      <c r="L13" s="42"/>
      <c r="M13" s="42"/>
      <c r="N13" s="42"/>
      <c r="O13" s="42"/>
      <c r="P13" s="49">
        <v>11545307.11</v>
      </c>
      <c r="Q13" s="24"/>
      <c r="R13" s="24"/>
      <c r="S13" s="93"/>
    </row>
    <row r="14" spans="1:19" ht="60.75" customHeight="1">
      <c r="A14" s="34" t="s">
        <v>95</v>
      </c>
      <c r="B14" s="42">
        <v>8117392.45</v>
      </c>
      <c r="C14" s="42">
        <v>173508720.11</v>
      </c>
      <c r="D14" s="42">
        <v>686325450.87</v>
      </c>
      <c r="E14" s="42">
        <v>567450242.42</v>
      </c>
      <c r="F14" s="79">
        <v>713651478.03</v>
      </c>
      <c r="G14" s="42">
        <v>773670516.12</v>
      </c>
      <c r="H14" s="48">
        <v>2914606407.55</v>
      </c>
      <c r="I14" s="79">
        <v>515174924.62</v>
      </c>
      <c r="J14" s="42">
        <v>568423360.05</v>
      </c>
      <c r="K14" s="42">
        <v>596586355.7</v>
      </c>
      <c r="L14" s="42">
        <v>782914939.19</v>
      </c>
      <c r="M14" s="42">
        <v>723925944.6</v>
      </c>
      <c r="N14" s="42">
        <v>760563010.3100001</v>
      </c>
      <c r="O14" s="42">
        <v>212724604.2</v>
      </c>
      <c r="P14" s="49">
        <v>7083036938.67</v>
      </c>
      <c r="Q14" s="24"/>
      <c r="R14" s="24"/>
      <c r="S14" s="93"/>
    </row>
    <row r="15" spans="1:19" ht="60.75" customHeight="1">
      <c r="A15" s="34" t="s">
        <v>96</v>
      </c>
      <c r="B15" s="42"/>
      <c r="C15" s="42"/>
      <c r="D15" s="42"/>
      <c r="E15" s="42"/>
      <c r="F15" s="79"/>
      <c r="G15" s="42"/>
      <c r="H15" s="48"/>
      <c r="I15" s="79"/>
      <c r="J15" s="42"/>
      <c r="K15" s="42"/>
      <c r="L15" s="42"/>
      <c r="M15" s="42">
        <v>809575.77</v>
      </c>
      <c r="N15" s="42">
        <v>59868932.79</v>
      </c>
      <c r="O15" s="42">
        <v>32344519.57</v>
      </c>
      <c r="P15" s="49">
        <v>93023028.13</v>
      </c>
      <c r="Q15" s="24"/>
      <c r="R15" s="24"/>
      <c r="S15" s="93"/>
    </row>
    <row r="16" spans="1:19" ht="62.25" customHeight="1">
      <c r="A16" s="34" t="s">
        <v>4</v>
      </c>
      <c r="B16" s="42"/>
      <c r="C16" s="42">
        <v>281750</v>
      </c>
      <c r="D16" s="42">
        <v>281750</v>
      </c>
      <c r="E16" s="42">
        <v>4212650</v>
      </c>
      <c r="F16" s="79">
        <v>7718508</v>
      </c>
      <c r="G16" s="42">
        <v>6919487.5</v>
      </c>
      <c r="H16" s="48">
        <v>19414145.5</v>
      </c>
      <c r="I16" s="79">
        <v>4530842.5</v>
      </c>
      <c r="J16" s="42">
        <v>3242175</v>
      </c>
      <c r="K16" s="42">
        <v>11194975.04</v>
      </c>
      <c r="L16" s="42">
        <v>3458000</v>
      </c>
      <c r="M16" s="42">
        <v>0</v>
      </c>
      <c r="N16" s="42">
        <v>2956500</v>
      </c>
      <c r="O16" s="42">
        <v>246375</v>
      </c>
      <c r="P16" s="49">
        <v>45043013.04</v>
      </c>
      <c r="Q16" s="24"/>
      <c r="R16" s="24"/>
      <c r="S16" s="93"/>
    </row>
    <row r="17" spans="1:19" ht="62.25" customHeight="1">
      <c r="A17" s="57" t="s">
        <v>58</v>
      </c>
      <c r="B17" s="42"/>
      <c r="C17" s="42"/>
      <c r="D17" s="42"/>
      <c r="E17" s="42"/>
      <c r="F17" s="79">
        <v>1296200</v>
      </c>
      <c r="G17" s="42">
        <v>12749943.86</v>
      </c>
      <c r="H17" s="48">
        <v>14046143.86</v>
      </c>
      <c r="I17" s="79"/>
      <c r="J17" s="42">
        <v>0</v>
      </c>
      <c r="K17" s="42">
        <v>35924489.65</v>
      </c>
      <c r="L17" s="42">
        <v>1527600.17</v>
      </c>
      <c r="M17" s="42">
        <v>87971428.36</v>
      </c>
      <c r="N17" s="42">
        <v>1545.56</v>
      </c>
      <c r="O17" s="42">
        <v>0</v>
      </c>
      <c r="P17" s="49">
        <v>139471207.6</v>
      </c>
      <c r="Q17" s="24"/>
      <c r="R17" s="24"/>
      <c r="S17" s="93"/>
    </row>
    <row r="18" spans="1:19" ht="63.75" customHeight="1">
      <c r="A18" s="34" t="s">
        <v>63</v>
      </c>
      <c r="B18" s="42"/>
      <c r="C18" s="42"/>
      <c r="D18" s="42"/>
      <c r="E18" s="42">
        <v>29847.2</v>
      </c>
      <c r="F18" s="79"/>
      <c r="G18" s="42">
        <v>32791081.75</v>
      </c>
      <c r="H18" s="48">
        <v>32820928.95</v>
      </c>
      <c r="I18" s="79">
        <v>2927475.95</v>
      </c>
      <c r="J18" s="42">
        <v>22943785.24</v>
      </c>
      <c r="K18" s="42">
        <v>34926192.72</v>
      </c>
      <c r="L18" s="42">
        <v>37400733.19</v>
      </c>
      <c r="M18" s="42">
        <v>40701687.1</v>
      </c>
      <c r="N18" s="42">
        <v>41240344.61</v>
      </c>
      <c r="O18" s="42">
        <v>10765509.21</v>
      </c>
      <c r="P18" s="49">
        <v>223726656.97</v>
      </c>
      <c r="Q18" s="24"/>
      <c r="R18" s="24"/>
      <c r="S18" s="93"/>
    </row>
    <row r="19" spans="1:19" ht="63.75" customHeight="1">
      <c r="A19" s="34" t="s">
        <v>73</v>
      </c>
      <c r="B19" s="42">
        <v>0</v>
      </c>
      <c r="C19" s="42">
        <v>0</v>
      </c>
      <c r="D19" s="42">
        <v>0</v>
      </c>
      <c r="E19" s="42">
        <v>0</v>
      </c>
      <c r="F19" s="79">
        <v>0</v>
      </c>
      <c r="G19" s="42">
        <v>0</v>
      </c>
      <c r="H19" s="48">
        <v>0</v>
      </c>
      <c r="I19" s="79">
        <v>0</v>
      </c>
      <c r="J19" s="42">
        <v>0</v>
      </c>
      <c r="K19" s="42">
        <v>0</v>
      </c>
      <c r="L19" s="42">
        <v>875011.17</v>
      </c>
      <c r="M19" s="42">
        <v>1271967.81</v>
      </c>
      <c r="N19" s="42">
        <v>583598.28</v>
      </c>
      <c r="O19" s="42">
        <v>899518.22</v>
      </c>
      <c r="P19" s="49">
        <v>3630095.4800000004</v>
      </c>
      <c r="Q19" s="24"/>
      <c r="R19" s="24"/>
      <c r="S19" s="93"/>
    </row>
    <row r="20" spans="1:19" ht="37.5" customHeight="1">
      <c r="A20" s="34" t="s">
        <v>61</v>
      </c>
      <c r="B20" s="42"/>
      <c r="C20" s="42"/>
      <c r="D20" s="42"/>
      <c r="E20" s="42"/>
      <c r="F20" s="79"/>
      <c r="G20" s="42"/>
      <c r="H20" s="48">
        <v>0</v>
      </c>
      <c r="I20" s="79">
        <v>926392.3</v>
      </c>
      <c r="J20" s="42">
        <v>6901190.76</v>
      </c>
      <c r="K20" s="42">
        <v>0</v>
      </c>
      <c r="L20" s="42">
        <v>0</v>
      </c>
      <c r="M20" s="42">
        <v>0</v>
      </c>
      <c r="N20" s="42">
        <v>0</v>
      </c>
      <c r="O20" s="42">
        <v>0</v>
      </c>
      <c r="P20" s="49">
        <v>7827583.06</v>
      </c>
      <c r="Q20" s="24"/>
      <c r="R20" s="24"/>
      <c r="S20" s="93"/>
    </row>
    <row r="21" spans="1:19" ht="37.5" customHeight="1">
      <c r="A21" s="34" t="s">
        <v>83</v>
      </c>
      <c r="B21" s="42">
        <v>0</v>
      </c>
      <c r="C21" s="42"/>
      <c r="D21" s="42"/>
      <c r="E21" s="42"/>
      <c r="F21" s="79"/>
      <c r="G21" s="42"/>
      <c r="H21" s="48">
        <v>0</v>
      </c>
      <c r="I21" s="79">
        <v>0</v>
      </c>
      <c r="J21" s="42">
        <v>0</v>
      </c>
      <c r="K21" s="42">
        <v>0</v>
      </c>
      <c r="L21" s="42">
        <v>0</v>
      </c>
      <c r="M21" s="42">
        <v>1330638.9</v>
      </c>
      <c r="N21" s="42">
        <v>0</v>
      </c>
      <c r="O21" s="42">
        <v>0</v>
      </c>
      <c r="P21" s="49">
        <v>1330638.9</v>
      </c>
      <c r="Q21" s="24"/>
      <c r="R21" s="24"/>
      <c r="S21" s="93"/>
    </row>
    <row r="22" spans="1:19" ht="54.75" customHeight="1">
      <c r="A22" s="36" t="s">
        <v>10</v>
      </c>
      <c r="B22" s="80">
        <v>51206159100.89</v>
      </c>
      <c r="C22" s="50">
        <v>33521789090.74</v>
      </c>
      <c r="D22" s="50">
        <v>39429654815.29001</v>
      </c>
      <c r="E22" s="51">
        <v>47434004597.74</v>
      </c>
      <c r="F22" s="80">
        <v>50459517433.21</v>
      </c>
      <c r="G22" s="51">
        <v>56241103088.83</v>
      </c>
      <c r="H22" s="80">
        <v>227086069025.80997</v>
      </c>
      <c r="I22" s="80">
        <v>62369204867.560005</v>
      </c>
      <c r="J22" s="51">
        <v>70854475341.64</v>
      </c>
      <c r="K22" s="51">
        <v>80086294254.22998</v>
      </c>
      <c r="L22" s="51">
        <v>90246648513.77</v>
      </c>
      <c r="M22" s="51">
        <v>101179609914.77</v>
      </c>
      <c r="N22" s="51">
        <v>114512400200.76</v>
      </c>
      <c r="O22" s="51">
        <v>29601371843.23</v>
      </c>
      <c r="P22" s="52">
        <v>827142233062.66</v>
      </c>
      <c r="Q22" s="24"/>
      <c r="R22" s="24"/>
      <c r="S22" s="93"/>
    </row>
    <row r="23" spans="1:19" ht="65.25" customHeight="1">
      <c r="A23" s="37" t="s">
        <v>11</v>
      </c>
      <c r="B23" s="42"/>
      <c r="C23" s="51"/>
      <c r="D23" s="42"/>
      <c r="E23" s="42"/>
      <c r="F23" s="79"/>
      <c r="G23" s="42"/>
      <c r="H23" s="42"/>
      <c r="I23" s="79"/>
      <c r="J23" s="42"/>
      <c r="K23" s="42"/>
      <c r="L23" s="42"/>
      <c r="M23" s="42"/>
      <c r="N23" s="42"/>
      <c r="O23" s="42"/>
      <c r="P23" s="49"/>
      <c r="Q23" s="24"/>
      <c r="R23" s="24"/>
      <c r="S23" s="93"/>
    </row>
    <row r="24" spans="1:19" ht="66.75" customHeight="1">
      <c r="A24" s="34" t="s">
        <v>9</v>
      </c>
      <c r="B24" s="42">
        <v>0</v>
      </c>
      <c r="C24" s="42">
        <v>1984586482.39</v>
      </c>
      <c r="D24" s="42">
        <v>5121909650.43</v>
      </c>
      <c r="E24" s="42">
        <v>7885453400.73</v>
      </c>
      <c r="F24" s="79">
        <v>7969554820.78</v>
      </c>
      <c r="G24" s="42">
        <v>8268621240.34</v>
      </c>
      <c r="H24" s="42">
        <v>1984586482.3899994</v>
      </c>
      <c r="I24" s="79">
        <v>7964225327.24</v>
      </c>
      <c r="J24" s="42">
        <v>7845604675.600006</v>
      </c>
      <c r="K24" s="42">
        <v>7998954242.9900055</v>
      </c>
      <c r="L24" s="42">
        <v>8883563921.729996</v>
      </c>
      <c r="M24" s="42">
        <v>9420659413.059998</v>
      </c>
      <c r="N24" s="42">
        <v>10818508175.669983</v>
      </c>
      <c r="O24" s="42">
        <v>11308151397.319992</v>
      </c>
      <c r="P24" s="49"/>
      <c r="Q24" s="24"/>
      <c r="R24" s="24"/>
      <c r="S24" s="24"/>
    </row>
    <row r="25" spans="1:19" ht="68.25" customHeight="1">
      <c r="A25" s="36" t="s">
        <v>5</v>
      </c>
      <c r="B25" s="80">
        <v>51206159100.89</v>
      </c>
      <c r="C25" s="51">
        <v>35506375573.130005</v>
      </c>
      <c r="D25" s="51">
        <v>44551564465.72001</v>
      </c>
      <c r="E25" s="51">
        <v>55319457998.47</v>
      </c>
      <c r="F25" s="80">
        <v>58429072253.99</v>
      </c>
      <c r="G25" s="51">
        <v>64509724329.17</v>
      </c>
      <c r="H25" s="80">
        <v>229070655508.19995</v>
      </c>
      <c r="I25" s="80">
        <v>70333430194.8</v>
      </c>
      <c r="J25" s="51">
        <v>78700080017.24</v>
      </c>
      <c r="K25" s="51">
        <v>88085248497.21999</v>
      </c>
      <c r="L25" s="51">
        <v>99130212435.5</v>
      </c>
      <c r="M25" s="51">
        <v>110600269327.83</v>
      </c>
      <c r="N25" s="51">
        <v>125330908376.42998</v>
      </c>
      <c r="O25" s="51">
        <v>40909523240.54999</v>
      </c>
      <c r="P25" s="52">
        <v>827142233062.66</v>
      </c>
      <c r="Q25" s="24"/>
      <c r="R25" s="24"/>
      <c r="S25" s="93"/>
    </row>
    <row r="26" spans="1:18" ht="54.75" customHeight="1">
      <c r="A26" s="34"/>
      <c r="B26" s="42"/>
      <c r="C26" s="42"/>
      <c r="D26" s="42"/>
      <c r="E26" s="42"/>
      <c r="F26" s="79"/>
      <c r="G26" s="42"/>
      <c r="H26" s="42"/>
      <c r="I26" s="79"/>
      <c r="J26" s="42"/>
      <c r="K26" s="42"/>
      <c r="L26" s="42"/>
      <c r="M26" s="42"/>
      <c r="N26" s="42"/>
      <c r="O26" s="42"/>
      <c r="P26" s="49"/>
      <c r="Q26" s="24"/>
      <c r="R26" s="24"/>
    </row>
    <row r="27" spans="1:18" ht="54.75" customHeight="1">
      <c r="A27" s="38" t="s">
        <v>12</v>
      </c>
      <c r="B27" s="42"/>
      <c r="C27" s="53"/>
      <c r="D27" s="42"/>
      <c r="E27" s="42"/>
      <c r="F27" s="79"/>
      <c r="G27" s="42"/>
      <c r="H27" s="42"/>
      <c r="I27" s="79"/>
      <c r="J27" s="42"/>
      <c r="K27" s="42"/>
      <c r="L27" s="42"/>
      <c r="M27" s="42"/>
      <c r="N27" s="42"/>
      <c r="O27" s="42"/>
      <c r="P27" s="49"/>
      <c r="Q27" s="24"/>
      <c r="R27" s="24"/>
    </row>
    <row r="28" spans="1:18" ht="54.75" customHeight="1">
      <c r="A28" s="34" t="s">
        <v>6</v>
      </c>
      <c r="B28" s="42"/>
      <c r="C28" s="42"/>
      <c r="D28" s="42"/>
      <c r="E28" s="42"/>
      <c r="F28" s="79"/>
      <c r="G28" s="42"/>
      <c r="H28" s="42"/>
      <c r="I28" s="79"/>
      <c r="J28" s="42"/>
      <c r="K28" s="42"/>
      <c r="L28" s="42"/>
      <c r="M28" s="42"/>
      <c r="N28" s="42"/>
      <c r="O28" s="42"/>
      <c r="P28" s="49"/>
      <c r="Q28" s="24"/>
      <c r="R28" s="24"/>
    </row>
    <row r="29" spans="1:18" ht="62.25" customHeight="1">
      <c r="A29" s="34" t="s">
        <v>14</v>
      </c>
      <c r="B29" s="48">
        <v>41263823916.76</v>
      </c>
      <c r="C29" s="42">
        <v>15887764726.9</v>
      </c>
      <c r="D29" s="42">
        <v>18789773765.6</v>
      </c>
      <c r="E29" s="42">
        <v>23938490112.33</v>
      </c>
      <c r="F29" s="79">
        <v>23585106301.46</v>
      </c>
      <c r="G29" s="42">
        <v>26400473552.25</v>
      </c>
      <c r="H29" s="48">
        <v>108601608458.54001</v>
      </c>
      <c r="I29" s="79">
        <v>29506184318.74</v>
      </c>
      <c r="J29" s="42">
        <v>33591892120.47</v>
      </c>
      <c r="K29" s="42">
        <v>38018208331.94</v>
      </c>
      <c r="L29" s="42">
        <v>42519532883.38</v>
      </c>
      <c r="M29" s="42">
        <v>47463118892.33</v>
      </c>
      <c r="N29" s="42">
        <v>53637242685.03</v>
      </c>
      <c r="O29" s="42">
        <v>13844433571.11</v>
      </c>
      <c r="P29" s="49">
        <v>408446045178.3</v>
      </c>
      <c r="Q29" s="24"/>
      <c r="R29" s="24"/>
    </row>
    <row r="30" spans="1:19" ht="62.25" customHeight="1">
      <c r="A30" s="34" t="s">
        <v>15</v>
      </c>
      <c r="B30" s="42">
        <v>2827225342.38</v>
      </c>
      <c r="C30" s="42">
        <v>12830119033.89</v>
      </c>
      <c r="D30" s="42">
        <v>15936586126.01</v>
      </c>
      <c r="E30" s="42">
        <v>21383409755.09</v>
      </c>
      <c r="F30" s="79">
        <v>24106768431.83</v>
      </c>
      <c r="G30" s="42">
        <v>27413989040.34</v>
      </c>
      <c r="H30" s="48">
        <v>101670872387.16</v>
      </c>
      <c r="I30" s="79">
        <v>30178146778.93</v>
      </c>
      <c r="J30" s="42">
        <v>33792067189.83</v>
      </c>
      <c r="K30" s="42">
        <v>37306528714.7</v>
      </c>
      <c r="L30" s="42">
        <v>42840910586.29</v>
      </c>
      <c r="M30" s="42">
        <v>47350839035.65</v>
      </c>
      <c r="N30" s="42">
        <v>54865379179.21</v>
      </c>
      <c r="O30" s="42">
        <v>14255415841.33</v>
      </c>
      <c r="P30" s="49">
        <v>365087385055.48004</v>
      </c>
      <c r="Q30" s="24"/>
      <c r="R30" s="24"/>
      <c r="S30" s="93"/>
    </row>
    <row r="31" spans="1:19" ht="62.25" customHeight="1">
      <c r="A31" s="34" t="s">
        <v>16</v>
      </c>
      <c r="B31" s="42">
        <v>5125014646.799999</v>
      </c>
      <c r="C31" s="42">
        <v>1666544634.5</v>
      </c>
      <c r="D31" s="42">
        <v>1771604719.13</v>
      </c>
      <c r="E31" s="42">
        <v>2017192131.84</v>
      </c>
      <c r="F31" s="79">
        <v>2287100483.84</v>
      </c>
      <c r="G31" s="42">
        <v>2532973581.93</v>
      </c>
      <c r="H31" s="48">
        <v>10275415551.24</v>
      </c>
      <c r="I31" s="79">
        <v>2798128649.64</v>
      </c>
      <c r="J31" s="42">
        <v>3157624711.7</v>
      </c>
      <c r="K31" s="42">
        <v>3548090380.18</v>
      </c>
      <c r="L31" s="42">
        <v>4048260120.18</v>
      </c>
      <c r="M31" s="42">
        <v>4573087506.64</v>
      </c>
      <c r="N31" s="42">
        <v>5197186967.68</v>
      </c>
      <c r="O31" s="42">
        <v>1359688874.15</v>
      </c>
      <c r="P31" s="49">
        <v>40082497408.21001</v>
      </c>
      <c r="Q31" s="24"/>
      <c r="R31" s="24"/>
      <c r="S31" s="93"/>
    </row>
    <row r="32" spans="1:19" ht="63.75" customHeight="1">
      <c r="A32" s="34" t="s">
        <v>80</v>
      </c>
      <c r="B32" s="42">
        <v>5508712.56</v>
      </c>
      <c r="C32" s="42">
        <v>37527.414</v>
      </c>
      <c r="D32" s="42">
        <v>168146454.25</v>
      </c>
      <c r="E32" s="42">
        <v>10811178.43</v>
      </c>
      <c r="F32" s="79">
        <v>180179596.52</v>
      </c>
      <c r="G32" s="42">
        <v>198062827.41</v>
      </c>
      <c r="H32" s="48">
        <v>557237584.024</v>
      </c>
      <c r="I32" s="79">
        <v>1202958.56</v>
      </c>
      <c r="J32" s="42">
        <v>138777284.75</v>
      </c>
      <c r="K32" s="42">
        <v>298148392.98</v>
      </c>
      <c r="L32" s="42">
        <v>225025572.02</v>
      </c>
      <c r="M32" s="42">
        <v>92400898.95</v>
      </c>
      <c r="N32" s="42">
        <v>287029477.23</v>
      </c>
      <c r="O32" s="42">
        <v>61105785.34</v>
      </c>
      <c r="P32" s="49">
        <v>1666436666.414</v>
      </c>
      <c r="Q32" s="24"/>
      <c r="R32" s="24"/>
      <c r="S32" s="93"/>
    </row>
    <row r="33" spans="1:19" ht="63.75" customHeight="1">
      <c r="A33" s="57" t="s">
        <v>58</v>
      </c>
      <c r="B33" s="42"/>
      <c r="C33" s="42"/>
      <c r="D33" s="42"/>
      <c r="E33" s="42"/>
      <c r="F33" s="79">
        <v>1296200</v>
      </c>
      <c r="G33" s="42"/>
      <c r="H33" s="48">
        <v>1296200</v>
      </c>
      <c r="I33" s="79">
        <v>4162813.33</v>
      </c>
      <c r="J33" s="42">
        <v>0</v>
      </c>
      <c r="K33" s="42">
        <v>909960</v>
      </c>
      <c r="L33" s="42">
        <v>44611646.99</v>
      </c>
      <c r="M33" s="42">
        <v>3025750</v>
      </c>
      <c r="N33" s="42">
        <v>0</v>
      </c>
      <c r="O33" s="42">
        <v>0</v>
      </c>
      <c r="P33" s="49">
        <v>54006370.32</v>
      </c>
      <c r="Q33" s="24"/>
      <c r="R33" s="24"/>
      <c r="S33" s="93"/>
    </row>
    <row r="34" spans="1:19" ht="63.75" customHeight="1">
      <c r="A34" s="57" t="s">
        <v>67</v>
      </c>
      <c r="B34" s="42"/>
      <c r="C34" s="42"/>
      <c r="D34" s="42"/>
      <c r="E34" s="42"/>
      <c r="F34" s="79">
        <v>0</v>
      </c>
      <c r="G34" s="42">
        <v>0</v>
      </c>
      <c r="H34" s="48">
        <v>0</v>
      </c>
      <c r="I34" s="79">
        <v>0</v>
      </c>
      <c r="J34" s="42">
        <v>20764467.5</v>
      </c>
      <c r="K34" s="42">
        <v>29798795.69</v>
      </c>
      <c r="L34" s="42">
        <v>30233786.25</v>
      </c>
      <c r="M34" s="42">
        <v>30875366.08</v>
      </c>
      <c r="N34" s="42">
        <v>33091862.41</v>
      </c>
      <c r="O34" s="42">
        <v>13037977.43</v>
      </c>
      <c r="P34" s="49">
        <v>157802255.36</v>
      </c>
      <c r="Q34" s="24"/>
      <c r="R34" s="24"/>
      <c r="S34" s="93"/>
    </row>
    <row r="35" spans="1:19" ht="63.75" customHeight="1">
      <c r="A35" s="90" t="s">
        <v>77</v>
      </c>
      <c r="B35" s="42"/>
      <c r="C35" s="42">
        <v>0</v>
      </c>
      <c r="D35" s="42">
        <v>0</v>
      </c>
      <c r="E35" s="42">
        <v>0</v>
      </c>
      <c r="F35" s="79">
        <v>0</v>
      </c>
      <c r="G35" s="42">
        <v>0</v>
      </c>
      <c r="H35" s="48">
        <v>0</v>
      </c>
      <c r="I35" s="79">
        <v>0</v>
      </c>
      <c r="J35" s="42">
        <v>0</v>
      </c>
      <c r="K35" s="42">
        <v>0</v>
      </c>
      <c r="L35" s="42">
        <v>863966.28</v>
      </c>
      <c r="M35" s="42">
        <v>455598.27</v>
      </c>
      <c r="N35" s="42">
        <v>1254143.83</v>
      </c>
      <c r="O35" s="42">
        <v>695589.23</v>
      </c>
      <c r="P35" s="49">
        <v>3269297.6100000003</v>
      </c>
      <c r="Q35" s="24"/>
      <c r="R35" s="24"/>
      <c r="S35" s="93"/>
    </row>
    <row r="36" spans="1:19" ht="63.75" customHeight="1">
      <c r="A36" s="88" t="s">
        <v>40</v>
      </c>
      <c r="B36" s="42">
        <v>0</v>
      </c>
      <c r="C36" s="42">
        <v>0</v>
      </c>
      <c r="D36" s="42">
        <v>0</v>
      </c>
      <c r="E36" s="42">
        <v>0</v>
      </c>
      <c r="F36" s="79">
        <v>0</v>
      </c>
      <c r="G36" s="42">
        <v>0</v>
      </c>
      <c r="H36" s="48">
        <v>0</v>
      </c>
      <c r="I36" s="79">
        <v>0</v>
      </c>
      <c r="J36" s="42">
        <v>0</v>
      </c>
      <c r="K36" s="42">
        <v>0</v>
      </c>
      <c r="L36" s="42">
        <v>114461.05</v>
      </c>
      <c r="M36" s="42">
        <v>0</v>
      </c>
      <c r="N36" s="42">
        <v>0</v>
      </c>
      <c r="O36" s="42">
        <v>0</v>
      </c>
      <c r="P36" s="49">
        <v>114461.05</v>
      </c>
      <c r="Q36" s="24"/>
      <c r="R36" s="24"/>
      <c r="S36" s="93"/>
    </row>
    <row r="37" spans="1:19" ht="63.75" customHeight="1">
      <c r="A37" s="88" t="s">
        <v>91</v>
      </c>
      <c r="B37" s="42">
        <v>0</v>
      </c>
      <c r="C37" s="42"/>
      <c r="D37" s="42"/>
      <c r="E37" s="42"/>
      <c r="F37" s="79"/>
      <c r="G37" s="42"/>
      <c r="H37" s="48">
        <v>0</v>
      </c>
      <c r="I37" s="79">
        <v>0</v>
      </c>
      <c r="J37" s="42">
        <v>0</v>
      </c>
      <c r="K37" s="42">
        <v>0</v>
      </c>
      <c r="L37" s="42">
        <v>0</v>
      </c>
      <c r="M37" s="42">
        <v>255980262.13</v>
      </c>
      <c r="N37" s="42">
        <v>0</v>
      </c>
      <c r="O37" s="42">
        <v>0</v>
      </c>
      <c r="P37" s="49">
        <v>255980262.13</v>
      </c>
      <c r="Q37" s="24"/>
      <c r="R37" s="24"/>
      <c r="S37" s="93"/>
    </row>
    <row r="38" spans="1:19" ht="63.75" customHeight="1">
      <c r="A38" s="88" t="s">
        <v>81</v>
      </c>
      <c r="B38" s="42"/>
      <c r="C38" s="42"/>
      <c r="D38" s="42"/>
      <c r="E38" s="42"/>
      <c r="F38" s="79"/>
      <c r="G38" s="42"/>
      <c r="H38" s="48"/>
      <c r="I38" s="79"/>
      <c r="J38" s="42"/>
      <c r="K38" s="42"/>
      <c r="L38" s="42">
        <v>0</v>
      </c>
      <c r="M38" s="42">
        <v>9295285.55</v>
      </c>
      <c r="N38" s="42">
        <v>696081.33</v>
      </c>
      <c r="O38" s="42">
        <v>84711.72</v>
      </c>
      <c r="P38" s="49">
        <v>10076078.600000001</v>
      </c>
      <c r="Q38" s="24"/>
      <c r="R38" s="24"/>
      <c r="S38" s="93"/>
    </row>
    <row r="39" spans="1:19" ht="63.75" customHeight="1">
      <c r="A39" s="88" t="s">
        <v>88</v>
      </c>
      <c r="B39" s="42">
        <v>0</v>
      </c>
      <c r="C39" s="42"/>
      <c r="D39" s="42"/>
      <c r="E39" s="42"/>
      <c r="F39" s="79"/>
      <c r="G39" s="42"/>
      <c r="H39" s="48">
        <v>0</v>
      </c>
      <c r="I39" s="79">
        <v>0</v>
      </c>
      <c r="J39" s="42">
        <v>0</v>
      </c>
      <c r="K39" s="42">
        <v>0</v>
      </c>
      <c r="L39" s="42">
        <v>0</v>
      </c>
      <c r="M39" s="42">
        <v>993663.67</v>
      </c>
      <c r="N39" s="42">
        <v>876582.39</v>
      </c>
      <c r="O39" s="42">
        <v>67193.85</v>
      </c>
      <c r="P39" s="49">
        <v>1937439.9100000001</v>
      </c>
      <c r="Q39" s="24"/>
      <c r="R39" s="24"/>
      <c r="S39" s="93"/>
    </row>
    <row r="40" spans="1:19" ht="63.75" customHeight="1">
      <c r="A40" s="88" t="s">
        <v>90</v>
      </c>
      <c r="B40" s="42">
        <v>0</v>
      </c>
      <c r="C40" s="42"/>
      <c r="D40" s="42"/>
      <c r="E40" s="42"/>
      <c r="F40" s="79"/>
      <c r="G40" s="42"/>
      <c r="H40" s="48">
        <v>0</v>
      </c>
      <c r="I40" s="79">
        <v>0</v>
      </c>
      <c r="J40" s="42">
        <v>0</v>
      </c>
      <c r="K40" s="42">
        <v>0</v>
      </c>
      <c r="L40" s="42">
        <v>0</v>
      </c>
      <c r="M40" s="42">
        <v>358253.99</v>
      </c>
      <c r="N40" s="42">
        <v>0</v>
      </c>
      <c r="O40" s="42">
        <v>0</v>
      </c>
      <c r="P40" s="49">
        <v>358253.99</v>
      </c>
      <c r="Q40" s="24"/>
      <c r="R40" s="24"/>
      <c r="S40" s="93"/>
    </row>
    <row r="41" spans="1:19" ht="63.75" customHeight="1">
      <c r="A41" s="88" t="s">
        <v>84</v>
      </c>
      <c r="B41" s="42">
        <v>0</v>
      </c>
      <c r="C41" s="42"/>
      <c r="D41" s="42"/>
      <c r="E41" s="42"/>
      <c r="F41" s="79"/>
      <c r="G41" s="42"/>
      <c r="H41" s="48">
        <v>0</v>
      </c>
      <c r="I41" s="79">
        <v>0</v>
      </c>
      <c r="J41" s="42">
        <v>0</v>
      </c>
      <c r="K41" s="42">
        <v>0</v>
      </c>
      <c r="L41" s="42">
        <v>0</v>
      </c>
      <c r="M41" s="42">
        <v>1330638.9</v>
      </c>
      <c r="N41" s="42">
        <v>0</v>
      </c>
      <c r="O41" s="42">
        <v>0</v>
      </c>
      <c r="P41" s="49">
        <v>1330638.9</v>
      </c>
      <c r="Q41" s="24"/>
      <c r="R41" s="24"/>
      <c r="S41" s="93"/>
    </row>
    <row r="42" spans="1:18" ht="54.75" customHeight="1">
      <c r="A42" s="39" t="s">
        <v>7</v>
      </c>
      <c r="B42" s="80">
        <v>49221572618.5</v>
      </c>
      <c r="C42" s="65">
        <v>30384465922.704002</v>
      </c>
      <c r="D42" s="65">
        <v>36666111064.99</v>
      </c>
      <c r="E42" s="65">
        <v>47349903177.689995</v>
      </c>
      <c r="F42" s="81">
        <v>50160451013.65</v>
      </c>
      <c r="G42" s="51">
        <v>56545499001.93</v>
      </c>
      <c r="H42" s="80">
        <v>221106430180.964</v>
      </c>
      <c r="I42" s="80">
        <v>62487825519.2</v>
      </c>
      <c r="J42" s="51">
        <v>70701125774.25</v>
      </c>
      <c r="K42" s="51">
        <v>79201684575.48999</v>
      </c>
      <c r="L42" s="51">
        <v>89709553022.44</v>
      </c>
      <c r="M42" s="51">
        <v>99781761152.16002</v>
      </c>
      <c r="N42" s="51">
        <v>114022756979.10999</v>
      </c>
      <c r="O42" s="51">
        <v>29534529544.160004</v>
      </c>
      <c r="P42" s="52">
        <v>815767239366.2739</v>
      </c>
      <c r="Q42" s="24"/>
      <c r="R42" s="24"/>
    </row>
    <row r="43" spans="1:18" ht="54.75" customHeight="1">
      <c r="A43" s="40"/>
      <c r="B43" s="42"/>
      <c r="C43" s="54"/>
      <c r="D43" s="54"/>
      <c r="E43" s="54"/>
      <c r="F43" s="82"/>
      <c r="G43" s="54"/>
      <c r="H43" s="54"/>
      <c r="I43" s="82"/>
      <c r="J43" s="54"/>
      <c r="K43" s="54"/>
      <c r="L43" s="54"/>
      <c r="M43" s="54"/>
      <c r="N43" s="54"/>
      <c r="O43" s="54"/>
      <c r="P43" s="55"/>
      <c r="Q43" s="24"/>
      <c r="R43" s="24"/>
    </row>
    <row r="44" spans="1:18" ht="54.75" customHeight="1">
      <c r="A44" s="40"/>
      <c r="B44" s="42"/>
      <c r="C44" s="54"/>
      <c r="D44" s="54"/>
      <c r="E44" s="54"/>
      <c r="F44" s="82"/>
      <c r="G44" s="54"/>
      <c r="H44" s="54"/>
      <c r="I44" s="82"/>
      <c r="J44" s="54"/>
      <c r="K44" s="54"/>
      <c r="L44" s="54"/>
      <c r="M44" s="54"/>
      <c r="N44" s="54"/>
      <c r="O44" s="54"/>
      <c r="P44" s="55"/>
      <c r="R44" s="24"/>
    </row>
    <row r="45" spans="1:19" ht="54.75" customHeight="1" thickBot="1">
      <c r="A45" s="39" t="s">
        <v>55</v>
      </c>
      <c r="B45" s="83">
        <v>1984586482.3899994</v>
      </c>
      <c r="C45" s="56">
        <v>5121909650.4260025</v>
      </c>
      <c r="D45" s="56">
        <v>7885453400.730011</v>
      </c>
      <c r="E45" s="56">
        <v>7969554820.780006</v>
      </c>
      <c r="F45" s="83">
        <v>8268621240.339996</v>
      </c>
      <c r="G45" s="56">
        <v>7964225327.239998</v>
      </c>
      <c r="H45" s="83">
        <v>7964225327.235962</v>
      </c>
      <c r="I45" s="83">
        <v>7845604675.600006</v>
      </c>
      <c r="J45" s="56">
        <v>7998954242.9900055</v>
      </c>
      <c r="K45" s="56">
        <v>8883563921.729996</v>
      </c>
      <c r="L45" s="56">
        <v>9420659413.059998</v>
      </c>
      <c r="M45" s="56">
        <v>10818508175.669983</v>
      </c>
      <c r="N45" s="56">
        <v>11308151397.319992</v>
      </c>
      <c r="O45" s="56">
        <v>11374993696.389984</v>
      </c>
      <c r="P45" s="56">
        <v>11374993696.386108</v>
      </c>
      <c r="Q45" s="24"/>
      <c r="R45" s="24"/>
      <c r="S45" s="93"/>
    </row>
    <row r="46" spans="1:15" ht="47.25" customHeight="1" thickTop="1">
      <c r="A46" s="25"/>
      <c r="B46" s="23"/>
      <c r="C46" s="24"/>
      <c r="F46" s="84">
        <v>0</v>
      </c>
      <c r="G46" s="24"/>
      <c r="H46" s="24"/>
      <c r="I46" s="84"/>
      <c r="J46" s="24"/>
      <c r="K46" s="24"/>
      <c r="L46" s="24"/>
      <c r="M46" s="24"/>
      <c r="N46" s="24"/>
      <c r="O46" s="24"/>
    </row>
    <row r="47" spans="1:16" ht="47.25" customHeight="1">
      <c r="A47" s="26"/>
      <c r="D47" s="24"/>
      <c r="E47" s="24"/>
      <c r="F47" s="84"/>
      <c r="G47" s="24"/>
      <c r="H47" s="24"/>
      <c r="I47" s="84"/>
      <c r="J47" s="24"/>
      <c r="K47" s="24"/>
      <c r="L47" s="24"/>
      <c r="M47" s="24"/>
      <c r="N47" s="24"/>
      <c r="O47" s="24"/>
      <c r="P47" s="24"/>
    </row>
    <row r="48" spans="1:16" ht="47.25" customHeight="1">
      <c r="A48" s="26"/>
      <c r="D48" s="24"/>
      <c r="E48" s="24"/>
      <c r="F48" s="84"/>
      <c r="G48" s="24"/>
      <c r="H48" s="24"/>
      <c r="I48" s="84"/>
      <c r="J48" s="24"/>
      <c r="K48" s="24"/>
      <c r="L48" s="24"/>
      <c r="M48" s="24"/>
      <c r="N48" s="24"/>
      <c r="O48" s="24"/>
      <c r="P48" s="93"/>
    </row>
    <row r="49" spans="1:16" ht="47.25" customHeight="1">
      <c r="A49" s="26"/>
      <c r="D49" s="24"/>
      <c r="P49" s="93"/>
    </row>
    <row r="50" ht="47.25" customHeight="1">
      <c r="A50" s="26"/>
    </row>
    <row r="51" ht="47.25" customHeight="1">
      <c r="A51" s="27"/>
    </row>
    <row r="52" spans="1:4" ht="47.25" customHeight="1">
      <c r="A52" s="27"/>
      <c r="D52" s="24"/>
    </row>
    <row r="53" spans="1:4" ht="47.25" customHeight="1">
      <c r="A53" s="28"/>
      <c r="B53" s="29"/>
      <c r="C53" s="30"/>
      <c r="D53" s="24"/>
    </row>
    <row r="54" spans="3:16" ht="47.25" customHeight="1">
      <c r="C54" s="24"/>
      <c r="P54" s="61"/>
    </row>
    <row r="55" ht="47.25" customHeight="1">
      <c r="P55" s="61"/>
    </row>
    <row r="56" ht="47.25" customHeight="1">
      <c r="P56" s="31"/>
    </row>
  </sheetData>
  <sheetProtection/>
  <mergeCells count="4">
    <mergeCell ref="A1:P1"/>
    <mergeCell ref="A2:P2"/>
    <mergeCell ref="A3:P3"/>
    <mergeCell ref="A4:P4"/>
  </mergeCells>
  <printOptions horizontalCentered="1"/>
  <pageMargins left="0.2" right="0.2" top="0.4330708661417323" bottom="0.6299212598425197" header="0.2755905511811024" footer="0.5118110236220472"/>
  <pageSetup horizontalDpi="600" verticalDpi="600" orientation="landscape" scale="2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Juliana_Burgos</dc:creator>
  <cp:keywords/>
  <dc:description/>
  <cp:lastModifiedBy>Claudia Mota Jimenez</cp:lastModifiedBy>
  <cp:lastPrinted>2019-05-06T21:01:44Z</cp:lastPrinted>
  <dcterms:created xsi:type="dcterms:W3CDTF">2010-08-25T14:02:18Z</dcterms:created>
  <dcterms:modified xsi:type="dcterms:W3CDTF">2019-05-07T13:04:25Z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