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1\NOMINAS TRANSPARENCIA\NOVIEMBRE\"/>
    </mc:Choice>
  </mc:AlternateContent>
  <xr:revisionPtr revIDLastSave="0" documentId="13_ncr:1_{B63172B9-99C5-4BFF-B88D-1478DC2A8728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fijos'!$A$1:$Q$23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1" l="1"/>
  <c r="K14" i="1" l="1"/>
  <c r="K13" i="1"/>
  <c r="K10" i="1"/>
  <c r="K11" i="1" l="1"/>
  <c r="K12" i="1"/>
  <c r="N15" i="1"/>
  <c r="H15" i="1"/>
  <c r="G15" i="1"/>
  <c r="I14" i="1"/>
  <c r="J14" i="1"/>
  <c r="L14" i="1"/>
  <c r="M14" i="1"/>
  <c r="O14" i="1" l="1"/>
  <c r="Q14" i="1" s="1"/>
  <c r="P14" i="1"/>
  <c r="M12" i="1"/>
  <c r="M13" i="1"/>
  <c r="N16" i="1" l="1"/>
  <c r="K15" i="1" l="1"/>
  <c r="I11" i="1" l="1"/>
  <c r="J11" i="1"/>
  <c r="I12" i="1"/>
  <c r="J12" i="1"/>
  <c r="I13" i="1"/>
  <c r="J13" i="1"/>
  <c r="J10" i="1"/>
  <c r="I10" i="1"/>
  <c r="L11" i="1"/>
  <c r="M11" i="1"/>
  <c r="L12" i="1"/>
  <c r="L13" i="1"/>
  <c r="M10" i="1"/>
  <c r="L10" i="1"/>
  <c r="I15" i="1" l="1"/>
  <c r="J15" i="1"/>
  <c r="L15" i="1"/>
  <c r="M15" i="1"/>
  <c r="O13" i="1"/>
  <c r="O12" i="1"/>
  <c r="O11" i="1"/>
  <c r="O10" i="1"/>
  <c r="P13" i="1"/>
  <c r="P12" i="1"/>
  <c r="P11" i="1"/>
  <c r="P10" i="1"/>
  <c r="P15" i="1" l="1"/>
  <c r="Q10" i="1"/>
  <c r="O15" i="1"/>
  <c r="K16" i="1"/>
  <c r="L16" i="1"/>
  <c r="M16" i="1"/>
  <c r="G16" i="1"/>
  <c r="H16" i="1"/>
  <c r="I16" i="1"/>
  <c r="J16" i="1"/>
  <c r="Q11" i="1"/>
  <c r="Q12" i="1"/>
  <c r="Q13" i="1" l="1"/>
  <c r="O16" i="1"/>
  <c r="P16" i="1"/>
  <c r="Q15" i="1" l="1"/>
  <c r="Q16" i="1" s="1"/>
</calcChain>
</file>

<file path=xl/sharedStrings.xml><?xml version="1.0" encoding="utf-8"?>
<sst xmlns="http://schemas.openxmlformats.org/spreadsheetml/2006/main" count="60" uniqueCount="49">
  <si>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</si>
  <si>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</si>
  <si>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</si>
  <si>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</si>
  <si>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</si>
  <si>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</si>
  <si>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</si>
  <si>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</si>
  <si>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</si>
  <si>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</si>
  <si>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</si>
  <si>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</si>
  <si>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</si>
  <si>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</si>
  <si>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</si>
  <si>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</si>
  <si>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</si>
  <si>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</si>
  <si>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</si>
  <si>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</si>
  <si>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</si>
  <si>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</si>
  <si>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ADDYS VANESSA RODRIGUEZ CASTILLO</t>
  </si>
  <si>
    <t>ENCARGADO (A) OFICINA REGIONAL</t>
  </si>
  <si>
    <t>LIZ ARLENE SORIANO DE LOS SANTOS</t>
  </si>
  <si>
    <t>JOSEFINA ALTAGRACIA VENTURA GUERRERO</t>
  </si>
  <si>
    <t>RAFAEL ENRIQUE SANTANA POUERIET</t>
  </si>
  <si>
    <t>SUB-TOTAL</t>
  </si>
  <si>
    <t xml:space="preserve">Función </t>
  </si>
  <si>
    <t>OFICINA DE BAVARO</t>
  </si>
  <si>
    <t>Nómina de Sueldos: Empleados Fijos (Regional Bávaro)</t>
  </si>
  <si>
    <t xml:space="preserve">         </t>
  </si>
  <si>
    <t xml:space="preserve">   (2*) Salario cotizable hasta RD$134,820.00, deducción directa de la declaración TSS del SUIRPLUS.</t>
  </si>
  <si>
    <t xml:space="preserve">   (3*) Salario cotizable hasta RD$269,640.00, deducción directa de la declaración TSS del SUIRPLUS.</t>
  </si>
  <si>
    <t xml:space="preserve">   (4*) Deducción directa declaración TSS del SUIRPLUS por registro de dependientes adicionales al SDSS. RD$1,190.12 por cada dependiente adicional registrado.</t>
  </si>
  <si>
    <t xml:space="preserve">   (1*) Deducción directa en declaración ISR empleados del SUIRPLUS. Rentas hasta RD$416,220.00 estan exentas.</t>
  </si>
  <si>
    <t>FISCALIZADOR DE SEGURIDAD SOCIAL</t>
  </si>
  <si>
    <t>ANALISTA DE FISCALIZACION EXTERNA TIC</t>
  </si>
  <si>
    <t>GESTOR DE TRAMITE Y SERVICIOS</t>
  </si>
  <si>
    <t>RAMONA PERALTA</t>
  </si>
  <si>
    <t>CONSERJE</t>
  </si>
  <si>
    <t>Sexo</t>
  </si>
  <si>
    <t>Femenino</t>
  </si>
  <si>
    <t>Masculino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</si>
  <si>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</si>
  <si>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</si>
  <si>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</si>
  <si>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</si>
  <si>
    <t>Correspondiente al mes de noviembre 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</si>
</sst>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4"/>
      <color theme="1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 applyAlignment="1"/>
    <xf numFmtId="0" fontId="17" fillId="2" borderId="4" xfId="0" applyNumberFormat="1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Border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NumberFormat="1" applyFont="1" applyFill="1" applyBorder="1" applyAlignment="1">
      <alignment vertical="top" wrapText="1" readingOrder="1"/>
    </xf>
    <xf numFmtId="0" fontId="29" fillId="2" borderId="4" xfId="0" applyNumberFormat="1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5" fontId="30" fillId="2" borderId="4" xfId="0" applyNumberFormat="1" applyFont="1" applyFill="1" applyBorder="1" applyAlignment="1">
      <alignment vertical="top" wrapText="1" readingOrder="1"/>
    </xf>
    <xf numFmtId="164" fontId="29" fillId="2" borderId="4" xfId="4" applyFont="1" applyFill="1" applyBorder="1" applyAlignment="1">
      <alignment vertical="top" wrapText="1"/>
    </xf>
    <xf numFmtId="165" fontId="29" fillId="2" borderId="4" xfId="0" applyNumberFormat="1" applyFont="1" applyFill="1" applyBorder="1" applyAlignment="1">
      <alignment vertical="top" wrapText="1"/>
    </xf>
    <xf numFmtId="164" fontId="28" fillId="2" borderId="4" xfId="0" applyNumberFormat="1" applyFont="1" applyFill="1" applyBorder="1" applyAlignment="1"/>
    <xf numFmtId="4" fontId="28" fillId="2" borderId="4" xfId="0" applyNumberFormat="1" applyFont="1" applyFill="1" applyBorder="1" applyAlignment="1">
      <alignment readingOrder="1"/>
    </xf>
    <xf numFmtId="4" fontId="28" fillId="2" borderId="4" xfId="0" applyNumberFormat="1" applyFont="1" applyFill="1" applyBorder="1" applyAlignment="1">
      <alignment vertical="center"/>
    </xf>
    <xf numFmtId="165" fontId="28" fillId="2" borderId="4" xfId="0" applyNumberFormat="1" applyFont="1" applyFill="1" applyBorder="1" applyAlignment="1">
      <alignment vertical="top" wrapText="1" readingOrder="1"/>
    </xf>
    <xf numFmtId="0" fontId="31" fillId="2" borderId="0" xfId="0" applyFont="1" applyFill="1" applyBorder="1" applyAlignment="1">
      <alignment vertical="center"/>
    </xf>
    <xf numFmtId="0" fontId="31" fillId="2" borderId="0" xfId="0" applyFont="1" applyFill="1" applyAlignment="1">
      <alignment vertical="center"/>
    </xf>
    <xf numFmtId="2" fontId="28" fillId="2" borderId="4" xfId="0" applyNumberFormat="1" applyFont="1" applyFill="1" applyBorder="1" applyAlignment="1"/>
    <xf numFmtId="0" fontId="15" fillId="5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617587</xdr:colOff>
      <xdr:row>1</xdr:row>
      <xdr:rowOff>23813</xdr:rowOff>
    </xdr:from>
    <xdr:to>
      <xdr:col>16</xdr:col>
      <xdr:colOff>1488596</xdr:colOff>
      <xdr:row>3</xdr:row>
      <xdr:rowOff>398318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06123EC-AEAA-4A6E-8E02-2AF0A7D65C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8776951" y="23813"/>
          <a:ext cx="2360372" cy="1604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4"/>
  <sheetViews>
    <sheetView tabSelected="1" view="pageBreakPreview" topLeftCell="A6" zoomScale="55" zoomScaleNormal="70" zoomScaleSheetLayoutView="55" workbookViewId="0">
      <selection activeCell="K13" sqref="K13"/>
    </sheetView>
  </sheetViews>
  <sheetFormatPr defaultColWidth="11.42578125" defaultRowHeight="15" x14ac:dyDescent="0.2"/>
  <cols>
    <col min="1" max="1" width="15.85546875" style="11" customWidth="1"/>
    <col min="2" max="2" width="55.5703125" style="9" customWidth="1"/>
    <col min="3" max="3" width="24" style="9" customWidth="1"/>
    <col min="4" max="4" width="24.5703125" style="9" bestFit="1" customWidth="1"/>
    <col min="5" max="5" width="59" style="9" bestFit="1" customWidth="1"/>
    <col min="6" max="6" width="17.140625" style="12" customWidth="1"/>
    <col min="7" max="7" width="28.85546875" style="12" customWidth="1"/>
    <col min="8" max="8" width="24.7109375" style="16" customWidth="1"/>
    <col min="9" max="9" width="21.42578125" style="13" customWidth="1"/>
    <col min="10" max="10" width="23" style="11" bestFit="1" customWidth="1"/>
    <col min="11" max="11" width="23.85546875" style="1" customWidth="1"/>
    <col min="12" max="12" width="23" style="11" customWidth="1"/>
    <col min="13" max="13" width="23" style="11" bestFit="1" customWidth="1"/>
    <col min="14" max="14" width="32.5703125" style="11" customWidth="1"/>
    <col min="15" max="15" width="25.42578125" style="11" customWidth="1"/>
    <col min="16" max="16" width="22.42578125" style="11" customWidth="1"/>
    <col min="17" max="17" width="24.4257812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111" s="1" customFormat="1" hidden="1" x14ac:dyDescent="0.2">
      <c r="F1" s="2"/>
      <c r="G1" s="2"/>
      <c r="H1" s="14"/>
      <c r="I1" s="3"/>
      <c r="R1" s="4"/>
      <c r="S1" s="4"/>
      <c r="T1" s="4"/>
      <c r="U1" s="4"/>
    </row>
    <row r="2" spans="1:111" s="1" customFormat="1" ht="72" customHeight="1" x14ac:dyDescent="0.7">
      <c r="A2" s="79" t="s">
        <v>44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29"/>
      <c r="S2" s="29"/>
      <c r="T2" s="29"/>
      <c r="U2" s="29"/>
      <c r="V2" s="29"/>
      <c r="W2" s="29"/>
      <c r="X2" s="29"/>
    </row>
    <row r="3" spans="1:111" s="1" customFormat="1" ht="24.75" customHeight="1" x14ac:dyDescent="0.2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4"/>
      <c r="S3" s="4"/>
      <c r="T3" s="4"/>
      <c r="U3" s="4"/>
    </row>
    <row r="4" spans="1:111" s="1" customFormat="1" ht="35.25" customHeight="1" x14ac:dyDescent="0.2">
      <c r="A4" s="85" t="s">
        <v>30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4"/>
      <c r="S4" s="4"/>
      <c r="T4" s="4"/>
      <c r="U4" s="4"/>
    </row>
    <row r="5" spans="1:111" s="1" customFormat="1" ht="10.5" hidden="1" customHeight="1" x14ac:dyDescent="0.2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4"/>
      <c r="S5" s="4"/>
      <c r="T5" s="4"/>
      <c r="U5" s="4"/>
    </row>
    <row r="6" spans="1:111" s="66" customFormat="1" ht="45" customHeight="1" x14ac:dyDescent="0.45">
      <c r="A6" s="76" t="s">
        <v>48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8"/>
      <c r="R6" s="65"/>
      <c r="S6" s="65"/>
      <c r="T6" s="65"/>
      <c r="U6" s="65"/>
    </row>
    <row r="7" spans="1:111" ht="54" customHeight="1" x14ac:dyDescent="0.2">
      <c r="A7" s="68" t="s">
        <v>17</v>
      </c>
      <c r="B7" s="75" t="s">
        <v>14</v>
      </c>
      <c r="C7" s="82" t="s">
        <v>41</v>
      </c>
      <c r="D7" s="75" t="s">
        <v>19</v>
      </c>
      <c r="E7" s="75" t="s">
        <v>28</v>
      </c>
      <c r="F7" s="75" t="s">
        <v>18</v>
      </c>
      <c r="G7" s="68" t="s">
        <v>15</v>
      </c>
      <c r="H7" s="69" t="s">
        <v>10</v>
      </c>
      <c r="I7" s="75" t="s">
        <v>8</v>
      </c>
      <c r="J7" s="75"/>
      <c r="K7" s="75"/>
      <c r="L7" s="75"/>
      <c r="M7" s="75"/>
      <c r="N7" s="75"/>
      <c r="O7" s="68" t="s">
        <v>1</v>
      </c>
      <c r="P7" s="68"/>
      <c r="Q7" s="68" t="s">
        <v>16</v>
      </c>
      <c r="S7" s="17"/>
    </row>
    <row r="8" spans="1:111" ht="56.25" customHeight="1" x14ac:dyDescent="0.2">
      <c r="A8" s="68"/>
      <c r="B8" s="75"/>
      <c r="C8" s="83"/>
      <c r="D8" s="75"/>
      <c r="E8" s="75"/>
      <c r="F8" s="75"/>
      <c r="G8" s="68"/>
      <c r="H8" s="69"/>
      <c r="I8" s="68" t="s">
        <v>12</v>
      </c>
      <c r="J8" s="68"/>
      <c r="K8" s="74" t="s">
        <v>9</v>
      </c>
      <c r="L8" s="68" t="s">
        <v>13</v>
      </c>
      <c r="M8" s="68"/>
      <c r="N8" s="68" t="s">
        <v>11</v>
      </c>
      <c r="O8" s="68" t="s">
        <v>3</v>
      </c>
      <c r="P8" s="68" t="s">
        <v>0</v>
      </c>
      <c r="Q8" s="68"/>
    </row>
    <row r="9" spans="1:111" ht="64.5" customHeight="1" x14ac:dyDescent="0.2">
      <c r="A9" s="68"/>
      <c r="B9" s="75"/>
      <c r="C9" s="84"/>
      <c r="D9" s="75"/>
      <c r="E9" s="75"/>
      <c r="F9" s="75"/>
      <c r="G9" s="68"/>
      <c r="H9" s="69"/>
      <c r="I9" s="52" t="s">
        <v>4</v>
      </c>
      <c r="J9" s="53" t="s">
        <v>5</v>
      </c>
      <c r="K9" s="74"/>
      <c r="L9" s="53" t="s">
        <v>6</v>
      </c>
      <c r="M9" s="53" t="s">
        <v>7</v>
      </c>
      <c r="N9" s="68"/>
      <c r="O9" s="68"/>
      <c r="P9" s="68"/>
      <c r="Q9" s="68"/>
    </row>
    <row r="10" spans="1:111" s="1" customFormat="1" ht="84.75" customHeight="1" x14ac:dyDescent="0.5">
      <c r="A10" s="54">
        <v>1</v>
      </c>
      <c r="B10" s="55" t="s">
        <v>22</v>
      </c>
      <c r="C10" s="55" t="s">
        <v>42</v>
      </c>
      <c r="D10" s="55" t="s">
        <v>29</v>
      </c>
      <c r="E10" s="55" t="s">
        <v>23</v>
      </c>
      <c r="F10" s="56" t="s">
        <v>21</v>
      </c>
      <c r="G10" s="57">
        <v>120000</v>
      </c>
      <c r="H10" s="58">
        <v>16134.81</v>
      </c>
      <c r="I10" s="59">
        <f t="shared" ref="I10" si="0">G10*2.87/100</f>
        <v>3444</v>
      </c>
      <c r="J10" s="60">
        <f t="shared" ref="J10" si="1">G10*7.1/100</f>
        <v>8520</v>
      </c>
      <c r="K10" s="67">
        <f>62400*1.1%</f>
        <v>686.40000000000009</v>
      </c>
      <c r="L10" s="61">
        <f t="shared" ref="L10" si="2">G10*3.04/100</f>
        <v>3648</v>
      </c>
      <c r="M10" s="60">
        <f t="shared" ref="M10" si="3">G10*7.09/100</f>
        <v>8508</v>
      </c>
      <c r="N10" s="62">
        <f>1350.12*2</f>
        <v>2700.24</v>
      </c>
      <c r="O10" s="63">
        <f>H10+I10+L10+N10</f>
        <v>25927.049999999996</v>
      </c>
      <c r="P10" s="63">
        <f t="shared" ref="P10:P13" si="4">J10+K10+M10</f>
        <v>17714.400000000001</v>
      </c>
      <c r="Q10" s="63">
        <f>G10-O10</f>
        <v>94072.950000000012</v>
      </c>
      <c r="R10" s="4"/>
      <c r="S10" s="4"/>
      <c r="T10" s="4"/>
      <c r="U10" s="4"/>
    </row>
    <row r="11" spans="1:111" s="1" customFormat="1" ht="84.75" customHeight="1" x14ac:dyDescent="0.5">
      <c r="A11" s="54">
        <v>2</v>
      </c>
      <c r="B11" s="55" t="s">
        <v>25</v>
      </c>
      <c r="C11" s="55" t="s">
        <v>42</v>
      </c>
      <c r="D11" s="55" t="s">
        <v>29</v>
      </c>
      <c r="E11" s="55" t="s">
        <v>36</v>
      </c>
      <c r="F11" s="56" t="s">
        <v>21</v>
      </c>
      <c r="G11" s="57">
        <v>70000</v>
      </c>
      <c r="H11" s="58">
        <v>5098.45</v>
      </c>
      <c r="I11" s="59">
        <f t="shared" ref="I11:I14" si="5">G11*2.87/100</f>
        <v>2009</v>
      </c>
      <c r="J11" s="60">
        <f t="shared" ref="J11:J14" si="6">G11*7.1/100</f>
        <v>4970</v>
      </c>
      <c r="K11" s="67">
        <f>62400*1.1%</f>
        <v>686.40000000000009</v>
      </c>
      <c r="L11" s="61">
        <f t="shared" ref="L11:L14" si="7">G11*3.04/100</f>
        <v>2128</v>
      </c>
      <c r="M11" s="60">
        <f t="shared" ref="M11" si="8">G11*7.09/100</f>
        <v>4963</v>
      </c>
      <c r="N11" s="62">
        <v>1350.12</v>
      </c>
      <c r="O11" s="63">
        <f t="shared" ref="O11:O14" si="9">H11+I11+L11+N11</f>
        <v>10585.57</v>
      </c>
      <c r="P11" s="63">
        <f t="shared" si="4"/>
        <v>10619.4</v>
      </c>
      <c r="Q11" s="63">
        <f>G11-O11</f>
        <v>59414.43</v>
      </c>
      <c r="R11" s="4"/>
      <c r="S11" s="4"/>
      <c r="T11" s="4"/>
      <c r="U11" s="4"/>
    </row>
    <row r="12" spans="1:111" s="1" customFormat="1" ht="72.75" customHeight="1" x14ac:dyDescent="0.5">
      <c r="A12" s="54">
        <v>3</v>
      </c>
      <c r="B12" s="55" t="s">
        <v>26</v>
      </c>
      <c r="C12" s="55" t="s">
        <v>43</v>
      </c>
      <c r="D12" s="55" t="s">
        <v>29</v>
      </c>
      <c r="E12" s="55" t="s">
        <v>37</v>
      </c>
      <c r="F12" s="56" t="s">
        <v>21</v>
      </c>
      <c r="G12" s="57">
        <v>70000</v>
      </c>
      <c r="H12" s="58">
        <v>5368.48</v>
      </c>
      <c r="I12" s="59">
        <f t="shared" si="5"/>
        <v>2009</v>
      </c>
      <c r="J12" s="60">
        <f t="shared" si="6"/>
        <v>4970</v>
      </c>
      <c r="K12" s="67">
        <f t="shared" ref="K12" si="10">62400*1.1%</f>
        <v>686.40000000000009</v>
      </c>
      <c r="L12" s="61">
        <f t="shared" si="7"/>
        <v>2128</v>
      </c>
      <c r="M12" s="60">
        <f>G12*7.09/100</f>
        <v>4963</v>
      </c>
      <c r="N12" s="62">
        <v>0</v>
      </c>
      <c r="O12" s="63">
        <f t="shared" si="9"/>
        <v>9505.48</v>
      </c>
      <c r="P12" s="63">
        <f t="shared" si="4"/>
        <v>10619.4</v>
      </c>
      <c r="Q12" s="63">
        <f>G12-O12</f>
        <v>60494.520000000004</v>
      </c>
      <c r="R12" s="4"/>
      <c r="S12" s="4"/>
      <c r="T12" s="4"/>
      <c r="U12" s="4"/>
    </row>
    <row r="13" spans="1:111" s="1" customFormat="1" ht="82.5" customHeight="1" x14ac:dyDescent="0.5">
      <c r="A13" s="54">
        <v>4</v>
      </c>
      <c r="B13" s="55" t="s">
        <v>24</v>
      </c>
      <c r="C13" s="55" t="s">
        <v>42</v>
      </c>
      <c r="D13" s="55" t="s">
        <v>29</v>
      </c>
      <c r="E13" s="55" t="s">
        <v>38</v>
      </c>
      <c r="F13" s="56" t="s">
        <v>21</v>
      </c>
      <c r="G13" s="57">
        <v>46000</v>
      </c>
      <c r="H13" s="58">
        <v>1289.46</v>
      </c>
      <c r="I13" s="59">
        <f t="shared" si="5"/>
        <v>1320.2</v>
      </c>
      <c r="J13" s="60">
        <f t="shared" si="6"/>
        <v>3266</v>
      </c>
      <c r="K13" s="61">
        <f>+G13*1.1%</f>
        <v>506.00000000000006</v>
      </c>
      <c r="L13" s="61">
        <f t="shared" si="7"/>
        <v>1398.4</v>
      </c>
      <c r="M13" s="60">
        <f>G13*7.09/100</f>
        <v>3261.4</v>
      </c>
      <c r="N13" s="64">
        <v>0</v>
      </c>
      <c r="O13" s="63">
        <f t="shared" si="9"/>
        <v>4008.06</v>
      </c>
      <c r="P13" s="63">
        <f t="shared" si="4"/>
        <v>7033.4</v>
      </c>
      <c r="Q13" s="63">
        <f>G13-O13</f>
        <v>41991.94</v>
      </c>
      <c r="R13" s="4"/>
      <c r="S13" s="4"/>
      <c r="T13" s="4"/>
      <c r="U13" s="4"/>
    </row>
    <row r="14" spans="1:111" s="1" customFormat="1" ht="71.25" customHeight="1" x14ac:dyDescent="0.5">
      <c r="A14" s="54">
        <v>5</v>
      </c>
      <c r="B14" s="55" t="s">
        <v>39</v>
      </c>
      <c r="C14" s="55" t="s">
        <v>42</v>
      </c>
      <c r="D14" s="55" t="s">
        <v>29</v>
      </c>
      <c r="E14" s="55" t="s">
        <v>40</v>
      </c>
      <c r="F14" s="56" t="s">
        <v>21</v>
      </c>
      <c r="G14" s="57">
        <v>15000</v>
      </c>
      <c r="H14" s="58">
        <v>0</v>
      </c>
      <c r="I14" s="59">
        <f t="shared" si="5"/>
        <v>430.5</v>
      </c>
      <c r="J14" s="60">
        <f t="shared" si="6"/>
        <v>1065</v>
      </c>
      <c r="K14" s="61">
        <f>+G14*1.1%</f>
        <v>165.00000000000003</v>
      </c>
      <c r="L14" s="61">
        <f t="shared" si="7"/>
        <v>456</v>
      </c>
      <c r="M14" s="60">
        <f>G14*7.09/100</f>
        <v>1063.5</v>
      </c>
      <c r="N14" s="64">
        <v>0</v>
      </c>
      <c r="O14" s="63">
        <f t="shared" si="9"/>
        <v>886.5</v>
      </c>
      <c r="P14" s="63">
        <f t="shared" ref="P14" si="11">J14+K14+M14</f>
        <v>2293.5</v>
      </c>
      <c r="Q14" s="63">
        <f>G14-O14</f>
        <v>14113.5</v>
      </c>
      <c r="R14" s="4"/>
      <c r="S14" s="4"/>
      <c r="T14" s="4"/>
      <c r="U14" s="4"/>
    </row>
    <row r="15" spans="1:111" s="1" customFormat="1" ht="34.5" customHeight="1" x14ac:dyDescent="0.2">
      <c r="A15" s="80" t="s">
        <v>27</v>
      </c>
      <c r="B15" s="80"/>
      <c r="C15" s="80"/>
      <c r="D15" s="80"/>
      <c r="E15" s="80"/>
      <c r="F15" s="30"/>
      <c r="G15" s="32">
        <f>SUM(G10:G14)</f>
        <v>321000</v>
      </c>
      <c r="H15" s="32">
        <f t="shared" ref="H15:Q15" si="12">SUM(H10:H14)</f>
        <v>27891.199999999997</v>
      </c>
      <c r="I15" s="32">
        <f t="shared" si="12"/>
        <v>9212.7000000000007</v>
      </c>
      <c r="J15" s="32">
        <f t="shared" si="12"/>
        <v>22791</v>
      </c>
      <c r="K15" s="32">
        <f t="shared" si="12"/>
        <v>2730.2000000000003</v>
      </c>
      <c r="L15" s="32">
        <f t="shared" si="12"/>
        <v>9758.4</v>
      </c>
      <c r="M15" s="32">
        <f t="shared" si="12"/>
        <v>22758.9</v>
      </c>
      <c r="N15" s="32">
        <f t="shared" si="12"/>
        <v>4050.3599999999997</v>
      </c>
      <c r="O15" s="32">
        <f t="shared" si="12"/>
        <v>50912.659999999989</v>
      </c>
      <c r="P15" s="32">
        <f t="shared" si="12"/>
        <v>48280.100000000006</v>
      </c>
      <c r="Q15" s="32">
        <f t="shared" si="12"/>
        <v>270087.34000000003</v>
      </c>
      <c r="R15" s="4"/>
      <c r="S15" s="4"/>
      <c r="T15" s="4"/>
      <c r="U15" s="4"/>
    </row>
    <row r="16" spans="1:111" s="1" customFormat="1" ht="35.1" customHeight="1" x14ac:dyDescent="0.2">
      <c r="A16" s="81" t="s">
        <v>20</v>
      </c>
      <c r="B16" s="81"/>
      <c r="C16" s="81"/>
      <c r="D16" s="81"/>
      <c r="E16" s="81"/>
      <c r="F16" s="31"/>
      <c r="G16" s="33">
        <f>SUM(G15)</f>
        <v>321000</v>
      </c>
      <c r="H16" s="33">
        <f t="shared" ref="H16:P16" si="13">SUM(H15)</f>
        <v>27891.199999999997</v>
      </c>
      <c r="I16" s="33">
        <f t="shared" si="13"/>
        <v>9212.7000000000007</v>
      </c>
      <c r="J16" s="33">
        <f t="shared" si="13"/>
        <v>22791</v>
      </c>
      <c r="K16" s="33">
        <f t="shared" si="13"/>
        <v>2730.2000000000003</v>
      </c>
      <c r="L16" s="33">
        <f t="shared" si="13"/>
        <v>9758.4</v>
      </c>
      <c r="M16" s="33">
        <f t="shared" si="13"/>
        <v>22758.9</v>
      </c>
      <c r="N16" s="33">
        <f>SUM(N15)</f>
        <v>4050.3599999999997</v>
      </c>
      <c r="O16" s="33">
        <f t="shared" si="13"/>
        <v>50912.659999999989</v>
      </c>
      <c r="P16" s="33">
        <f t="shared" si="13"/>
        <v>48280.100000000006</v>
      </c>
      <c r="Q16" s="33">
        <f>SUM(Q15)</f>
        <v>270087.34000000003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</row>
    <row r="17" spans="1:21" s="19" customFormat="1" ht="24" customHeight="1" x14ac:dyDescent="0.2">
      <c r="A17" s="46"/>
      <c r="B17" s="47"/>
      <c r="C17" s="47"/>
      <c r="D17" s="47"/>
      <c r="E17" s="48"/>
      <c r="F17" s="18"/>
      <c r="G17" s="20"/>
      <c r="H17" s="23"/>
      <c r="I17" s="24"/>
      <c r="J17" s="24"/>
      <c r="K17" s="25"/>
      <c r="L17" s="23"/>
      <c r="M17" s="23"/>
      <c r="N17" s="23"/>
      <c r="O17" s="23"/>
      <c r="P17" s="20"/>
      <c r="Q17" s="20"/>
      <c r="R17" s="22"/>
      <c r="S17" s="22"/>
      <c r="T17" s="22"/>
      <c r="U17" s="22"/>
    </row>
    <row r="18" spans="1:21" s="19" customFormat="1" ht="24" customHeight="1" x14ac:dyDescent="0.2">
      <c r="A18" s="49" t="s">
        <v>2</v>
      </c>
      <c r="B18" s="50"/>
      <c r="C18" s="50"/>
      <c r="D18" s="50"/>
      <c r="E18" s="51"/>
      <c r="F18" s="44"/>
      <c r="G18" s="28" t="s">
        <v>31</v>
      </c>
      <c r="H18" s="28" t="s">
        <v>45</v>
      </c>
      <c r="I18" s="24"/>
      <c r="J18" s="24"/>
      <c r="K18" s="25"/>
      <c r="L18" s="23"/>
      <c r="M18" s="23"/>
      <c r="N18" s="23"/>
      <c r="O18" s="23"/>
      <c r="P18" s="20"/>
      <c r="Q18" s="20"/>
      <c r="R18" s="22"/>
      <c r="S18" s="22"/>
      <c r="T18" s="22"/>
      <c r="U18" s="22"/>
    </row>
    <row r="19" spans="1:21" s="19" customFormat="1" ht="24" customHeight="1" x14ac:dyDescent="0.3">
      <c r="A19" s="51" t="s">
        <v>35</v>
      </c>
      <c r="B19" s="50"/>
      <c r="C19" s="50"/>
      <c r="D19" s="50"/>
      <c r="E19" s="51"/>
      <c r="F19" s="44"/>
      <c r="G19" s="24"/>
      <c r="H19" s="45"/>
      <c r="I19" s="45" t="s">
        <v>46</v>
      </c>
      <c r="J19" s="26"/>
      <c r="K19" s="24"/>
      <c r="L19" s="25"/>
      <c r="M19" s="24"/>
      <c r="N19" s="24"/>
      <c r="O19" s="24"/>
      <c r="P19" s="24"/>
      <c r="Q19" s="20"/>
      <c r="R19" s="22"/>
      <c r="S19" s="22"/>
      <c r="T19" s="22"/>
      <c r="U19" s="22"/>
    </row>
    <row r="20" spans="1:21" s="19" customFormat="1" ht="24" customHeight="1" x14ac:dyDescent="0.2">
      <c r="A20" s="51" t="s">
        <v>32</v>
      </c>
      <c r="B20" s="50"/>
      <c r="C20" s="50"/>
      <c r="D20" s="50"/>
      <c r="E20" s="51"/>
      <c r="F20" s="44"/>
      <c r="G20" s="44"/>
      <c r="H20" s="27"/>
      <c r="I20" s="27" t="s">
        <v>47</v>
      </c>
      <c r="J20" s="38"/>
      <c r="K20" s="39"/>
      <c r="L20" s="39"/>
      <c r="M20" s="39"/>
      <c r="N20" s="39"/>
      <c r="O20" s="40"/>
      <c r="P20" s="39"/>
      <c r="Q20" s="41"/>
      <c r="R20" s="22"/>
      <c r="S20" s="22"/>
      <c r="T20" s="22"/>
      <c r="U20" s="22"/>
    </row>
    <row r="21" spans="1:21" s="19" customFormat="1" ht="24" customHeight="1" x14ac:dyDescent="0.2">
      <c r="A21" s="51" t="s">
        <v>33</v>
      </c>
      <c r="B21" s="50"/>
      <c r="C21" s="50"/>
      <c r="D21" s="50"/>
      <c r="E21" s="51"/>
      <c r="F21" s="44"/>
      <c r="G21" s="23"/>
      <c r="H21" s="42"/>
      <c r="I21" s="34"/>
      <c r="J21" s="35"/>
      <c r="K21" s="36"/>
      <c r="L21" s="35"/>
      <c r="M21" s="35"/>
      <c r="N21" s="36"/>
      <c r="O21" s="37"/>
      <c r="P21" s="43"/>
      <c r="Q21" s="41"/>
      <c r="R21" s="22"/>
      <c r="S21" s="22"/>
      <c r="T21" s="22"/>
      <c r="U21" s="22"/>
    </row>
    <row r="22" spans="1:21" s="19" customFormat="1" ht="24" customHeight="1" x14ac:dyDescent="0.2">
      <c r="A22" s="51" t="s">
        <v>34</v>
      </c>
      <c r="B22" s="50"/>
      <c r="C22" s="50"/>
      <c r="D22" s="50"/>
      <c r="E22" s="51"/>
      <c r="F22" s="44"/>
      <c r="G22" s="44"/>
      <c r="H22" s="27"/>
      <c r="I22" s="26"/>
      <c r="J22" s="25"/>
      <c r="K22" s="23"/>
      <c r="L22" s="25"/>
      <c r="M22" s="25"/>
      <c r="N22" s="25"/>
      <c r="O22" s="25"/>
      <c r="P22" s="21"/>
      <c r="Q22" s="21"/>
      <c r="R22" s="22"/>
      <c r="S22" s="22"/>
      <c r="T22" s="22"/>
      <c r="U22" s="22"/>
    </row>
    <row r="23" spans="1:21" s="1" customFormat="1" ht="24" customHeight="1" x14ac:dyDescent="0.2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10"/>
      <c r="M23" s="10"/>
      <c r="N23" s="10"/>
      <c r="O23" s="10"/>
      <c r="P23" s="10"/>
      <c r="Q23" s="10"/>
      <c r="R23" s="4"/>
      <c r="S23" s="4"/>
      <c r="T23" s="4"/>
      <c r="U23" s="4"/>
    </row>
    <row r="24" spans="1:21" s="1" customFormat="1" ht="24" customHeight="1" x14ac:dyDescent="0.2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10"/>
      <c r="M24" s="10"/>
      <c r="N24" s="10"/>
      <c r="O24" s="10"/>
      <c r="P24" s="10"/>
      <c r="Q24" s="10"/>
      <c r="R24" s="4"/>
      <c r="S24" s="4"/>
      <c r="T24" s="4"/>
      <c r="U24" s="4"/>
    </row>
    <row r="25" spans="1:21" s="1" customFormat="1" ht="24" customHeight="1" x14ac:dyDescent="0.2">
      <c r="B25" s="2"/>
      <c r="C25" s="2"/>
      <c r="D25" s="2"/>
      <c r="F25" s="2"/>
      <c r="G25" s="2"/>
      <c r="H25" s="14"/>
      <c r="I25" s="3"/>
      <c r="J25" s="10"/>
      <c r="L25" s="10"/>
      <c r="M25" s="10"/>
      <c r="N25" s="10"/>
      <c r="O25" s="10"/>
      <c r="P25" s="10"/>
      <c r="Q25" s="10"/>
      <c r="R25" s="4"/>
      <c r="S25" s="4"/>
      <c r="T25" s="4"/>
      <c r="U25" s="4"/>
    </row>
    <row r="26" spans="1:21" s="1" customFormat="1" ht="24" customHeight="1" x14ac:dyDescent="0.2">
      <c r="B26" s="2"/>
      <c r="C26" s="2"/>
      <c r="D26" s="2"/>
      <c r="F26" s="2"/>
      <c r="G26" s="2"/>
      <c r="H26" s="14"/>
      <c r="I26" s="3"/>
      <c r="J26" s="10"/>
      <c r="L26" s="10"/>
      <c r="M26" s="10"/>
      <c r="N26" s="10"/>
      <c r="O26" s="10"/>
      <c r="P26" s="10"/>
      <c r="Q26" s="10"/>
      <c r="R26" s="4"/>
      <c r="S26" s="4"/>
      <c r="T26" s="4"/>
      <c r="U26" s="4"/>
    </row>
    <row r="27" spans="1:21" s="1" customFormat="1" ht="24" customHeight="1" x14ac:dyDescent="0.2">
      <c r="A27" s="5"/>
      <c r="B27" s="2"/>
      <c r="C27" s="2"/>
      <c r="D27" s="2"/>
      <c r="F27" s="2"/>
      <c r="G27" s="2"/>
      <c r="H27" s="14"/>
      <c r="I27" s="3"/>
      <c r="J27" s="10"/>
      <c r="L27" s="10"/>
      <c r="O27" s="10"/>
      <c r="P27" s="10"/>
      <c r="Q27" s="10"/>
      <c r="R27" s="4"/>
      <c r="S27" s="4"/>
      <c r="T27" s="4"/>
      <c r="U27" s="4"/>
    </row>
    <row r="28" spans="1:21" s="1" customFormat="1" ht="24" customHeight="1" x14ac:dyDescent="0.2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4"/>
      <c r="S28" s="4"/>
      <c r="T28" s="4"/>
      <c r="U28" s="4"/>
    </row>
    <row r="29" spans="1:21" s="1" customFormat="1" ht="24" customHeight="1" x14ac:dyDescent="0.2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4"/>
      <c r="S29" s="4"/>
      <c r="T29" s="4"/>
      <c r="U29" s="4"/>
    </row>
    <row r="30" spans="1:21" s="1" customFormat="1" ht="24" customHeight="1" x14ac:dyDescent="0.2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4"/>
      <c r="S30" s="4"/>
      <c r="T30" s="4"/>
      <c r="U30" s="4"/>
    </row>
    <row r="31" spans="1:21" s="1" customFormat="1" ht="24" customHeight="1" x14ac:dyDescent="0.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4"/>
      <c r="S31" s="4"/>
      <c r="T31" s="4"/>
      <c r="U31" s="4"/>
    </row>
    <row r="32" spans="1:21" s="1" customFormat="1" ht="24" customHeight="1" x14ac:dyDescent="0.2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4"/>
      <c r="S32" s="4"/>
      <c r="T32" s="4"/>
      <c r="U32" s="4"/>
    </row>
    <row r="33" spans="1:21" s="1" customFormat="1" ht="15.75" x14ac:dyDescent="0.2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4"/>
      <c r="S33" s="4"/>
      <c r="T33" s="4"/>
      <c r="U33" s="4"/>
    </row>
    <row r="34" spans="1:21" s="1" customFormat="1" ht="15.75" x14ac:dyDescent="0.2">
      <c r="A34" s="5"/>
      <c r="B34" s="5"/>
      <c r="C34" s="5"/>
      <c r="D34" s="5"/>
      <c r="E34" s="5"/>
      <c r="F34" s="6"/>
      <c r="G34" s="6"/>
      <c r="H34" s="15"/>
      <c r="I34" s="7"/>
      <c r="J34" s="5"/>
      <c r="K34" s="5"/>
      <c r="L34" s="5"/>
      <c r="M34" s="5"/>
      <c r="N34" s="5"/>
      <c r="O34" s="5"/>
      <c r="P34" s="5"/>
      <c r="Q34" s="5"/>
      <c r="R34" s="4"/>
      <c r="S34" s="4"/>
      <c r="T34" s="4"/>
      <c r="U34" s="4"/>
    </row>
    <row r="35" spans="1:21" s="1" customFormat="1" ht="15.75" x14ac:dyDescent="0.2">
      <c r="A35" s="5"/>
      <c r="B35" s="5"/>
      <c r="C35" s="5"/>
      <c r="D35" s="5"/>
      <c r="E35" s="5"/>
      <c r="F35" s="6"/>
      <c r="G35" s="6"/>
      <c r="H35" s="15"/>
      <c r="I35" s="7"/>
      <c r="J35" s="5"/>
      <c r="K35" s="5"/>
      <c r="L35" s="5"/>
      <c r="M35" s="5"/>
      <c r="N35" s="5"/>
      <c r="O35" s="5"/>
      <c r="P35" s="5"/>
      <c r="Q35" s="5"/>
      <c r="R35" s="4"/>
      <c r="S35" s="4"/>
      <c r="T35" s="4"/>
      <c r="U35" s="4"/>
    </row>
    <row r="36" spans="1:21" s="1" customFormat="1" ht="15.75" x14ac:dyDescent="0.2">
      <c r="A36" s="5"/>
      <c r="B36" s="5"/>
      <c r="C36" s="5"/>
      <c r="D36" s="5"/>
      <c r="E36" s="5"/>
      <c r="F36" s="6"/>
      <c r="G36" s="6"/>
      <c r="H36" s="15"/>
      <c r="I36" s="7"/>
      <c r="J36" s="5"/>
      <c r="K36" s="5"/>
      <c r="L36" s="5"/>
      <c r="M36" s="5"/>
      <c r="N36" s="5"/>
      <c r="O36" s="5"/>
      <c r="P36" s="5"/>
      <c r="Q36" s="5"/>
      <c r="R36" s="4"/>
      <c r="S36" s="4"/>
      <c r="T36" s="4"/>
      <c r="U36" s="4"/>
    </row>
    <row r="37" spans="1:21" s="1" customFormat="1" ht="15.75" x14ac:dyDescent="0.2">
      <c r="A37" s="5"/>
      <c r="B37" s="5"/>
      <c r="C37" s="5"/>
      <c r="D37" s="5"/>
      <c r="E37" s="5"/>
      <c r="F37" s="6"/>
      <c r="G37" s="6"/>
      <c r="H37" s="15"/>
      <c r="I37" s="7"/>
      <c r="J37" s="5"/>
      <c r="K37" s="5"/>
      <c r="L37" s="5"/>
      <c r="M37" s="5"/>
      <c r="N37" s="5"/>
      <c r="O37" s="5"/>
      <c r="P37" s="5"/>
      <c r="Q37" s="5"/>
      <c r="R37" s="4"/>
      <c r="S37" s="4"/>
      <c r="T37" s="4"/>
      <c r="U37" s="4"/>
    </row>
    <row r="38" spans="1:21" s="1" customFormat="1" ht="15.75" x14ac:dyDescent="0.2">
      <c r="A38" s="5"/>
      <c r="B38" s="5"/>
      <c r="C38" s="5"/>
      <c r="D38" s="5"/>
      <c r="E38" s="5"/>
      <c r="F38" s="6"/>
      <c r="G38" s="6"/>
      <c r="H38" s="15"/>
      <c r="I38" s="7"/>
      <c r="J38" s="5"/>
      <c r="K38" s="5"/>
      <c r="L38" s="5"/>
      <c r="M38" s="5"/>
      <c r="N38" s="5"/>
      <c r="O38" s="5"/>
      <c r="P38" s="5"/>
      <c r="Q38" s="5"/>
      <c r="R38" s="4"/>
      <c r="S38" s="4"/>
      <c r="T38" s="4"/>
      <c r="U38" s="4"/>
    </row>
    <row r="39" spans="1:21" s="1" customFormat="1" ht="15.75" x14ac:dyDescent="0.2">
      <c r="A39" s="5"/>
      <c r="B39" s="5"/>
      <c r="C39" s="5"/>
      <c r="D39" s="5"/>
      <c r="E39" s="5"/>
      <c r="F39" s="6"/>
      <c r="G39" s="6"/>
      <c r="H39" s="15"/>
      <c r="I39" s="7"/>
      <c r="J39" s="5"/>
      <c r="K39" s="5"/>
      <c r="L39" s="5"/>
      <c r="M39" s="5"/>
      <c r="N39" s="5"/>
      <c r="O39" s="5"/>
      <c r="P39" s="5"/>
      <c r="Q39" s="5"/>
      <c r="R39" s="4"/>
      <c r="S39" s="4"/>
      <c r="T39" s="4"/>
      <c r="U39" s="4"/>
    </row>
    <row r="40" spans="1:21" s="1" customFormat="1" x14ac:dyDescent="0.2">
      <c r="F40" s="2"/>
      <c r="G40" s="2"/>
      <c r="H40" s="14"/>
      <c r="I40" s="3"/>
      <c r="R40" s="4"/>
      <c r="S40" s="4"/>
      <c r="T40" s="4"/>
      <c r="U40" s="4"/>
    </row>
    <row r="41" spans="1:21" s="1" customFormat="1" x14ac:dyDescent="0.2">
      <c r="F41" s="2"/>
      <c r="G41" s="2"/>
      <c r="H41" s="14"/>
      <c r="I41" s="3"/>
      <c r="R41" s="4"/>
      <c r="S41" s="4"/>
      <c r="T41" s="4"/>
      <c r="U41" s="4"/>
    </row>
    <row r="42" spans="1:21" s="1" customFormat="1" x14ac:dyDescent="0.2">
      <c r="F42" s="2"/>
      <c r="G42" s="2"/>
      <c r="H42" s="14"/>
      <c r="I42" s="3"/>
      <c r="R42" s="4"/>
      <c r="S42" s="4"/>
      <c r="T42" s="4"/>
      <c r="U42" s="4"/>
    </row>
    <row r="43" spans="1:21" s="1" customFormat="1" x14ac:dyDescent="0.2">
      <c r="F43" s="2"/>
      <c r="G43" s="2"/>
      <c r="H43" s="14"/>
      <c r="I43" s="3"/>
      <c r="R43" s="4"/>
      <c r="S43" s="4"/>
      <c r="T43" s="4"/>
      <c r="U43" s="4"/>
    </row>
    <row r="44" spans="1:21" s="1" customFormat="1" x14ac:dyDescent="0.2">
      <c r="F44" s="2"/>
      <c r="G44" s="2"/>
      <c r="H44" s="14"/>
      <c r="I44" s="3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  <row r="1351" spans="6:21" s="1" customFormat="1" x14ac:dyDescent="0.2">
      <c r="F1351" s="2"/>
      <c r="G1351" s="2"/>
      <c r="H1351" s="14"/>
      <c r="I1351" s="3"/>
      <c r="R1351" s="4"/>
      <c r="S1351" s="4"/>
      <c r="T1351" s="4"/>
      <c r="U1351" s="4"/>
    </row>
    <row r="1352" spans="6:21" s="1" customFormat="1" x14ac:dyDescent="0.2">
      <c r="F1352" s="2"/>
      <c r="G1352" s="2"/>
      <c r="H1352" s="14"/>
      <c r="I1352" s="3"/>
      <c r="R1352" s="4"/>
      <c r="S1352" s="4"/>
      <c r="T1352" s="4"/>
      <c r="U1352" s="4"/>
    </row>
    <row r="1353" spans="6:21" s="1" customFormat="1" x14ac:dyDescent="0.2">
      <c r="F1353" s="2"/>
      <c r="G1353" s="2"/>
      <c r="H1353" s="14"/>
      <c r="I1353" s="3"/>
      <c r="R1353" s="4"/>
      <c r="S1353" s="4"/>
      <c r="T1353" s="4"/>
      <c r="U1353" s="4"/>
    </row>
    <row r="1354" spans="6:21" s="1" customFormat="1" x14ac:dyDescent="0.2">
      <c r="F1354" s="2"/>
      <c r="G1354" s="2"/>
      <c r="H1354" s="14"/>
      <c r="I1354" s="3"/>
      <c r="R1354" s="4"/>
      <c r="S1354" s="4"/>
      <c r="T1354" s="4"/>
      <c r="U1354" s="4"/>
    </row>
  </sheetData>
  <mergeCells count="31">
    <mergeCell ref="A6:Q6"/>
    <mergeCell ref="A2:Q3"/>
    <mergeCell ref="A15:E15"/>
    <mergeCell ref="A16:E16"/>
    <mergeCell ref="D7:D9"/>
    <mergeCell ref="E7:E9"/>
    <mergeCell ref="F7:F9"/>
    <mergeCell ref="C7:C9"/>
    <mergeCell ref="A4:Q4"/>
    <mergeCell ref="I8:J8"/>
    <mergeCell ref="I7:N7"/>
    <mergeCell ref="A5:Q5"/>
    <mergeCell ref="O7:P7"/>
    <mergeCell ref="L8:M8"/>
    <mergeCell ref="Q7:Q9"/>
    <mergeCell ref="A7:A9"/>
    <mergeCell ref="G7:G9"/>
    <mergeCell ref="H7:H9"/>
    <mergeCell ref="A33:Q33"/>
    <mergeCell ref="A29:Q29"/>
    <mergeCell ref="A31:Q31"/>
    <mergeCell ref="A30:Q30"/>
    <mergeCell ref="A23:K23"/>
    <mergeCell ref="A32:Q32"/>
    <mergeCell ref="A28:Q28"/>
    <mergeCell ref="A24:K24"/>
    <mergeCell ref="P8:P9"/>
    <mergeCell ref="N8:N9"/>
    <mergeCell ref="K8:K9"/>
    <mergeCell ref="O8:O9"/>
    <mergeCell ref="B7:B9"/>
  </mergeCells>
  <phoneticPr fontId="2" type="noConversion"/>
  <printOptions horizontalCentered="1"/>
  <pageMargins left="0.25" right="0.25" top="0.75" bottom="0.75" header="0.3" footer="0.3"/>
  <pageSetup paperSize="5" scale="37" fitToHeight="0" orientation="landscape" r:id="rId1"/>
  <headerFooter alignWithMargins="0"/>
  <rowBreaks count="1" manualBreakCount="1">
    <brk id="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2021-08-31T16:52:52Z</cp:lastPrinted>
  <dcterms:created xsi:type="dcterms:W3CDTF">2006-07-11T17:39:34Z</dcterms:created>
  <dcterms:modified xsi:type="dcterms:W3CDTF">2021-12-06T19:54:03Z</dcterms:modified>
</cp:coreProperties>
</file>