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191" windowWidth="12120" windowHeight="9120" tabRatio="598" activeTab="2"/>
  </bookViews>
  <sheets>
    <sheet name="Presentacion pagina" sheetId="1" r:id="rId1"/>
    <sheet name="Resumen por objeto del gasto" sheetId="2" r:id="rId2"/>
    <sheet name="Resumen por m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<sst xmlns="http://schemas.openxmlformats.org/spreadsheetml/2006/main" count="248" uniqueCount="129">
  <si>
    <t>Sueldo de personal temporal</t>
  </si>
  <si>
    <t xml:space="preserve">Electricidad </t>
  </si>
  <si>
    <t xml:space="preserve">Pasajes </t>
  </si>
  <si>
    <t xml:space="preserve">Seguros </t>
  </si>
  <si>
    <t xml:space="preserve">Maquinarias y Equipos </t>
  </si>
  <si>
    <t>Papel de escritorio</t>
  </si>
  <si>
    <t xml:space="preserve">Sueldos para Cargos Fijos </t>
  </si>
  <si>
    <t xml:space="preserve">Primas de Transporte </t>
  </si>
  <si>
    <t xml:space="preserve">Gratificaciones y Bonificaciones </t>
  </si>
  <si>
    <t xml:space="preserve">Regalía pascual </t>
  </si>
  <si>
    <t xml:space="preserve">Pago de Vacaciones </t>
  </si>
  <si>
    <t xml:space="preserve">Servicios de Comunicaciones </t>
  </si>
  <si>
    <t xml:space="preserve">Servicios teléfonicos de larga distancia </t>
  </si>
  <si>
    <t xml:space="preserve">Servicios Basicos </t>
  </si>
  <si>
    <t xml:space="preserve">Lavandería, limpieza e higiene </t>
  </si>
  <si>
    <t xml:space="preserve">Publicidad, Impresión y Encuadernación </t>
  </si>
  <si>
    <t xml:space="preserve">Impresión y encuadernación </t>
  </si>
  <si>
    <t xml:space="preserve">Viaticos </t>
  </si>
  <si>
    <t xml:space="preserve">Viáticos dentro del País </t>
  </si>
  <si>
    <t xml:space="preserve">Transporte y Almacenaje </t>
  </si>
  <si>
    <t xml:space="preserve">Fletes </t>
  </si>
  <si>
    <t xml:space="preserve">Peaje </t>
  </si>
  <si>
    <t xml:space="preserve">Alquileres </t>
  </si>
  <si>
    <t xml:space="preserve">Edificios y locales </t>
  </si>
  <si>
    <t xml:space="preserve">Otros alquileres </t>
  </si>
  <si>
    <t xml:space="preserve">Convervación, Reparaciones  menores y Construcciones Temporales </t>
  </si>
  <si>
    <t xml:space="preserve">Otros Servicios no Personales </t>
  </si>
  <si>
    <t xml:space="preserve">Comisiones y Gastos Bancarios </t>
  </si>
  <si>
    <t xml:space="preserve">Servicios Especiales </t>
  </si>
  <si>
    <t xml:space="preserve">Alimentos y Productos Agroforestales </t>
  </si>
  <si>
    <t xml:space="preserve">Textiles y Vestuarios </t>
  </si>
  <si>
    <t xml:space="preserve">Acabados Textiles </t>
  </si>
  <si>
    <t xml:space="preserve">Prendas de Vestir </t>
  </si>
  <si>
    <t>Calzados</t>
  </si>
  <si>
    <t xml:space="preserve">Productos de Papel, Carton e Impresos </t>
  </si>
  <si>
    <t>Producto de Papel y Cartón</t>
  </si>
  <si>
    <t xml:space="preserve">Producto de artes gráficas </t>
  </si>
  <si>
    <t xml:space="preserve">Libros, revistas, periódicos </t>
  </si>
  <si>
    <t xml:space="preserve">Textos de enseñanza </t>
  </si>
  <si>
    <t>Utiles de escritorios, oficina y enseñanza</t>
  </si>
  <si>
    <t xml:space="preserve">Utiles de Cocina y comedor </t>
  </si>
  <si>
    <t xml:space="preserve">Productos eléctricos y afines </t>
  </si>
  <si>
    <t>Utiles diversos</t>
  </si>
  <si>
    <t>Materiales y utiles relacionados con informática</t>
  </si>
  <si>
    <t xml:space="preserve">Sobresueldos </t>
  </si>
  <si>
    <t>Compensación por gastos de alimentación</t>
  </si>
  <si>
    <t xml:space="preserve">Compensación por horas extraordinarias </t>
  </si>
  <si>
    <t xml:space="preserve">Compensación por servicios de Seguridad </t>
  </si>
  <si>
    <t xml:space="preserve">Contribuciones a la Seguridad Social </t>
  </si>
  <si>
    <t>Contribuciones al seguro de pensiones</t>
  </si>
  <si>
    <t>Servicios Personales</t>
  </si>
  <si>
    <t xml:space="preserve">Teléfonos  local </t>
  </si>
  <si>
    <t>Servicios de Internet y Televisión por cable</t>
  </si>
  <si>
    <t xml:space="preserve">Publicidad y Propaganda </t>
  </si>
  <si>
    <t>Maquinarias y equipos de oficina</t>
  </si>
  <si>
    <t xml:space="preserve">Seguros de personas </t>
  </si>
  <si>
    <t>Obras menores</t>
  </si>
  <si>
    <t>Servicios funerarios y gastos conexos</t>
  </si>
  <si>
    <t xml:space="preserve">Servicios técnicos y profesionales </t>
  </si>
  <si>
    <t>Impuestos, derechos y tasas</t>
  </si>
  <si>
    <t>Alimentos y bebidas para personas</t>
  </si>
  <si>
    <t>Especies timbradas y valores</t>
  </si>
  <si>
    <t xml:space="preserve">Combustibles, lubricantes, Productos Quimicos y conexos </t>
  </si>
  <si>
    <t>Combustibles y  lubricantes</t>
  </si>
  <si>
    <t>Productos quimicos y conexos</t>
  </si>
  <si>
    <t>Productos farmaceuticos y conexos</t>
  </si>
  <si>
    <t xml:space="preserve">Productos y Utiles varios  </t>
  </si>
  <si>
    <t>Material de limpieza</t>
  </si>
  <si>
    <t>Transferencias Corrientes</t>
  </si>
  <si>
    <t xml:space="preserve">Tranferencias Corrientes al Sector Privado </t>
  </si>
  <si>
    <t xml:space="preserve">Ayuda y donaciones a personas </t>
  </si>
  <si>
    <t xml:space="preserve">Becas y viajes de estudio </t>
  </si>
  <si>
    <t xml:space="preserve">Maquinarias y equipos </t>
  </si>
  <si>
    <t xml:space="preserve">Equipos de Comunicación  y Señalamiento </t>
  </si>
  <si>
    <t xml:space="preserve">Otros Activos </t>
  </si>
  <si>
    <t xml:space="preserve">Equipo de Seguridad </t>
  </si>
  <si>
    <t xml:space="preserve">Programas de Computación </t>
  </si>
  <si>
    <t>TOTAL</t>
  </si>
  <si>
    <t xml:space="preserve">Bienes de bienes  muebles </t>
  </si>
  <si>
    <t>Equipos y muebles de oficina</t>
  </si>
  <si>
    <t>Artículos de Caucho</t>
  </si>
  <si>
    <t>Cemento, cal y yeso</t>
  </si>
  <si>
    <t xml:space="preserve">Equipos de Computación </t>
  </si>
  <si>
    <t>Equipos de Transporte</t>
  </si>
  <si>
    <t xml:space="preserve"> </t>
  </si>
  <si>
    <t>Clasificación del Gasto</t>
  </si>
  <si>
    <t>Suplencias</t>
  </si>
  <si>
    <t>Compensación por resultados</t>
  </si>
  <si>
    <t>Prestaciones Laborales</t>
  </si>
  <si>
    <t xml:space="preserve">Contribuciones al seguro de salud </t>
  </si>
  <si>
    <t>Contribuciones al seguro riesgos laboral</t>
  </si>
  <si>
    <t>Residuos solidos</t>
  </si>
  <si>
    <t>Construcciones temporales</t>
  </si>
  <si>
    <t>Gastos judiciales</t>
  </si>
  <si>
    <t>Productos de Cuero y Caucho</t>
  </si>
  <si>
    <t>Artículos de Cuero</t>
  </si>
  <si>
    <t>Llantas y neumaticos</t>
  </si>
  <si>
    <t>Articulos Plasticos</t>
  </si>
  <si>
    <t xml:space="preserve">Productos de Minerales Metalicos y no Metalicos </t>
  </si>
  <si>
    <t xml:space="preserve">Productos de vidrio, loza y porcelana </t>
  </si>
  <si>
    <t xml:space="preserve">Productos Metalicos  </t>
  </si>
  <si>
    <t>Equipo Educacional y recreativo</t>
  </si>
  <si>
    <t>Objeto</t>
  </si>
  <si>
    <t>Cuenta</t>
  </si>
  <si>
    <t>Subcuenta</t>
  </si>
  <si>
    <t xml:space="preserve">Denominación </t>
  </si>
  <si>
    <t>VALOR EN RD$</t>
  </si>
  <si>
    <t xml:space="preserve"> “Año del Bicentenario  del Natalicio Juan Pablo Duarte”</t>
  </si>
  <si>
    <t>01</t>
  </si>
  <si>
    <t>02</t>
  </si>
  <si>
    <t>03</t>
  </si>
  <si>
    <t>04</t>
  </si>
  <si>
    <t>06</t>
  </si>
  <si>
    <t>SERVICIOS PERSONALES</t>
  </si>
  <si>
    <t>SERVICIOS NO PERSONALES</t>
  </si>
  <si>
    <t>MATERIALES Y SUMINISTROS</t>
  </si>
  <si>
    <t>TRANSFERENCIAS CORRIENTES</t>
  </si>
  <si>
    <t>ACTIVOS NO FINANCIEROS</t>
  </si>
  <si>
    <t>RESUMEN GENERAL POR OBJETO DE GASTO</t>
  </si>
  <si>
    <t>Monto en     RD$</t>
  </si>
  <si>
    <t>%</t>
  </si>
  <si>
    <t>Servicios no personales</t>
  </si>
  <si>
    <t>Materiales y suministros</t>
  </si>
  <si>
    <t>Activos no financieros</t>
  </si>
  <si>
    <t>Sueldos fijos</t>
  </si>
  <si>
    <t>Sueldos Personal Contratado  y/o igualado</t>
  </si>
  <si>
    <t>RESUMEN GENERAL POR MES</t>
  </si>
  <si>
    <t xml:space="preserve"> PRESUPUESTO 2013</t>
  </si>
  <si>
    <t>TOTAL PRESUPUESTO  EN           RD$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</si>
</sst>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;[Red]#,##0.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_(* #,##0.0_);_(* \(#,##0.0\);_(* &quot;-&quot;_);_(@_)"/>
    <numFmt numFmtId="185" formatCode="_(* #,##0.00_);_(* \(#,##0.00\);_(* &quot;-&quot;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1C0A]hh:mm:ss\ AM/PM"/>
    <numFmt numFmtId="191" formatCode="[$-1C0A]dddd\,\ dd&quot; de &quot;mmmm&quot; de &quot;yyyy"/>
    <numFmt numFmtId="192" formatCode="_-* #,##0.00_-;\-* #,##0.00_-;_-* &quot;-&quot;??_-;_-@_-"/>
    <numFmt numFmtId="193" formatCode="0.0%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i/>
      <sz val="14"/>
      <name val="Arial"/>
      <family val="2"/>
    </font>
    <font>
      <b/>
      <u val="single"/>
      <sz val="12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8" applyFont="1">
      <alignment wrapText="1"/>
    </xf>
    <xf numFmtId="192" fontId="0" fillId="0" borderId="0" xfId="44" applyFont="1" applyAlignment="1">
      <alignment/>
    </xf>
    <xf numFmtId="0" fontId="10" fillId="0" borderId="0" xfId="0" applyFont="1" applyAlignment="1">
      <alignment horizontal="center"/>
    </xf>
    <xf numFmtId="0" fontId="11" fillId="33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35" borderId="10" xfId="0" applyFont="1" applyFill="1" applyBorder="1" applyAlignment="1">
      <alignment vertical="center" wrapText="1"/>
    </xf>
    <xf numFmtId="43" fontId="4" fillId="0" borderId="10" xfId="42" applyFont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43" fontId="0" fillId="0" borderId="10" xfId="42" applyFont="1" applyBorder="1" applyAlignment="1">
      <alignment/>
    </xf>
    <xf numFmtId="0" fontId="8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34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center" wrapText="1"/>
    </xf>
    <xf numFmtId="43" fontId="0" fillId="0" borderId="10" xfId="42" applyFont="1" applyBorder="1" applyAlignment="1">
      <alignment/>
    </xf>
    <xf numFmtId="0" fontId="7" fillId="34" borderId="10" xfId="0" applyFont="1" applyFill="1" applyBorder="1" applyAlignment="1" quotePrefix="1">
      <alignment horizontal="center"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43" fontId="8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66" fontId="4" fillId="34" borderId="10" xfId="42" applyNumberFormat="1" applyFont="1" applyFill="1" applyBorder="1" applyAlignment="1">
      <alignment vertical="center"/>
    </xf>
    <xf numFmtId="166" fontId="4" fillId="34" borderId="10" xfId="42" applyNumberFormat="1" applyFont="1" applyFill="1" applyBorder="1" applyAlignment="1">
      <alignment/>
    </xf>
    <xf numFmtId="49" fontId="14" fillId="36" borderId="11" xfId="0" applyNumberFormat="1" applyFont="1" applyFill="1" applyBorder="1" applyAlignment="1">
      <alignment horizontal="center" vertical="center"/>
    </xf>
    <xf numFmtId="49" fontId="14" fillId="36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9" fillId="35" borderId="13" xfId="0" applyFont="1" applyFill="1" applyBorder="1" applyAlignment="1">
      <alignment vertical="center" wrapText="1"/>
    </xf>
    <xf numFmtId="43" fontId="0" fillId="0" borderId="13" xfId="42" applyFont="1" applyBorder="1" applyAlignment="1">
      <alignment/>
    </xf>
    <xf numFmtId="0" fontId="5" fillId="36" borderId="14" xfId="0" applyFont="1" applyFill="1" applyBorder="1" applyAlignment="1">
      <alignment horizontal="center" vertical="top"/>
    </xf>
    <xf numFmtId="167" fontId="4" fillId="36" borderId="15" xfId="42" applyNumberFormat="1" applyFont="1" applyFill="1" applyBorder="1" applyAlignment="1">
      <alignment/>
    </xf>
    <xf numFmtId="10" fontId="4" fillId="36" borderId="16" xfId="42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8" fillId="36" borderId="17" xfId="0" applyFont="1" applyFill="1" applyBorder="1" applyAlignment="1">
      <alignment vertical="center" wrapText="1"/>
    </xf>
    <xf numFmtId="0" fontId="5" fillId="0" borderId="18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66" fontId="0" fillId="0" borderId="10" xfId="42" applyNumberFormat="1" applyFont="1" applyFill="1" applyBorder="1" applyAlignment="1">
      <alignment/>
    </xf>
    <xf numFmtId="10" fontId="0" fillId="0" borderId="19" xfId="61" applyNumberFormat="1" applyFont="1" applyFill="1" applyBorder="1" applyAlignment="1">
      <alignment horizontal="center"/>
    </xf>
    <xf numFmtId="166" fontId="0" fillId="0" borderId="10" xfId="42" applyNumberFormat="1" applyFont="1" applyFill="1" applyBorder="1" applyAlignment="1">
      <alignment vertical="center"/>
    </xf>
    <xf numFmtId="10" fontId="0" fillId="0" borderId="19" xfId="61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 quotePrefix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166" fontId="0" fillId="0" borderId="21" xfId="42" applyNumberFormat="1" applyFont="1" applyFill="1" applyBorder="1" applyAlignment="1">
      <alignment vertical="center"/>
    </xf>
    <xf numFmtId="10" fontId="0" fillId="0" borderId="22" xfId="61" applyNumberFormat="1" applyFont="1" applyFill="1" applyBorder="1" applyAlignment="1">
      <alignment horizontal="center" vertical="center"/>
    </xf>
    <xf numFmtId="166" fontId="8" fillId="36" borderId="23" xfId="42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33" borderId="0" xfId="0" applyFont="1" applyFill="1" applyAlignment="1">
      <alignment horizontal="center" vertical="center"/>
    </xf>
    <xf numFmtId="49" fontId="13" fillId="36" borderId="23" xfId="0" applyNumberFormat="1" applyFont="1" applyFill="1" applyBorder="1" applyAlignment="1">
      <alignment horizontal="center" vertical="center" wrapText="1"/>
    </xf>
    <xf numFmtId="49" fontId="13" fillId="36" borderId="24" xfId="0" applyNumberFormat="1" applyFont="1" applyFill="1" applyBorder="1" applyAlignment="1">
      <alignment horizontal="center" vertical="center" wrapText="1"/>
    </xf>
    <xf numFmtId="49" fontId="13" fillId="36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3" fontId="8" fillId="0" borderId="23" xfId="42" applyFont="1" applyBorder="1" applyAlignment="1">
      <alignment horizontal="center" vertical="top" wrapText="1"/>
    </xf>
    <xf numFmtId="43" fontId="8" fillId="0" borderId="24" xfId="42" applyFont="1" applyBorder="1" applyAlignment="1">
      <alignment horizontal="center" vertical="top" wrapText="1"/>
    </xf>
    <xf numFmtId="43" fontId="8" fillId="0" borderId="33" xfId="42" applyFont="1" applyBorder="1" applyAlignment="1">
      <alignment horizontal="center" vertical="top" wrapText="1"/>
    </xf>
    <xf numFmtId="43" fontId="8" fillId="36" borderId="23" xfId="42" applyFont="1" applyFill="1" applyBorder="1" applyAlignment="1">
      <alignment horizontal="center" vertical="center" wrapText="1"/>
    </xf>
    <xf numFmtId="43" fontId="8" fillId="36" borderId="24" xfId="42" applyFont="1" applyFill="1" applyBorder="1" applyAlignment="1">
      <alignment horizontal="center" vertical="center" wrapText="1"/>
    </xf>
    <xf numFmtId="43" fontId="8" fillId="36" borderId="25" xfId="42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8" fillId="36" borderId="23" xfId="0" applyNumberFormat="1" applyFont="1" applyFill="1" applyBorder="1" applyAlignment="1">
      <alignment horizontal="center" vertical="center" wrapText="1"/>
    </xf>
    <xf numFmtId="49" fontId="8" fillId="36" borderId="24" xfId="0" applyNumberFormat="1" applyFont="1" applyFill="1" applyBorder="1" applyAlignment="1">
      <alignment horizontal="center" vertical="center" wrapText="1"/>
    </xf>
    <xf numFmtId="49" fontId="8" fillId="36" borderId="2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200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20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2</xdr:row>
      <xdr:rowOff>95250</xdr:rowOff>
    </xdr:from>
    <xdr:to>
      <xdr:col>4</xdr:col>
      <xdr:colOff>3638550</xdr:colOff>
      <xdr:row>9</xdr:row>
      <xdr:rowOff>19050</xdr:rowOff>
    </xdr:to>
    <xdr:pic>
      <xdr:nvPicPr>
        <xdr:cNvPr id="1" name="Picture 952" descr="C:\Documents and Settings\Bianka_Peralta\Local Settings\Temporary Internet Files\Content.Outlook\1E385GU1\tss_esc_logo_n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19100"/>
          <a:ext cx="3971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1143000</xdr:colOff>
      <xdr:row>2</xdr:row>
      <xdr:rowOff>85725</xdr:rowOff>
    </xdr:from>
    <xdr:to>
      <xdr:col>3</xdr:col>
      <xdr:colOff>1657350</xdr:colOff>
      <xdr:row>9</xdr:row>
      <xdr:rowOff>9525</xdr:rowOff>
    </xdr:to>
    <xdr:pic>
      <xdr:nvPicPr>
        <xdr:cNvPr id="1" name="Picture 952" descr="C:\Documents and Settings\Bianka_Peralta\Local Settings\Temporary Internet Files\Content.Outlook\1E385GU1\tss_esc_logo_n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409575"/>
          <a:ext cx="4429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1</xdr:row>
      <xdr:rowOff>57150</xdr:rowOff>
    </xdr:from>
    <xdr:to>
      <xdr:col>3</xdr:col>
      <xdr:colOff>857250</xdr:colOff>
      <xdr:row>9</xdr:row>
      <xdr:rowOff>9525</xdr:rowOff>
    </xdr:to>
    <xdr:pic>
      <xdr:nvPicPr>
        <xdr:cNvPr id="1" name="Picture 952" descr="C:\Documents and Settings\Bianka_Peralta\Local Settings\Temporary Internet Files\Content.Outlook\1E385GU1\tss_esc_logo_n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19075"/>
          <a:ext cx="3438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anka_Peralta\My%20Documents\Estados%20Financieros%202013\Presupuesto%20consolidad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"/>
      <sheetName val="Ingresos"/>
      <sheetName val="INGESOS DIC.12"/>
      <sheetName val="GASTOS DIC.12"/>
      <sheetName val="Enero Ingresos"/>
      <sheetName val="Enero Gastos "/>
      <sheetName val="Act.1"/>
      <sheetName val="Act.2"/>
      <sheetName val="Act.3"/>
      <sheetName val="Act.4"/>
      <sheetName val="variaciones"/>
      <sheetName val="Feb. Ingresos"/>
      <sheetName val="Febrero Gastos "/>
      <sheetName val="Act.1.02"/>
      <sheetName val="Act.2.02"/>
      <sheetName val="Act.03.02"/>
      <sheetName val="Act.04.02"/>
      <sheetName val="Variaciones Feb"/>
      <sheetName val="Cons. 2do. CGR"/>
      <sheetName val="Marzo Ingresos"/>
      <sheetName val="Marzo Gastos "/>
      <sheetName val="Variaciones Marzo"/>
      <sheetName val="Act.0103"/>
      <sheetName val="Act.0203"/>
      <sheetName val="Act.0303"/>
      <sheetName val="Act.0403"/>
      <sheetName val="1ER.TRIMESTRE"/>
      <sheetName val="Ingresos Abril"/>
      <sheetName val="Abril Gastos "/>
      <sheetName val="Act.0104"/>
      <sheetName val="Act.0204"/>
      <sheetName val="Act.0304"/>
      <sheetName val="Act.0404"/>
      <sheetName val="Variaciones Abril"/>
      <sheetName val="Ingresos Mayo"/>
      <sheetName val="Mayo Gastos"/>
      <sheetName val="Act.0105"/>
      <sheetName val="Act.0205"/>
      <sheetName val="Act.0305"/>
      <sheetName val="Act.0405"/>
      <sheetName val="Variaciones Mayo"/>
      <sheetName val="Cons. 3ro CGR"/>
      <sheetName val="Ingresos Junio"/>
      <sheetName val="Junio Gastos "/>
      <sheetName val="Act.0106"/>
      <sheetName val="Act.0206"/>
      <sheetName val="Act.0306"/>
      <sheetName val="Act.0406"/>
      <sheetName val="Variaciones Junio"/>
      <sheetName val="2DO. TRIMESTRE"/>
      <sheetName val="1ER SEMESTRE"/>
      <sheetName val="Ingresos Julio"/>
      <sheetName val="Julio Gastos "/>
      <sheetName val="Variaciones Julio"/>
      <sheetName val="Act.0107"/>
      <sheetName val="Act.0207"/>
      <sheetName val="Act.0307"/>
      <sheetName val="Act.0407"/>
      <sheetName val="Ingresos Agosto"/>
      <sheetName val="Agosto Gastos "/>
      <sheetName val="08 Pres. pagina"/>
      <sheetName val="Act.0108"/>
      <sheetName val="Act.0208"/>
      <sheetName val="Act.0308"/>
      <sheetName val="Act.0408"/>
      <sheetName val="Variaciones Agosto"/>
      <sheetName val="Cons. 4to. CGR"/>
      <sheetName val="Ingresos Sept"/>
      <sheetName val="Sept. Gastos "/>
      <sheetName val="Act.0109"/>
      <sheetName val="Act.0209"/>
      <sheetName val="Act.0309"/>
      <sheetName val="Act.0409"/>
      <sheetName val="Variaciones Sept"/>
      <sheetName val="Ingresos Oct."/>
      <sheetName val="Octubre Gastos "/>
      <sheetName val="Act.0110"/>
      <sheetName val="Act.0210"/>
      <sheetName val="Act.0310"/>
      <sheetName val="Act.0410"/>
      <sheetName val="Variaciones Oct."/>
      <sheetName val="Ingresos Nov."/>
      <sheetName val="Noviembre Gastos "/>
      <sheetName val="Act.0111"/>
      <sheetName val="Act.0211"/>
      <sheetName val="Act.0311"/>
      <sheetName val="Act.0411"/>
      <sheetName val="Variaciones Nov."/>
      <sheetName val="Consolidado 1er.CGR"/>
      <sheetName val="Ingresos Dic."/>
      <sheetName val="Diciembre Gastos"/>
      <sheetName val="Act.0112"/>
      <sheetName val="Act.0212"/>
      <sheetName val="Act.0312"/>
      <sheetName val="Act.0412"/>
      <sheetName val="Variaciones Dic."/>
      <sheetName val="Consolidado Gastos"/>
      <sheetName val="Consolidado Ingresos"/>
      <sheetName val="Cons.Act.01"/>
      <sheetName val="Cons.Act.02"/>
      <sheetName val="Cons.Act.03"/>
      <sheetName val="Cons.Act.04"/>
      <sheetName val="Var.Cons"/>
      <sheetName val="Sheet1"/>
      <sheetName val="Sheet2"/>
    </sheetNames>
    <sheetDataSet>
      <sheetData sheetId="43">
        <row r="32">
          <cell r="M32">
            <v>0</v>
          </cell>
        </row>
        <row r="82">
          <cell r="M82">
            <v>0</v>
          </cell>
        </row>
      </sheetData>
      <sheetData sheetId="52">
        <row r="32">
          <cell r="M32">
            <v>0</v>
          </cell>
        </row>
        <row r="82">
          <cell r="M82">
            <v>0</v>
          </cell>
        </row>
      </sheetData>
      <sheetData sheetId="59">
        <row r="32">
          <cell r="M32">
            <v>0</v>
          </cell>
        </row>
        <row r="82">
          <cell r="M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37"/>
  <sheetViews>
    <sheetView zoomScalePageLayoutView="0" workbookViewId="0" topLeftCell="A1">
      <selection activeCell="F13" sqref="F13"/>
    </sheetView>
  </sheetViews>
  <sheetFormatPr defaultColWidth="9.140625" defaultRowHeight="12.75"/>
  <cols>
    <col min="5" max="5" width="57.00390625" style="0" customWidth="1"/>
    <col min="6" max="6" width="24.8515625" style="0" customWidth="1"/>
  </cols>
  <sheetData>
    <row r="10" spans="1:8" s="2" customFormat="1" ht="23.25" customHeight="1">
      <c r="A10" s="4"/>
      <c r="B10" s="52" t="s">
        <v>107</v>
      </c>
      <c r="C10" s="52"/>
      <c r="D10" s="52"/>
      <c r="E10" s="52"/>
      <c r="F10" s="52"/>
      <c r="G10" s="3"/>
      <c r="H10" s="3"/>
    </row>
    <row r="11" ht="9" customHeight="1">
      <c r="E11" s="4"/>
    </row>
    <row r="12" spans="2:6" ht="15.75">
      <c r="B12" s="50" t="s">
        <v>127</v>
      </c>
      <c r="C12" s="50"/>
      <c r="D12" s="50"/>
      <c r="E12" s="50"/>
      <c r="F12" s="50"/>
    </row>
    <row r="13" spans="2:6" ht="10.5" customHeight="1">
      <c r="B13" s="6"/>
      <c r="C13" s="6"/>
      <c r="D13" s="6"/>
      <c r="E13" s="6"/>
      <c r="F13" s="6"/>
    </row>
    <row r="14" spans="2:6" ht="12.75">
      <c r="B14" s="51" t="s">
        <v>106</v>
      </c>
      <c r="C14" s="51"/>
      <c r="D14" s="51"/>
      <c r="E14" s="51"/>
      <c r="F14" s="51"/>
    </row>
    <row r="16" ht="13.5" thickBot="1"/>
    <row r="17" spans="2:6" ht="12.75" customHeight="1">
      <c r="B17" s="56" t="s">
        <v>85</v>
      </c>
      <c r="C17" s="57"/>
      <c r="D17" s="58"/>
      <c r="E17" s="53" t="s">
        <v>105</v>
      </c>
      <c r="F17" s="65" t="s">
        <v>128</v>
      </c>
    </row>
    <row r="18" spans="2:6" ht="12.75" customHeight="1">
      <c r="B18" s="59"/>
      <c r="C18" s="60"/>
      <c r="D18" s="61"/>
      <c r="E18" s="54"/>
      <c r="F18" s="66"/>
    </row>
    <row r="19" spans="2:6" ht="13.5" customHeight="1" thickBot="1">
      <c r="B19" s="62"/>
      <c r="C19" s="63"/>
      <c r="D19" s="64"/>
      <c r="E19" s="54"/>
      <c r="F19" s="67"/>
    </row>
    <row r="20" spans="2:6" ht="35.25" customHeight="1">
      <c r="B20" s="29" t="s">
        <v>102</v>
      </c>
      <c r="C20" s="30" t="s">
        <v>103</v>
      </c>
      <c r="D20" s="30" t="s">
        <v>104</v>
      </c>
      <c r="E20" s="55"/>
      <c r="F20" s="49">
        <v>217432325.65</v>
      </c>
    </row>
    <row r="21" spans="2:6" ht="24" customHeight="1">
      <c r="B21" s="21" t="s">
        <v>108</v>
      </c>
      <c r="C21" s="7" t="s">
        <v>84</v>
      </c>
      <c r="D21" s="7" t="s">
        <v>84</v>
      </c>
      <c r="E21" s="8" t="s">
        <v>113</v>
      </c>
      <c r="F21" s="28">
        <f>+F22+F24+F27+F33+F37</f>
        <v>142897189.32</v>
      </c>
    </row>
    <row r="22" spans="2:6" ht="12.75">
      <c r="B22" s="9"/>
      <c r="C22" s="10">
        <v>11</v>
      </c>
      <c r="D22" s="9"/>
      <c r="E22" s="11" t="s">
        <v>6</v>
      </c>
      <c r="F22" s="12">
        <f>+F23</f>
        <v>95167127.2</v>
      </c>
    </row>
    <row r="23" spans="2:6" ht="12.75">
      <c r="B23" s="9"/>
      <c r="C23" s="9" t="s">
        <v>84</v>
      </c>
      <c r="D23" s="9">
        <v>111</v>
      </c>
      <c r="E23" s="13" t="s">
        <v>124</v>
      </c>
      <c r="F23" s="14">
        <v>95167127.2</v>
      </c>
    </row>
    <row r="24" spans="2:6" ht="12.75">
      <c r="B24" s="9"/>
      <c r="C24" s="10">
        <v>12</v>
      </c>
      <c r="D24" s="9" t="s">
        <v>84</v>
      </c>
      <c r="E24" s="15" t="s">
        <v>0</v>
      </c>
      <c r="F24" s="12">
        <f>+F25+F26</f>
        <v>3537000</v>
      </c>
    </row>
    <row r="25" spans="2:6" ht="12.75">
      <c r="B25" s="9"/>
      <c r="C25" s="9" t="s">
        <v>84</v>
      </c>
      <c r="D25" s="9">
        <v>121</v>
      </c>
      <c r="E25" s="13" t="s">
        <v>125</v>
      </c>
      <c r="F25" s="14">
        <v>3530000</v>
      </c>
    </row>
    <row r="26" spans="2:6" ht="12.75">
      <c r="B26" s="9"/>
      <c r="C26" s="9" t="s">
        <v>84</v>
      </c>
      <c r="D26" s="9">
        <v>123</v>
      </c>
      <c r="E26" s="13" t="s">
        <v>86</v>
      </c>
      <c r="F26" s="14">
        <v>7000</v>
      </c>
    </row>
    <row r="27" spans="2:6" ht="12.75">
      <c r="B27" s="9"/>
      <c r="C27" s="10">
        <v>13</v>
      </c>
      <c r="D27" s="9"/>
      <c r="E27" s="15" t="s">
        <v>44</v>
      </c>
      <c r="F27" s="12">
        <f>SUM(F28:F32)</f>
        <v>19790000</v>
      </c>
    </row>
    <row r="28" spans="2:6" ht="12.75">
      <c r="B28" s="9"/>
      <c r="C28" s="10" t="s">
        <v>84</v>
      </c>
      <c r="D28" s="9">
        <v>132</v>
      </c>
      <c r="E28" s="16" t="s">
        <v>45</v>
      </c>
      <c r="F28" s="14">
        <v>160000</v>
      </c>
    </row>
    <row r="29" spans="2:6" ht="12.75" hidden="1">
      <c r="B29" s="9"/>
      <c r="C29" s="10">
        <v>3</v>
      </c>
      <c r="D29" s="9">
        <v>3</v>
      </c>
      <c r="E29" s="16" t="s">
        <v>46</v>
      </c>
      <c r="F29" s="14">
        <v>0</v>
      </c>
    </row>
    <row r="30" spans="2:6" ht="12.75">
      <c r="B30" s="9"/>
      <c r="C30" s="9" t="s">
        <v>84</v>
      </c>
      <c r="D30" s="9">
        <v>134</v>
      </c>
      <c r="E30" s="16" t="s">
        <v>7</v>
      </c>
      <c r="F30" s="14">
        <v>420000</v>
      </c>
    </row>
    <row r="31" spans="2:6" ht="12.75">
      <c r="B31" s="9"/>
      <c r="C31" s="9" t="s">
        <v>84</v>
      </c>
      <c r="D31" s="9">
        <v>137</v>
      </c>
      <c r="E31" s="16" t="s">
        <v>47</v>
      </c>
      <c r="F31" s="14">
        <v>210000</v>
      </c>
    </row>
    <row r="32" spans="2:6" ht="12.75">
      <c r="B32" s="9"/>
      <c r="C32" s="9" t="s">
        <v>84</v>
      </c>
      <c r="D32" s="9">
        <v>138</v>
      </c>
      <c r="E32" s="16" t="s">
        <v>87</v>
      </c>
      <c r="F32" s="14">
        <v>19000000</v>
      </c>
    </row>
    <row r="33" spans="2:6" ht="12.75">
      <c r="B33" s="9"/>
      <c r="C33" s="10">
        <v>18</v>
      </c>
      <c r="D33" s="9" t="s">
        <v>84</v>
      </c>
      <c r="E33" s="11" t="s">
        <v>8</v>
      </c>
      <c r="F33" s="12">
        <f>+F34+F35+F36</f>
        <v>10950233.85</v>
      </c>
    </row>
    <row r="34" spans="2:6" ht="12.75">
      <c r="B34" s="9"/>
      <c r="C34" s="9" t="s">
        <v>84</v>
      </c>
      <c r="D34" s="9">
        <v>181</v>
      </c>
      <c r="E34" s="16" t="s">
        <v>9</v>
      </c>
      <c r="F34" s="14">
        <v>7930593.93</v>
      </c>
    </row>
    <row r="35" spans="2:6" ht="12.75">
      <c r="B35" s="9"/>
      <c r="C35" s="9" t="s">
        <v>84</v>
      </c>
      <c r="D35" s="9">
        <v>183</v>
      </c>
      <c r="E35" s="16" t="s">
        <v>88</v>
      </c>
      <c r="F35" s="14">
        <v>500000</v>
      </c>
    </row>
    <row r="36" spans="2:6" ht="12.75">
      <c r="B36" s="9"/>
      <c r="C36" s="9" t="s">
        <v>84</v>
      </c>
      <c r="D36" s="9">
        <v>184</v>
      </c>
      <c r="E36" s="16" t="s">
        <v>10</v>
      </c>
      <c r="F36" s="14">
        <v>2519639.92</v>
      </c>
    </row>
    <row r="37" spans="2:6" ht="12.75">
      <c r="B37" s="9"/>
      <c r="C37" s="10">
        <v>19</v>
      </c>
      <c r="D37" s="9" t="s">
        <v>84</v>
      </c>
      <c r="E37" s="11" t="s">
        <v>48</v>
      </c>
      <c r="F37" s="12">
        <f>SUM(F38:F40)</f>
        <v>13452828.270000001</v>
      </c>
    </row>
    <row r="38" spans="2:6" ht="12.75">
      <c r="B38" s="9"/>
      <c r="C38" s="9" t="s">
        <v>84</v>
      </c>
      <c r="D38" s="9">
        <v>191</v>
      </c>
      <c r="E38" s="16" t="s">
        <v>89</v>
      </c>
      <c r="F38" s="14">
        <v>6173888.39</v>
      </c>
    </row>
    <row r="39" spans="2:6" ht="12.75">
      <c r="B39" s="9"/>
      <c r="C39" s="9" t="s">
        <v>84</v>
      </c>
      <c r="D39" s="9">
        <v>192</v>
      </c>
      <c r="E39" s="16" t="s">
        <v>49</v>
      </c>
      <c r="F39" s="14">
        <v>6617150</v>
      </c>
    </row>
    <row r="40" spans="2:6" ht="12.75">
      <c r="B40" s="9"/>
      <c r="C40" s="9" t="s">
        <v>84</v>
      </c>
      <c r="D40" s="9">
        <v>193</v>
      </c>
      <c r="E40" s="16" t="s">
        <v>90</v>
      </c>
      <c r="F40" s="14">
        <v>661789.88</v>
      </c>
    </row>
    <row r="41" spans="2:6" ht="12.75">
      <c r="B41" s="10"/>
      <c r="C41" s="10"/>
      <c r="D41" s="10"/>
      <c r="E41" s="17"/>
      <c r="F41" s="14"/>
    </row>
    <row r="42" spans="2:6" ht="26.25" customHeight="1">
      <c r="B42" s="21" t="s">
        <v>109</v>
      </c>
      <c r="C42" s="18"/>
      <c r="D42" s="18"/>
      <c r="E42" s="8" t="s">
        <v>114</v>
      </c>
      <c r="F42" s="27">
        <f>+F43+F48+F53+F56+F59+F63+F67+F70+F74</f>
        <v>59295133.33</v>
      </c>
    </row>
    <row r="43" spans="2:6" ht="12.75">
      <c r="B43" s="10"/>
      <c r="C43" s="10">
        <v>21</v>
      </c>
      <c r="D43" s="9"/>
      <c r="E43" s="11" t="s">
        <v>11</v>
      </c>
      <c r="F43" s="12">
        <f>+F44+F45+F46+F47</f>
        <v>13245000</v>
      </c>
    </row>
    <row r="44" spans="2:6" ht="12.75">
      <c r="B44" s="10"/>
      <c r="C44" s="10" t="s">
        <v>84</v>
      </c>
      <c r="D44" s="9">
        <v>212</v>
      </c>
      <c r="E44" s="16" t="s">
        <v>12</v>
      </c>
      <c r="F44" s="14">
        <v>245000</v>
      </c>
    </row>
    <row r="45" spans="2:6" ht="12.75">
      <c r="B45" s="10"/>
      <c r="C45" s="10" t="s">
        <v>84</v>
      </c>
      <c r="D45" s="9">
        <v>213</v>
      </c>
      <c r="E45" s="16" t="s">
        <v>51</v>
      </c>
      <c r="F45" s="14">
        <v>6500000</v>
      </c>
    </row>
    <row r="46" spans="2:6" ht="12.75" hidden="1">
      <c r="B46" s="10"/>
      <c r="C46" s="10">
        <v>1</v>
      </c>
      <c r="D46" s="9">
        <v>4</v>
      </c>
      <c r="E46" s="17"/>
      <c r="F46" s="14">
        <v>0</v>
      </c>
    </row>
    <row r="47" spans="2:6" ht="12.75">
      <c r="B47" s="10"/>
      <c r="C47" s="10" t="s">
        <v>84</v>
      </c>
      <c r="D47" s="9">
        <v>215</v>
      </c>
      <c r="E47" s="16" t="s">
        <v>52</v>
      </c>
      <c r="F47" s="14">
        <v>6500000</v>
      </c>
    </row>
    <row r="48" spans="2:6" ht="12.75">
      <c r="B48" s="10"/>
      <c r="C48" s="10">
        <v>22</v>
      </c>
      <c r="D48" s="9"/>
      <c r="E48" s="11" t="s">
        <v>13</v>
      </c>
      <c r="F48" s="12">
        <f>SUM(F49:F52)</f>
        <v>3269133.33</v>
      </c>
    </row>
    <row r="49" spans="2:6" ht="12.75">
      <c r="B49" s="10"/>
      <c r="C49" s="10" t="s">
        <v>84</v>
      </c>
      <c r="D49" s="9">
        <v>221</v>
      </c>
      <c r="E49" s="16" t="s">
        <v>1</v>
      </c>
      <c r="F49" s="14">
        <v>3258333.33</v>
      </c>
    </row>
    <row r="50" spans="2:6" ht="12.75" hidden="1">
      <c r="B50" s="10"/>
      <c r="C50" s="10">
        <v>2</v>
      </c>
      <c r="D50" s="9">
        <v>2</v>
      </c>
      <c r="E50" s="17"/>
      <c r="F50" s="14">
        <f>+'[1]Marzo Gastos '!M4+'[1]Abril Gastos '!M4+'[1]Mayo Gastos'!M4</f>
        <v>0</v>
      </c>
    </row>
    <row r="51" spans="2:6" ht="12.75">
      <c r="B51" s="10"/>
      <c r="C51" s="10" t="s">
        <v>84</v>
      </c>
      <c r="D51" s="9">
        <v>223</v>
      </c>
      <c r="E51" s="16" t="s">
        <v>14</v>
      </c>
      <c r="F51" s="14">
        <v>3600</v>
      </c>
    </row>
    <row r="52" spans="2:6" ht="12.75">
      <c r="B52" s="10"/>
      <c r="C52" s="10" t="s">
        <v>84</v>
      </c>
      <c r="D52" s="9">
        <v>224</v>
      </c>
      <c r="E52" s="16" t="s">
        <v>91</v>
      </c>
      <c r="F52" s="14">
        <v>7200</v>
      </c>
    </row>
    <row r="53" spans="2:6" ht="12.75">
      <c r="B53" s="10"/>
      <c r="C53" s="10">
        <v>23</v>
      </c>
      <c r="D53" s="10"/>
      <c r="E53" s="11" t="s">
        <v>15</v>
      </c>
      <c r="F53" s="12">
        <f>SUM(F54:F55)</f>
        <v>400000</v>
      </c>
    </row>
    <row r="54" spans="2:6" ht="12.75">
      <c r="B54" s="10"/>
      <c r="C54" s="10" t="s">
        <v>84</v>
      </c>
      <c r="D54" s="9">
        <v>231</v>
      </c>
      <c r="E54" s="16" t="s">
        <v>53</v>
      </c>
      <c r="F54" s="14">
        <v>200000</v>
      </c>
    </row>
    <row r="55" spans="2:6" ht="12.75">
      <c r="B55" s="10"/>
      <c r="C55" s="10" t="s">
        <v>84</v>
      </c>
      <c r="D55" s="9">
        <v>232</v>
      </c>
      <c r="E55" s="16" t="s">
        <v>16</v>
      </c>
      <c r="F55" s="14">
        <v>200000</v>
      </c>
    </row>
    <row r="56" spans="2:6" ht="12.75">
      <c r="B56" s="10"/>
      <c r="C56" s="10">
        <v>24</v>
      </c>
      <c r="D56" s="10"/>
      <c r="E56" s="11" t="s">
        <v>17</v>
      </c>
      <c r="F56" s="12">
        <f>SUM(F57:F58)</f>
        <v>530000</v>
      </c>
    </row>
    <row r="57" spans="2:6" ht="12.75">
      <c r="B57" s="10"/>
      <c r="C57" s="10" t="s">
        <v>84</v>
      </c>
      <c r="D57" s="9">
        <v>241</v>
      </c>
      <c r="E57" s="16" t="s">
        <v>18</v>
      </c>
      <c r="F57" s="14">
        <v>530000</v>
      </c>
    </row>
    <row r="58" spans="2:6" ht="12.75" hidden="1">
      <c r="B58" s="10"/>
      <c r="C58" s="10">
        <v>4</v>
      </c>
      <c r="D58" s="9">
        <v>2</v>
      </c>
      <c r="E58" s="17"/>
      <c r="F58" s="14">
        <f>+'[1]Junio Gastos '!M12+'[1]Julio Gastos '!M12+'[1]Agosto Gastos '!M12</f>
        <v>0</v>
      </c>
    </row>
    <row r="59" spans="2:6" ht="12.75">
      <c r="B59" s="10"/>
      <c r="C59" s="10">
        <v>25</v>
      </c>
      <c r="D59" s="10"/>
      <c r="E59" s="11" t="s">
        <v>19</v>
      </c>
      <c r="F59" s="12">
        <f>SUM(F60:F62)</f>
        <v>194000</v>
      </c>
    </row>
    <row r="60" spans="2:6" ht="12.75">
      <c r="B60" s="10"/>
      <c r="C60" s="10" t="s">
        <v>84</v>
      </c>
      <c r="D60" s="9">
        <v>251</v>
      </c>
      <c r="E60" s="16" t="s">
        <v>2</v>
      </c>
      <c r="F60" s="14">
        <v>90000</v>
      </c>
    </row>
    <row r="61" spans="2:6" ht="12.75">
      <c r="B61" s="10"/>
      <c r="C61" s="10" t="s">
        <v>84</v>
      </c>
      <c r="D61" s="9">
        <v>252</v>
      </c>
      <c r="E61" s="16" t="s">
        <v>20</v>
      </c>
      <c r="F61" s="14">
        <v>100000</v>
      </c>
    </row>
    <row r="62" spans="2:6" ht="12.75">
      <c r="B62" s="10"/>
      <c r="C62" s="10" t="s">
        <v>84</v>
      </c>
      <c r="D62" s="9">
        <v>254</v>
      </c>
      <c r="E62" s="16" t="s">
        <v>21</v>
      </c>
      <c r="F62" s="14">
        <v>4000</v>
      </c>
    </row>
    <row r="63" spans="2:6" ht="12.75">
      <c r="B63" s="10"/>
      <c r="C63" s="10">
        <v>26</v>
      </c>
      <c r="D63" s="10"/>
      <c r="E63" s="11" t="s">
        <v>22</v>
      </c>
      <c r="F63" s="12">
        <f>SUM(F64:F66)</f>
        <v>12065000</v>
      </c>
    </row>
    <row r="64" spans="2:6" ht="12.75">
      <c r="B64" s="10"/>
      <c r="C64" s="10" t="s">
        <v>84</v>
      </c>
      <c r="D64" s="9">
        <v>261</v>
      </c>
      <c r="E64" s="19" t="s">
        <v>23</v>
      </c>
      <c r="F64" s="14">
        <v>10400000</v>
      </c>
    </row>
    <row r="65" spans="2:6" ht="12.75">
      <c r="B65" s="10"/>
      <c r="C65" s="10" t="s">
        <v>84</v>
      </c>
      <c r="D65" s="9">
        <v>263</v>
      </c>
      <c r="E65" s="16" t="s">
        <v>54</v>
      </c>
      <c r="F65" s="14">
        <v>675000</v>
      </c>
    </row>
    <row r="66" spans="2:6" ht="12.75">
      <c r="B66" s="10"/>
      <c r="C66" s="10" t="s">
        <v>84</v>
      </c>
      <c r="D66" s="9">
        <v>269</v>
      </c>
      <c r="E66" s="16" t="s">
        <v>24</v>
      </c>
      <c r="F66" s="14">
        <v>990000</v>
      </c>
    </row>
    <row r="67" spans="2:6" ht="12.75">
      <c r="B67" s="10"/>
      <c r="C67" s="10">
        <v>27</v>
      </c>
      <c r="D67" s="10"/>
      <c r="E67" s="11" t="s">
        <v>3</v>
      </c>
      <c r="F67" s="12">
        <f>SUM(F68:F69)</f>
        <v>1530000</v>
      </c>
    </row>
    <row r="68" spans="2:6" ht="12.75">
      <c r="B68" s="10"/>
      <c r="C68" s="10" t="s">
        <v>84</v>
      </c>
      <c r="D68" s="9">
        <v>272</v>
      </c>
      <c r="E68" s="16" t="s">
        <v>78</v>
      </c>
      <c r="F68" s="14">
        <v>1250000</v>
      </c>
    </row>
    <row r="69" spans="2:6" ht="12.75">
      <c r="B69" s="10"/>
      <c r="C69" s="10" t="s">
        <v>84</v>
      </c>
      <c r="D69" s="9">
        <v>273</v>
      </c>
      <c r="E69" s="16" t="s">
        <v>55</v>
      </c>
      <c r="F69" s="14">
        <v>280000</v>
      </c>
    </row>
    <row r="70" spans="2:6" ht="12.75">
      <c r="B70" s="10" t="s">
        <v>84</v>
      </c>
      <c r="C70" s="10">
        <v>28</v>
      </c>
      <c r="D70" s="10"/>
      <c r="E70" s="11" t="s">
        <v>25</v>
      </c>
      <c r="F70" s="12">
        <f>SUM(F71:F73)</f>
        <v>5955000</v>
      </c>
    </row>
    <row r="71" spans="2:6" ht="12.75">
      <c r="B71" s="10"/>
      <c r="C71" s="10" t="s">
        <v>84</v>
      </c>
      <c r="D71" s="9">
        <v>281</v>
      </c>
      <c r="E71" s="19" t="s">
        <v>56</v>
      </c>
      <c r="F71" s="14">
        <v>950000</v>
      </c>
    </row>
    <row r="72" spans="2:6" ht="12.75">
      <c r="B72" s="10"/>
      <c r="C72" s="10" t="s">
        <v>84</v>
      </c>
      <c r="D72" s="9">
        <v>282</v>
      </c>
      <c r="E72" s="16" t="s">
        <v>4</v>
      </c>
      <c r="F72" s="14">
        <v>4900000</v>
      </c>
    </row>
    <row r="73" spans="2:6" ht="12.75">
      <c r="B73" s="10"/>
      <c r="C73" s="10" t="s">
        <v>84</v>
      </c>
      <c r="D73" s="9">
        <v>283</v>
      </c>
      <c r="E73" s="16" t="s">
        <v>92</v>
      </c>
      <c r="F73" s="14">
        <v>105000</v>
      </c>
    </row>
    <row r="74" spans="2:6" ht="12.75">
      <c r="B74" s="10"/>
      <c r="C74" s="10">
        <v>29</v>
      </c>
      <c r="D74" s="10"/>
      <c r="E74" s="11" t="s">
        <v>26</v>
      </c>
      <c r="F74" s="12">
        <f>SUM(F75:F81)</f>
        <v>22107000</v>
      </c>
    </row>
    <row r="75" spans="2:6" ht="12.75">
      <c r="B75" s="10"/>
      <c r="C75" s="10" t="s">
        <v>84</v>
      </c>
      <c r="D75" s="9">
        <v>291</v>
      </c>
      <c r="E75" s="16" t="s">
        <v>93</v>
      </c>
      <c r="F75" s="14">
        <v>100000</v>
      </c>
    </row>
    <row r="76" spans="2:6" ht="12.75">
      <c r="B76" s="10"/>
      <c r="C76" s="9" t="s">
        <v>84</v>
      </c>
      <c r="D76" s="9">
        <v>292</v>
      </c>
      <c r="E76" s="16" t="s">
        <v>27</v>
      </c>
      <c r="F76" s="14">
        <v>17200000</v>
      </c>
    </row>
    <row r="77" spans="2:6" ht="12.75" hidden="1">
      <c r="B77" s="10"/>
      <c r="C77" s="9" t="s">
        <v>84</v>
      </c>
      <c r="D77" s="9">
        <v>294</v>
      </c>
      <c r="E77" s="16" t="s">
        <v>57</v>
      </c>
      <c r="F77" s="14">
        <f>+'[1]Junio Gastos '!M32+'[1]Julio Gastos '!M32+'[1]Agosto Gastos '!M32</f>
        <v>0</v>
      </c>
    </row>
    <row r="78" spans="2:6" ht="12.75">
      <c r="B78" s="10"/>
      <c r="C78" s="9" t="s">
        <v>84</v>
      </c>
      <c r="D78" s="9">
        <v>295</v>
      </c>
      <c r="E78" s="16" t="s">
        <v>28</v>
      </c>
      <c r="F78" s="14">
        <v>792000</v>
      </c>
    </row>
    <row r="79" spans="2:6" ht="12.75">
      <c r="B79" s="10"/>
      <c r="C79" s="9" t="s">
        <v>84</v>
      </c>
      <c r="D79" s="9">
        <v>296</v>
      </c>
      <c r="E79" s="16" t="s">
        <v>58</v>
      </c>
      <c r="F79" s="14">
        <v>3100000</v>
      </c>
    </row>
    <row r="80" spans="2:6" ht="12.75">
      <c r="B80" s="10"/>
      <c r="C80" s="9" t="s">
        <v>84</v>
      </c>
      <c r="D80" s="9">
        <v>297</v>
      </c>
      <c r="E80" s="16" t="s">
        <v>59</v>
      </c>
      <c r="F80" s="14">
        <v>15000</v>
      </c>
    </row>
    <row r="81" spans="2:6" ht="12.75">
      <c r="B81" s="10"/>
      <c r="C81" s="9" t="s">
        <v>84</v>
      </c>
      <c r="D81" s="9">
        <v>299</v>
      </c>
      <c r="E81" s="16" t="s">
        <v>26</v>
      </c>
      <c r="F81" s="14">
        <v>900000</v>
      </c>
    </row>
    <row r="82" spans="2:6" ht="12.75" hidden="1">
      <c r="B82" s="17"/>
      <c r="C82" s="17"/>
      <c r="D82" s="17"/>
      <c r="E82" s="17"/>
      <c r="F82" s="14"/>
    </row>
    <row r="83" spans="2:6" ht="12.75">
      <c r="B83" s="10"/>
      <c r="C83" s="10"/>
      <c r="D83" s="10"/>
      <c r="E83" s="17"/>
      <c r="F83" s="14" t="s">
        <v>84</v>
      </c>
    </row>
    <row r="84" spans="2:6" ht="28.5" customHeight="1">
      <c r="B84" s="21" t="s">
        <v>110</v>
      </c>
      <c r="C84" s="18"/>
      <c r="D84" s="18"/>
      <c r="E84" s="8" t="s">
        <v>115</v>
      </c>
      <c r="F84" s="27">
        <f>+F85+F87+F92+F99+F103+F108+F112</f>
        <v>5095003</v>
      </c>
    </row>
    <row r="85" spans="2:6" ht="12.75">
      <c r="B85" s="10"/>
      <c r="C85" s="10">
        <v>31</v>
      </c>
      <c r="D85" s="10"/>
      <c r="E85" s="11" t="s">
        <v>29</v>
      </c>
      <c r="F85" s="12">
        <f>+F86</f>
        <v>655000</v>
      </c>
    </row>
    <row r="86" spans="2:6" ht="12.75">
      <c r="B86" s="10"/>
      <c r="C86" s="9" t="s">
        <v>84</v>
      </c>
      <c r="D86" s="9">
        <v>311</v>
      </c>
      <c r="E86" s="16" t="s">
        <v>60</v>
      </c>
      <c r="F86" s="14">
        <v>655000</v>
      </c>
    </row>
    <row r="87" spans="2:6" ht="12.75">
      <c r="B87" s="10"/>
      <c r="C87" s="10">
        <v>32</v>
      </c>
      <c r="D87" s="9"/>
      <c r="E87" s="11" t="s">
        <v>30</v>
      </c>
      <c r="F87" s="12">
        <f>SUM(F88:F91)</f>
        <v>725000</v>
      </c>
    </row>
    <row r="88" spans="2:6" ht="12.75" hidden="1">
      <c r="B88" s="10"/>
      <c r="C88" s="10" t="s">
        <v>84</v>
      </c>
      <c r="D88" s="9">
        <v>322</v>
      </c>
      <c r="E88" s="17"/>
      <c r="F88" s="14">
        <v>0</v>
      </c>
    </row>
    <row r="89" spans="2:6" ht="12.75">
      <c r="B89" s="10"/>
      <c r="C89" s="10" t="s">
        <v>84</v>
      </c>
      <c r="D89" s="9">
        <v>322</v>
      </c>
      <c r="E89" s="16" t="s">
        <v>31</v>
      </c>
      <c r="F89" s="14">
        <v>5000</v>
      </c>
    </row>
    <row r="90" spans="2:6" ht="12.75">
      <c r="B90" s="10"/>
      <c r="C90" s="10" t="s">
        <v>84</v>
      </c>
      <c r="D90" s="9">
        <v>323</v>
      </c>
      <c r="E90" s="16" t="s">
        <v>32</v>
      </c>
      <c r="F90" s="14">
        <v>700000</v>
      </c>
    </row>
    <row r="91" spans="2:6" ht="12.75">
      <c r="B91" s="10"/>
      <c r="C91" s="10" t="s">
        <v>84</v>
      </c>
      <c r="D91" s="9">
        <v>324</v>
      </c>
      <c r="E91" s="16" t="s">
        <v>33</v>
      </c>
      <c r="F91" s="14">
        <v>20000</v>
      </c>
    </row>
    <row r="92" spans="2:6" ht="12.75">
      <c r="B92" s="10"/>
      <c r="C92" s="10">
        <v>33</v>
      </c>
      <c r="D92" s="10"/>
      <c r="E92" s="11" t="s">
        <v>34</v>
      </c>
      <c r="F92" s="12">
        <f>SUM(F93:F98)</f>
        <v>1014000</v>
      </c>
    </row>
    <row r="93" spans="2:6" ht="12.75">
      <c r="B93" s="10"/>
      <c r="C93" s="10" t="s">
        <v>84</v>
      </c>
      <c r="D93" s="9">
        <v>331</v>
      </c>
      <c r="E93" s="16" t="s">
        <v>5</v>
      </c>
      <c r="F93" s="14">
        <v>345000</v>
      </c>
    </row>
    <row r="94" spans="2:6" ht="12.75">
      <c r="B94" s="10"/>
      <c r="C94" s="10" t="s">
        <v>84</v>
      </c>
      <c r="D94" s="9">
        <v>332</v>
      </c>
      <c r="E94" s="16" t="s">
        <v>35</v>
      </c>
      <c r="F94" s="14">
        <v>453000</v>
      </c>
    </row>
    <row r="95" spans="2:6" ht="12.75">
      <c r="B95" s="10"/>
      <c r="C95" s="10" t="s">
        <v>84</v>
      </c>
      <c r="D95" s="9">
        <v>333</v>
      </c>
      <c r="E95" s="16" t="s">
        <v>36</v>
      </c>
      <c r="F95" s="14">
        <v>175000</v>
      </c>
    </row>
    <row r="96" spans="2:6" ht="12.75">
      <c r="B96" s="10"/>
      <c r="C96" s="10" t="s">
        <v>84</v>
      </c>
      <c r="D96" s="9">
        <v>334</v>
      </c>
      <c r="E96" s="16" t="s">
        <v>37</v>
      </c>
      <c r="F96" s="14">
        <v>24000</v>
      </c>
    </row>
    <row r="97" spans="2:6" ht="12.75">
      <c r="B97" s="10"/>
      <c r="C97" s="10" t="s">
        <v>84</v>
      </c>
      <c r="D97" s="9">
        <v>335</v>
      </c>
      <c r="E97" s="16" t="s">
        <v>38</v>
      </c>
      <c r="F97" s="14">
        <v>9000</v>
      </c>
    </row>
    <row r="98" spans="2:6" ht="12.75">
      <c r="B98" s="10"/>
      <c r="C98" s="10" t="s">
        <v>84</v>
      </c>
      <c r="D98" s="9">
        <v>336</v>
      </c>
      <c r="E98" s="16" t="s">
        <v>61</v>
      </c>
      <c r="F98" s="14">
        <v>8000</v>
      </c>
    </row>
    <row r="99" spans="2:6" ht="12.75">
      <c r="B99" s="10"/>
      <c r="C99" s="10">
        <v>34</v>
      </c>
      <c r="D99" s="10"/>
      <c r="E99" s="11" t="s">
        <v>62</v>
      </c>
      <c r="F99" s="12">
        <f>SUM(F100:F102)</f>
        <v>870000</v>
      </c>
    </row>
    <row r="100" spans="2:6" ht="12.75">
      <c r="B100" s="10"/>
      <c r="C100" s="10" t="s">
        <v>84</v>
      </c>
      <c r="D100" s="9">
        <v>341</v>
      </c>
      <c r="E100" s="16" t="s">
        <v>63</v>
      </c>
      <c r="F100" s="14">
        <v>650000</v>
      </c>
    </row>
    <row r="101" spans="2:6" ht="12.75">
      <c r="B101" s="10"/>
      <c r="C101" s="10" t="s">
        <v>84</v>
      </c>
      <c r="D101" s="9">
        <v>342</v>
      </c>
      <c r="E101" s="16" t="s">
        <v>64</v>
      </c>
      <c r="F101" s="14">
        <v>165000</v>
      </c>
    </row>
    <row r="102" spans="2:6" ht="12.75">
      <c r="B102" s="10"/>
      <c r="C102" s="10" t="s">
        <v>84</v>
      </c>
      <c r="D102" s="9">
        <v>343</v>
      </c>
      <c r="E102" s="16" t="s">
        <v>65</v>
      </c>
      <c r="F102" s="14">
        <v>55000</v>
      </c>
    </row>
    <row r="103" spans="2:6" ht="12.75">
      <c r="B103" s="10"/>
      <c r="C103" s="10">
        <v>35</v>
      </c>
      <c r="D103" s="9"/>
      <c r="E103" s="11" t="s">
        <v>94</v>
      </c>
      <c r="F103" s="12">
        <f>SUM(F104:F107)</f>
        <v>91000</v>
      </c>
    </row>
    <row r="104" spans="2:6" ht="12.75">
      <c r="B104" s="10"/>
      <c r="C104" s="10" t="s">
        <v>84</v>
      </c>
      <c r="D104" s="9">
        <v>352</v>
      </c>
      <c r="E104" s="16" t="s">
        <v>95</v>
      </c>
      <c r="F104" s="20">
        <v>10000</v>
      </c>
    </row>
    <row r="105" spans="2:6" ht="12.75">
      <c r="B105" s="10"/>
      <c r="C105" s="10" t="s">
        <v>84</v>
      </c>
      <c r="D105" s="9">
        <v>353</v>
      </c>
      <c r="E105" s="16" t="s">
        <v>96</v>
      </c>
      <c r="F105" s="20">
        <v>50000</v>
      </c>
    </row>
    <row r="106" spans="2:6" ht="12.75">
      <c r="B106" s="10"/>
      <c r="C106" s="10" t="s">
        <v>84</v>
      </c>
      <c r="D106" s="9">
        <v>354</v>
      </c>
      <c r="E106" s="16" t="s">
        <v>80</v>
      </c>
      <c r="F106" s="20">
        <v>25000</v>
      </c>
    </row>
    <row r="107" spans="2:6" ht="12.75">
      <c r="B107" s="10"/>
      <c r="C107" s="10" t="s">
        <v>84</v>
      </c>
      <c r="D107" s="9">
        <v>355</v>
      </c>
      <c r="E107" s="16" t="s">
        <v>97</v>
      </c>
      <c r="F107" s="20">
        <v>6000</v>
      </c>
    </row>
    <row r="108" spans="2:6" ht="12.75">
      <c r="B108" s="10"/>
      <c r="C108" s="10">
        <v>36</v>
      </c>
      <c r="D108" s="9"/>
      <c r="E108" s="11" t="s">
        <v>98</v>
      </c>
      <c r="F108" s="12">
        <f>SUM(F109:F111)</f>
        <v>105200</v>
      </c>
    </row>
    <row r="109" spans="2:6" ht="12.75">
      <c r="B109" s="10"/>
      <c r="C109" s="10" t="s">
        <v>84</v>
      </c>
      <c r="D109" s="9">
        <v>362</v>
      </c>
      <c r="E109" s="16" t="s">
        <v>99</v>
      </c>
      <c r="F109" s="14">
        <v>1200</v>
      </c>
    </row>
    <row r="110" spans="2:6" ht="12.75" hidden="1">
      <c r="B110" s="10"/>
      <c r="C110" s="10" t="s">
        <v>84</v>
      </c>
      <c r="D110" s="9">
        <v>363</v>
      </c>
      <c r="E110" s="16" t="s">
        <v>81</v>
      </c>
      <c r="F110" s="14">
        <v>0</v>
      </c>
    </row>
    <row r="111" spans="2:6" ht="12.75">
      <c r="B111" s="10"/>
      <c r="C111" s="10" t="s">
        <v>84</v>
      </c>
      <c r="D111" s="9">
        <v>365</v>
      </c>
      <c r="E111" s="16" t="s">
        <v>100</v>
      </c>
      <c r="F111" s="14">
        <v>104000</v>
      </c>
    </row>
    <row r="112" spans="2:6" ht="12.75">
      <c r="B112" s="10"/>
      <c r="C112" s="10">
        <v>39</v>
      </c>
      <c r="D112" s="10"/>
      <c r="E112" s="11" t="s">
        <v>66</v>
      </c>
      <c r="F112" s="12">
        <f>SUM(F113:F118)</f>
        <v>1634803</v>
      </c>
    </row>
    <row r="113" spans="2:6" ht="12.75">
      <c r="B113" s="10"/>
      <c r="C113" s="9" t="s">
        <v>84</v>
      </c>
      <c r="D113" s="9">
        <v>391</v>
      </c>
      <c r="E113" s="16" t="s">
        <v>67</v>
      </c>
      <c r="F113" s="14">
        <v>195000</v>
      </c>
    </row>
    <row r="114" spans="2:6" ht="12.75">
      <c r="B114" s="10"/>
      <c r="C114" s="9" t="s">
        <v>84</v>
      </c>
      <c r="D114" s="9">
        <v>392</v>
      </c>
      <c r="E114" s="16" t="s">
        <v>39</v>
      </c>
      <c r="F114" s="14">
        <v>325000</v>
      </c>
    </row>
    <row r="115" spans="2:6" ht="12.75">
      <c r="B115" s="10"/>
      <c r="C115" s="9" t="s">
        <v>84</v>
      </c>
      <c r="D115" s="9">
        <v>395</v>
      </c>
      <c r="E115" s="16" t="s">
        <v>40</v>
      </c>
      <c r="F115" s="14">
        <v>60000</v>
      </c>
    </row>
    <row r="116" spans="2:6" ht="12.75">
      <c r="B116" s="10"/>
      <c r="C116" s="9" t="s">
        <v>84</v>
      </c>
      <c r="D116" s="9">
        <v>396</v>
      </c>
      <c r="E116" s="16" t="s">
        <v>41</v>
      </c>
      <c r="F116" s="14">
        <v>274803</v>
      </c>
    </row>
    <row r="117" spans="2:6" ht="12.75">
      <c r="B117" s="10"/>
      <c r="C117" s="9" t="s">
        <v>84</v>
      </c>
      <c r="D117" s="9">
        <v>397</v>
      </c>
      <c r="E117" s="16" t="s">
        <v>43</v>
      </c>
      <c r="F117" s="14">
        <v>695000</v>
      </c>
    </row>
    <row r="118" spans="2:6" ht="12.75">
      <c r="B118" s="10"/>
      <c r="C118" s="9" t="s">
        <v>84</v>
      </c>
      <c r="D118" s="9">
        <v>399</v>
      </c>
      <c r="E118" s="16" t="s">
        <v>42</v>
      </c>
      <c r="F118" s="14">
        <v>85000</v>
      </c>
    </row>
    <row r="119" spans="2:6" ht="12.75" hidden="1">
      <c r="B119" s="17"/>
      <c r="C119" s="17"/>
      <c r="D119" s="17"/>
      <c r="E119" s="17"/>
      <c r="F119" s="14"/>
    </row>
    <row r="120" spans="2:6" ht="12.75">
      <c r="B120" s="10"/>
      <c r="C120" s="9"/>
      <c r="D120" s="9"/>
      <c r="E120" s="17"/>
      <c r="F120" s="14"/>
    </row>
    <row r="121" spans="2:6" ht="30.75" customHeight="1">
      <c r="B121" s="21" t="s">
        <v>111</v>
      </c>
      <c r="C121" s="7"/>
      <c r="D121" s="7"/>
      <c r="E121" s="8" t="s">
        <v>116</v>
      </c>
      <c r="F121" s="27">
        <f>+F122</f>
        <v>700000</v>
      </c>
    </row>
    <row r="122" spans="2:6" ht="12.75">
      <c r="B122" s="10"/>
      <c r="C122" s="10">
        <v>42</v>
      </c>
      <c r="D122" s="9"/>
      <c r="E122" s="11" t="s">
        <v>69</v>
      </c>
      <c r="F122" s="12">
        <f>+F123+F124</f>
        <v>700000</v>
      </c>
    </row>
    <row r="123" spans="2:6" ht="12.75">
      <c r="B123" s="10"/>
      <c r="C123" s="10" t="s">
        <v>84</v>
      </c>
      <c r="D123" s="9">
        <v>421</v>
      </c>
      <c r="E123" s="16" t="s">
        <v>70</v>
      </c>
      <c r="F123" s="14">
        <v>100000</v>
      </c>
    </row>
    <row r="124" spans="2:6" ht="12.75">
      <c r="B124" s="10"/>
      <c r="C124" s="9" t="s">
        <v>84</v>
      </c>
      <c r="D124" s="9">
        <v>424</v>
      </c>
      <c r="E124" s="16" t="s">
        <v>71</v>
      </c>
      <c r="F124" s="14">
        <v>600000</v>
      </c>
    </row>
    <row r="125" spans="2:6" ht="12.75">
      <c r="B125" s="10"/>
      <c r="C125" s="9"/>
      <c r="D125" s="9"/>
      <c r="E125" s="17"/>
      <c r="F125" s="14"/>
    </row>
    <row r="126" spans="2:6" ht="30.75" customHeight="1">
      <c r="B126" s="21" t="s">
        <v>112</v>
      </c>
      <c r="C126" s="18"/>
      <c r="D126" s="18"/>
      <c r="E126" s="8" t="s">
        <v>117</v>
      </c>
      <c r="F126" s="27">
        <f>+F127+F133</f>
        <v>9445000</v>
      </c>
    </row>
    <row r="127" spans="2:6" ht="12.75">
      <c r="B127" s="10"/>
      <c r="C127" s="10">
        <v>61</v>
      </c>
      <c r="D127" s="10"/>
      <c r="E127" s="11" t="s">
        <v>72</v>
      </c>
      <c r="F127" s="12">
        <f>+F129+F130+F131+F132+F128</f>
        <v>9145000</v>
      </c>
    </row>
    <row r="128" spans="2:6" ht="12.75">
      <c r="B128" s="10"/>
      <c r="C128" s="9" t="s">
        <v>84</v>
      </c>
      <c r="D128" s="9">
        <v>2</v>
      </c>
      <c r="E128" s="16" t="s">
        <v>101</v>
      </c>
      <c r="F128" s="20">
        <v>20000</v>
      </c>
    </row>
    <row r="129" spans="2:6" ht="12.75" hidden="1">
      <c r="B129" s="10"/>
      <c r="C129" s="9" t="s">
        <v>84</v>
      </c>
      <c r="D129" s="9">
        <v>3</v>
      </c>
      <c r="E129" s="16" t="s">
        <v>83</v>
      </c>
      <c r="F129" s="20">
        <f>+'[1]Junio Gastos '!M82+'[1]Julio Gastos '!M82+'[1]Agosto Gastos '!M82</f>
        <v>0</v>
      </c>
    </row>
    <row r="130" spans="2:6" ht="12.75">
      <c r="B130" s="10"/>
      <c r="C130" s="9" t="s">
        <v>84</v>
      </c>
      <c r="D130" s="9">
        <v>4</v>
      </c>
      <c r="E130" s="16" t="s">
        <v>82</v>
      </c>
      <c r="F130" s="20">
        <v>8000000</v>
      </c>
    </row>
    <row r="131" spans="2:6" ht="12.75">
      <c r="B131" s="10"/>
      <c r="C131" s="9" t="s">
        <v>84</v>
      </c>
      <c r="D131" s="9">
        <v>6</v>
      </c>
      <c r="E131" s="16" t="s">
        <v>73</v>
      </c>
      <c r="F131" s="20">
        <v>500000</v>
      </c>
    </row>
    <row r="132" spans="2:6" ht="12.75">
      <c r="B132" s="10"/>
      <c r="C132" s="9" t="s">
        <v>84</v>
      </c>
      <c r="D132" s="9">
        <v>7</v>
      </c>
      <c r="E132" s="16" t="s">
        <v>79</v>
      </c>
      <c r="F132" s="20">
        <v>625000</v>
      </c>
    </row>
    <row r="133" spans="2:6" ht="12.75">
      <c r="B133" s="10"/>
      <c r="C133" s="10">
        <v>91</v>
      </c>
      <c r="D133" s="10"/>
      <c r="E133" s="11" t="s">
        <v>74</v>
      </c>
      <c r="F133" s="12">
        <f>+F134+F135</f>
        <v>300000</v>
      </c>
    </row>
    <row r="134" spans="2:6" ht="12.75" hidden="1">
      <c r="B134" s="10"/>
      <c r="C134" s="10" t="s">
        <v>84</v>
      </c>
      <c r="D134" s="9">
        <v>1</v>
      </c>
      <c r="E134" s="16" t="s">
        <v>75</v>
      </c>
      <c r="F134" s="14">
        <v>0</v>
      </c>
    </row>
    <row r="135" spans="2:6" ht="12.75">
      <c r="B135" s="10"/>
      <c r="C135" s="10" t="s">
        <v>84</v>
      </c>
      <c r="D135" s="9">
        <v>4</v>
      </c>
      <c r="E135" s="16" t="s">
        <v>76</v>
      </c>
      <c r="F135" s="14">
        <v>300000</v>
      </c>
    </row>
    <row r="136" spans="2:6" ht="12.75">
      <c r="B136" s="22"/>
      <c r="C136" s="23" t="s">
        <v>84</v>
      </c>
      <c r="D136" s="24"/>
      <c r="E136" s="24"/>
      <c r="F136" s="25" t="s">
        <v>84</v>
      </c>
    </row>
    <row r="137" spans="2:6" ht="12.75">
      <c r="B137" s="1"/>
      <c r="C137" s="1"/>
      <c r="D137" s="1"/>
      <c r="E137" s="1"/>
      <c r="F137" s="26"/>
    </row>
  </sheetData>
  <sheetProtection/>
  <mergeCells count="6">
    <mergeCell ref="B12:F12"/>
    <mergeCell ref="B14:F14"/>
    <mergeCell ref="B10:F10"/>
    <mergeCell ref="E17:E20"/>
    <mergeCell ref="B17:D19"/>
    <mergeCell ref="F17:F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30"/>
  <sheetViews>
    <sheetView zoomScalePageLayoutView="0" workbookViewId="0" topLeftCell="B7">
      <selection activeCell="D15" sqref="D15"/>
    </sheetView>
  </sheetViews>
  <sheetFormatPr defaultColWidth="9.140625" defaultRowHeight="12.75"/>
  <cols>
    <col min="3" max="3" width="58.7109375" style="0" customWidth="1"/>
    <col min="4" max="5" width="27.28125" style="0" customWidth="1"/>
  </cols>
  <sheetData>
    <row r="10" spans="1:6" s="2" customFormat="1" ht="23.25" customHeight="1">
      <c r="A10" s="4"/>
      <c r="B10" s="52" t="s">
        <v>107</v>
      </c>
      <c r="C10" s="52"/>
      <c r="D10" s="52"/>
      <c r="E10" s="52"/>
      <c r="F10" s="5"/>
    </row>
    <row r="11" ht="9" customHeight="1">
      <c r="C11" s="4"/>
    </row>
    <row r="12" spans="2:6" ht="15.75">
      <c r="B12" s="72" t="s">
        <v>127</v>
      </c>
      <c r="C12" s="72"/>
      <c r="D12" s="72"/>
      <c r="E12" s="72"/>
      <c r="F12" s="37"/>
    </row>
    <row r="13" spans="2:6" ht="10.5" customHeight="1">
      <c r="B13" s="6"/>
      <c r="C13" s="6"/>
      <c r="D13" s="6"/>
      <c r="E13" s="6"/>
      <c r="F13" s="6"/>
    </row>
    <row r="14" spans="2:6" ht="12.75">
      <c r="B14" s="51" t="s">
        <v>106</v>
      </c>
      <c r="C14" s="51"/>
      <c r="D14" s="51"/>
      <c r="E14" s="51"/>
      <c r="F14" s="51"/>
    </row>
    <row r="17" spans="2:5" ht="15.75" thickBot="1">
      <c r="B17" s="71" t="s">
        <v>118</v>
      </c>
      <c r="C17" s="71"/>
      <c r="D17" s="71"/>
      <c r="E17" s="71"/>
    </row>
    <row r="18" spans="2:5" ht="12.75" customHeight="1">
      <c r="B18" s="73"/>
      <c r="C18" s="53" t="s">
        <v>105</v>
      </c>
      <c r="D18" s="68" t="s">
        <v>119</v>
      </c>
      <c r="E18" s="68" t="s">
        <v>120</v>
      </c>
    </row>
    <row r="19" spans="2:5" ht="12.75" customHeight="1">
      <c r="B19" s="74"/>
      <c r="C19" s="54"/>
      <c r="D19" s="69"/>
      <c r="E19" s="69"/>
    </row>
    <row r="20" spans="2:5" ht="8.25" customHeight="1">
      <c r="B20" s="74"/>
      <c r="C20" s="54"/>
      <c r="D20" s="69"/>
      <c r="E20" s="69"/>
    </row>
    <row r="21" spans="2:5" ht="35.25" customHeight="1" hidden="1">
      <c r="B21" s="75"/>
      <c r="C21" s="55"/>
      <c r="D21" s="70"/>
      <c r="E21" s="70"/>
    </row>
    <row r="22" spans="2:5" ht="24" customHeight="1">
      <c r="B22" s="39" t="s">
        <v>108</v>
      </c>
      <c r="C22" s="40" t="s">
        <v>50</v>
      </c>
      <c r="D22" s="41">
        <f>+'Presentacion pagina'!F21</f>
        <v>142897189.32</v>
      </c>
      <c r="E22" s="42">
        <f>+D22/D28</f>
        <v>0.6572030579759381</v>
      </c>
    </row>
    <row r="23" spans="2:5" ht="26.25" customHeight="1">
      <c r="B23" s="39" t="s">
        <v>109</v>
      </c>
      <c r="C23" s="40" t="s">
        <v>121</v>
      </c>
      <c r="D23" s="43">
        <f>+'Presentacion pagina'!F42</f>
        <v>59295133.33</v>
      </c>
      <c r="E23" s="44">
        <f>+D23/D28</f>
        <v>0.27270615421483907</v>
      </c>
    </row>
    <row r="24" spans="2:5" ht="28.5" customHeight="1">
      <c r="B24" s="39" t="s">
        <v>110</v>
      </c>
      <c r="C24" s="40" t="s">
        <v>122</v>
      </c>
      <c r="D24" s="43">
        <f>+'Presentacion pagina'!F84</f>
        <v>5095003</v>
      </c>
      <c r="E24" s="44">
        <f>+D24/D28</f>
        <v>0.023432592116967042</v>
      </c>
    </row>
    <row r="25" spans="2:5" ht="30.75" customHeight="1">
      <c r="B25" s="39" t="s">
        <v>111</v>
      </c>
      <c r="C25" s="40" t="s">
        <v>68</v>
      </c>
      <c r="D25" s="43">
        <f>+'Presentacion pagina'!F121</f>
        <v>700000</v>
      </c>
      <c r="E25" s="44">
        <f>+D25/D28</f>
        <v>0.0032193925071048886</v>
      </c>
    </row>
    <row r="26" spans="2:5" ht="30.75" customHeight="1" thickBot="1">
      <c r="B26" s="45" t="s">
        <v>112</v>
      </c>
      <c r="C26" s="46" t="s">
        <v>123</v>
      </c>
      <c r="D26" s="47">
        <f>+'Presentacion pagina'!F126</f>
        <v>9445000</v>
      </c>
      <c r="E26" s="48">
        <f>+D26/D28</f>
        <v>0.04343880318515096</v>
      </c>
    </row>
    <row r="27" spans="2:5" ht="12.75" hidden="1">
      <c r="B27" s="31">
        <v>1</v>
      </c>
      <c r="C27" s="32" t="s">
        <v>75</v>
      </c>
      <c r="D27" s="33">
        <v>0</v>
      </c>
      <c r="E27" s="33">
        <v>0</v>
      </c>
    </row>
    <row r="28" spans="2:5" ht="29.25" customHeight="1" thickBot="1">
      <c r="B28" s="34" t="s">
        <v>84</v>
      </c>
      <c r="C28" s="38" t="s">
        <v>77</v>
      </c>
      <c r="D28" s="35">
        <f>SUM(D22:D27)</f>
        <v>217432325.64999998</v>
      </c>
      <c r="E28" s="36">
        <f>SUM(E22:E27)</f>
        <v>1.0000000000000002</v>
      </c>
    </row>
    <row r="29" spans="2:5" ht="12.75">
      <c r="B29" s="24"/>
      <c r="C29" s="24"/>
      <c r="D29" s="25" t="s">
        <v>84</v>
      </c>
      <c r="E29" s="25" t="s">
        <v>84</v>
      </c>
    </row>
    <row r="30" spans="2:5" ht="12.75">
      <c r="B30" s="1"/>
      <c r="C30" s="1"/>
      <c r="D30" s="26"/>
      <c r="E30" s="26"/>
    </row>
  </sheetData>
  <sheetProtection/>
  <mergeCells count="8">
    <mergeCell ref="E18:E21"/>
    <mergeCell ref="B14:F14"/>
    <mergeCell ref="B17:E17"/>
    <mergeCell ref="B12:E12"/>
    <mergeCell ref="B10:E10"/>
    <mergeCell ref="C18:C21"/>
    <mergeCell ref="B18:B21"/>
    <mergeCell ref="D18:D2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F30"/>
  <sheetViews>
    <sheetView tabSelected="1" zoomScalePageLayoutView="0" workbookViewId="0" topLeftCell="A1">
      <selection activeCell="B14" sqref="B14:F14"/>
    </sheetView>
  </sheetViews>
  <sheetFormatPr defaultColWidth="9.140625" defaultRowHeight="12.75"/>
  <cols>
    <col min="3" max="3" width="47.8515625" style="0" customWidth="1"/>
    <col min="4" max="4" width="23.57421875" style="0" customWidth="1"/>
  </cols>
  <sheetData>
    <row r="10" spans="1:6" s="2" customFormat="1" ht="23.25" customHeight="1">
      <c r="A10" s="4"/>
      <c r="B10" s="52" t="s">
        <v>107</v>
      </c>
      <c r="C10" s="52"/>
      <c r="D10" s="52"/>
      <c r="E10" s="52"/>
      <c r="F10" s="5"/>
    </row>
    <row r="11" ht="9" customHeight="1">
      <c r="C11" s="4"/>
    </row>
    <row r="12" spans="2:6" ht="15.75">
      <c r="B12" s="72" t="s">
        <v>127</v>
      </c>
      <c r="C12" s="72"/>
      <c r="D12" s="72"/>
      <c r="E12" s="72"/>
      <c r="F12" s="37"/>
    </row>
    <row r="13" spans="2:6" ht="10.5" customHeight="1">
      <c r="B13" s="6"/>
      <c r="C13" s="6"/>
      <c r="D13" s="6"/>
      <c r="E13" s="6"/>
      <c r="F13" s="6"/>
    </row>
    <row r="14" spans="2:6" ht="12.75">
      <c r="B14" s="51" t="s">
        <v>106</v>
      </c>
      <c r="C14" s="51"/>
      <c r="D14" s="51"/>
      <c r="E14" s="51"/>
      <c r="F14" s="51"/>
    </row>
    <row r="17" spans="2:5" ht="15.75" thickBot="1">
      <c r="B17" s="71" t="s">
        <v>126</v>
      </c>
      <c r="C17" s="71"/>
      <c r="D17" s="71"/>
      <c r="E17" s="71"/>
    </row>
    <row r="18" spans="2:5" ht="12.75" customHeight="1">
      <c r="B18" s="73"/>
      <c r="C18" s="53" t="s">
        <v>105</v>
      </c>
      <c r="D18" s="68" t="s">
        <v>119</v>
      </c>
      <c r="E18" s="68" t="s">
        <v>120</v>
      </c>
    </row>
    <row r="19" spans="2:5" ht="12.75" customHeight="1">
      <c r="B19" s="74"/>
      <c r="C19" s="54"/>
      <c r="D19" s="69"/>
      <c r="E19" s="69"/>
    </row>
    <row r="20" spans="2:5" ht="8.25" customHeight="1">
      <c r="B20" s="74"/>
      <c r="C20" s="54"/>
      <c r="D20" s="69"/>
      <c r="E20" s="69"/>
    </row>
    <row r="21" spans="2:5" ht="35.25" customHeight="1" hidden="1">
      <c r="B21" s="75"/>
      <c r="C21" s="55"/>
      <c r="D21" s="70"/>
      <c r="E21" s="70"/>
    </row>
    <row r="22" spans="2:5" ht="24" customHeight="1">
      <c r="B22" s="39" t="s">
        <v>108</v>
      </c>
      <c r="C22" s="40" t="s">
        <v>50</v>
      </c>
      <c r="D22" s="41">
        <f>+'Resumen por objeto del gasto'!D22/12</f>
        <v>11908099.11</v>
      </c>
      <c r="E22" s="42">
        <f>+D22/D28</f>
        <v>0.6572030579759383</v>
      </c>
    </row>
    <row r="23" spans="2:5" ht="26.25" customHeight="1">
      <c r="B23" s="39" t="s">
        <v>109</v>
      </c>
      <c r="C23" s="40" t="s">
        <v>121</v>
      </c>
      <c r="D23" s="43">
        <f>+'Resumen por objeto del gasto'!D23/12</f>
        <v>4941261.110833333</v>
      </c>
      <c r="E23" s="44">
        <f>+D23/D28</f>
        <v>0.27270615421483907</v>
      </c>
    </row>
    <row r="24" spans="2:5" ht="28.5" customHeight="1">
      <c r="B24" s="39" t="s">
        <v>110</v>
      </c>
      <c r="C24" s="40" t="s">
        <v>122</v>
      </c>
      <c r="D24" s="43">
        <f>+'Resumen por objeto del gasto'!D24/12</f>
        <v>424583.5833333333</v>
      </c>
      <c r="E24" s="44">
        <f>+D24/D28</f>
        <v>0.023432592116967046</v>
      </c>
    </row>
    <row r="25" spans="2:5" ht="30.75" customHeight="1">
      <c r="B25" s="39" t="s">
        <v>111</v>
      </c>
      <c r="C25" s="40" t="s">
        <v>68</v>
      </c>
      <c r="D25" s="43">
        <f>+'Resumen por objeto del gasto'!D25/12</f>
        <v>58333.333333333336</v>
      </c>
      <c r="E25" s="44">
        <f>+D25/D28</f>
        <v>0.0032193925071048895</v>
      </c>
    </row>
    <row r="26" spans="2:5" ht="30.75" customHeight="1" thickBot="1">
      <c r="B26" s="45" t="s">
        <v>112</v>
      </c>
      <c r="C26" s="46" t="s">
        <v>123</v>
      </c>
      <c r="D26" s="47">
        <f>+'Resumen por objeto del gasto'!D26/12</f>
        <v>787083.3333333334</v>
      </c>
      <c r="E26" s="48">
        <f>+D26/D28</f>
        <v>0.04343880318515097</v>
      </c>
    </row>
    <row r="27" spans="2:5" ht="13.5" hidden="1" thickBot="1">
      <c r="B27" s="31">
        <v>1</v>
      </c>
      <c r="C27" s="32" t="s">
        <v>75</v>
      </c>
      <c r="D27" s="33">
        <v>0</v>
      </c>
      <c r="E27" s="33">
        <v>0</v>
      </c>
    </row>
    <row r="28" spans="2:5" ht="29.25" customHeight="1" thickBot="1">
      <c r="B28" s="34" t="s">
        <v>84</v>
      </c>
      <c r="C28" s="38" t="s">
        <v>77</v>
      </c>
      <c r="D28" s="35">
        <f>SUM(D22:D27)</f>
        <v>18119360.470833328</v>
      </c>
      <c r="E28" s="36">
        <f>SUM(E22:E27)</f>
        <v>1.0000000000000002</v>
      </c>
    </row>
    <row r="29" spans="2:5" ht="12.75">
      <c r="B29" s="24"/>
      <c r="C29" s="24"/>
      <c r="D29" s="25" t="s">
        <v>84</v>
      </c>
      <c r="E29" s="25" t="s">
        <v>84</v>
      </c>
    </row>
    <row r="30" spans="2:5" ht="12.75">
      <c r="B30" s="1"/>
      <c r="C30" s="1"/>
      <c r="D30" s="26"/>
      <c r="E30" s="26"/>
    </row>
  </sheetData>
  <sheetProtection/>
  <mergeCells count="8">
    <mergeCell ref="B10:E10"/>
    <mergeCell ref="B12:E12"/>
    <mergeCell ref="B14:F14"/>
    <mergeCell ref="B17:E17"/>
    <mergeCell ref="B18:B21"/>
    <mergeCell ref="C18:C21"/>
    <mergeCell ref="D18:D21"/>
    <mergeCell ref="E18:E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Fernando_Jimenez</dc:creator>
  <cp:keywords/>
  <dc:description/>
  <cp:lastModifiedBy>Bianka_Peralta</cp:lastModifiedBy>
  <cp:lastPrinted>2013-08-29T15:34:22Z</cp:lastPrinted>
  <dcterms:created xsi:type="dcterms:W3CDTF">2003-01-02T13:54:13Z</dcterms:created>
  <dcterms:modified xsi:type="dcterms:W3CDTF">2013-08-30T13:50:17Z</dcterms:modified>
  <cp:category/>
  <cp:version/>
  <cp:contentType/>
  <cp:contentStatus/>
</cp:coreProperties>
</file>