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Jay\Documents\uploaddox_muse\"/>
    </mc:Choice>
  </mc:AlternateContent>
  <xr:revisionPtr revIDLastSave="0" documentId="8_{924A4529-8CEB-4E86-ACC4-511280E48413}" xr6:coauthVersionLast="47" xr6:coauthVersionMax="47" xr10:uidLastSave="{00000000-0000-0000-0000-000000000000}"/>
  <bookViews>
    <workbookView xWindow="3315" yWindow="3705" windowWidth="21600" windowHeight="11385" tabRatio="917" xr2:uid="{D8D8ADA9-A10B-4B60-A8BC-0BF78871FCE1}"/>
  </bookViews>
  <sheets>
    <sheet name="Índice_x0009_" sheetId="1" r:id="rId1"/>
    <sheet name="1" sheetId="2" r:id="rId2"/>
    <sheet name="2" sheetId="46" r:id="rId3"/>
    <sheet name="3" sheetId="3" r:id="rId4"/>
    <sheet name="4" sheetId="4" r:id="rId5"/>
    <sheet name="5" sheetId="23" r:id="rId6"/>
    <sheet name="6" sheetId="6" r:id="rId7"/>
    <sheet name="7" sheetId="26" r:id="rId8"/>
    <sheet name="8" sheetId="7" r:id="rId9"/>
    <sheet name="9" sheetId="43" r:id="rId10"/>
    <sheet name="10" sheetId="44" r:id="rId11"/>
    <sheet name="11" sheetId="59" r:id="rId12"/>
    <sheet name="12" sheetId="55" r:id="rId13"/>
    <sheet name="13" sheetId="57" r:id="rId14"/>
    <sheet name="14" sheetId="60" r:id="rId15"/>
    <sheet name="15" sheetId="58" r:id="rId16"/>
    <sheet name="16" sheetId="56" r:id="rId17"/>
    <sheet name="17" sheetId="8" r:id="rId18"/>
    <sheet name="18" sheetId="9" r:id="rId19"/>
    <sheet name="19" sheetId="27" r:id="rId20"/>
    <sheet name="20" sheetId="10" r:id="rId21"/>
    <sheet name="21" sheetId="45" r:id="rId22"/>
    <sheet name="22" sheetId="34" r:id="rId23"/>
    <sheet name="23" sheetId="61" r:id="rId24"/>
    <sheet name="24" sheetId="39" r:id="rId25"/>
    <sheet name="25" sheetId="35" r:id="rId26"/>
    <sheet name="26" sheetId="36" r:id="rId27"/>
    <sheet name="27" sheetId="42" r:id="rId28"/>
    <sheet name="28" sheetId="37" r:id="rId29"/>
    <sheet name="29" sheetId="41" r:id="rId30"/>
    <sheet name="30" sheetId="47" r:id="rId31"/>
    <sheet name="31" sheetId="49" r:id="rId32"/>
    <sheet name="32" sheetId="50" r:id="rId33"/>
    <sheet name="33" sheetId="51" r:id="rId34"/>
    <sheet name="34" sheetId="52" r:id="rId35"/>
    <sheet name="35" sheetId="53" r:id="rId36"/>
    <sheet name="36" sheetId="54" r:id="rId37"/>
  </sheets>
  <definedNames>
    <definedName name="_xlnm._FilterDatabase" localSheetId="1" hidden="1">'1'!$K$24:$M$41</definedName>
    <definedName name="_xlnm._FilterDatabase" localSheetId="10" hidden="1">'10'!$B$1:$D$12</definedName>
    <definedName name="_xlnm._FilterDatabase" localSheetId="11" hidden="1">'11'!$K$24:$O$41</definedName>
    <definedName name="_xlnm._FilterDatabase" localSheetId="12" hidden="1">'12'!$B$1:$D$3</definedName>
    <definedName name="_xlnm._FilterDatabase" localSheetId="13" hidden="1">'13'!$B$1:$D$3</definedName>
    <definedName name="_xlnm._FilterDatabase" localSheetId="14" hidden="1">'14'!$K$24:$O$41</definedName>
    <definedName name="_xlnm._FilterDatabase" localSheetId="15" hidden="1">'15'!$B$1:$D$3</definedName>
    <definedName name="_xlnm._FilterDatabase" localSheetId="16" hidden="1">'16'!$B$1:$D$3</definedName>
    <definedName name="_xlnm._FilterDatabase" localSheetId="20" hidden="1">'20'!$B$1:$D$26</definedName>
    <definedName name="_xlnm._FilterDatabase" localSheetId="21" hidden="1">'21'!$B$1:$D$3</definedName>
    <definedName name="_xlnm._FilterDatabase" localSheetId="22" hidden="1">'22'!$B$1:$E$3</definedName>
    <definedName name="_xlnm._FilterDatabase" localSheetId="23" hidden="1">'23'!$B$1:$D$3</definedName>
    <definedName name="_xlnm._FilterDatabase" localSheetId="24" hidden="1">'24'!$B$1:$D$3</definedName>
    <definedName name="_xlnm._FilterDatabase" localSheetId="25" hidden="1">'25'!$B$1:$D$3</definedName>
    <definedName name="_xlnm._FilterDatabase" localSheetId="26" hidden="1">'26'!$B$1:$D$4</definedName>
    <definedName name="_xlnm._FilterDatabase" localSheetId="27" hidden="1">'27'!$B$1:$D$4</definedName>
    <definedName name="_xlnm._FilterDatabase" localSheetId="28" hidden="1">'28'!$B$1:$D$4</definedName>
    <definedName name="_xlnm._FilterDatabase" localSheetId="29" hidden="1">'29'!$B$1:$D$4</definedName>
    <definedName name="_xlnm._FilterDatabase" localSheetId="9" hidden="1">'9'!$B$1:$D$32</definedName>
    <definedName name="_Hlk118126086" localSheetId="11">'11'!$B$23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39" l="1"/>
  <c r="E8" i="47"/>
  <c r="E9" i="47"/>
  <c r="K8" i="60"/>
  <c r="L8" i="60" s="1"/>
  <c r="F8" i="60"/>
  <c r="G8" i="60" s="1"/>
  <c r="K7" i="59"/>
  <c r="L7" i="59" s="1"/>
  <c r="K8" i="59"/>
  <c r="L8" i="59" s="1"/>
  <c r="F7" i="59"/>
  <c r="G7" i="59" s="1"/>
  <c r="F8" i="59"/>
  <c r="G8" i="59" s="1"/>
  <c r="L18" i="47" l="1"/>
  <c r="K17" i="59" l="1"/>
  <c r="H5" i="23"/>
  <c r="I5" i="23"/>
  <c r="J5" i="23"/>
  <c r="K5" i="23"/>
  <c r="G6" i="3"/>
  <c r="L6" i="3" s="1"/>
  <c r="G5" i="7" l="1"/>
  <c r="D6" i="3"/>
  <c r="K6" i="3"/>
  <c r="F6" i="4"/>
  <c r="K6" i="4"/>
  <c r="Q6" i="4" s="1"/>
  <c r="U6" i="4" l="1"/>
  <c r="T6" i="4"/>
  <c r="R6" i="4"/>
  <c r="S6" i="4"/>
  <c r="P6" i="51" l="1"/>
  <c r="G6" i="50"/>
  <c r="C7" i="47"/>
  <c r="D7" i="47"/>
  <c r="E7" i="47"/>
  <c r="C8" i="47"/>
  <c r="D8" i="47"/>
  <c r="C9" i="47"/>
  <c r="D9" i="47"/>
  <c r="C10" i="47"/>
  <c r="D10" i="47"/>
  <c r="C11" i="47"/>
  <c r="D11" i="47"/>
  <c r="C12" i="47"/>
  <c r="D12" i="47"/>
  <c r="C13" i="47"/>
  <c r="D13" i="47"/>
  <c r="C14" i="47"/>
  <c r="D14" i="47"/>
  <c r="C15" i="47"/>
  <c r="D15" i="47"/>
  <c r="C16" i="47"/>
  <c r="D16" i="47"/>
  <c r="C17" i="47"/>
  <c r="D17" i="47"/>
  <c r="C18" i="47"/>
  <c r="D18" i="47"/>
  <c r="M18" i="47"/>
  <c r="F15" i="34"/>
  <c r="G15" i="34" s="1"/>
  <c r="F17" i="34"/>
  <c r="G17" i="34" s="1"/>
  <c r="F16" i="60"/>
  <c r="G16" i="60" s="1"/>
  <c r="K16" i="60"/>
  <c r="L16" i="60" s="1"/>
  <c r="F17" i="60"/>
  <c r="G17" i="60" s="1"/>
  <c r="K17" i="60"/>
  <c r="L17" i="60" s="1"/>
  <c r="F15" i="59"/>
  <c r="G15" i="59" s="1"/>
  <c r="K15" i="59"/>
  <c r="L15" i="59" s="1"/>
  <c r="F16" i="59"/>
  <c r="G16" i="59" s="1"/>
  <c r="K16" i="59"/>
  <c r="L16" i="59" s="1"/>
  <c r="F17" i="59"/>
  <c r="G17" i="59" s="1"/>
  <c r="L17" i="59"/>
  <c r="Q5" i="26"/>
  <c r="R5" i="26"/>
  <c r="S5" i="26"/>
  <c r="T5" i="26"/>
  <c r="I17" i="46"/>
  <c r="J17" i="46" s="1"/>
  <c r="F17" i="2"/>
  <c r="G17" i="2" s="1"/>
  <c r="K17" i="2"/>
  <c r="L17" i="2" s="1"/>
  <c r="F6" i="8" l="1"/>
  <c r="G6" i="8" s="1"/>
  <c r="F17" i="8"/>
  <c r="G17" i="8" s="1"/>
  <c r="F16" i="34"/>
  <c r="G16" i="34" s="1"/>
  <c r="L7" i="47"/>
  <c r="M7" i="47" s="1"/>
  <c r="L17" i="47"/>
  <c r="M17" i="47" s="1"/>
  <c r="F15" i="8"/>
  <c r="G15" i="8" s="1"/>
  <c r="K16" i="2"/>
  <c r="L16" i="2" s="1"/>
  <c r="I15" i="46"/>
  <c r="J15" i="46" s="1"/>
  <c r="I16" i="46"/>
  <c r="J16" i="46" s="1"/>
  <c r="F15" i="2"/>
  <c r="G15" i="2" s="1"/>
  <c r="F16" i="2"/>
  <c r="G16" i="2" s="1"/>
  <c r="L16" i="47"/>
  <c r="M16" i="47" s="1"/>
  <c r="F16" i="8"/>
  <c r="G16" i="8" s="1"/>
  <c r="F15" i="60"/>
  <c r="G15" i="60" s="1"/>
  <c r="F13" i="2"/>
  <c r="G13" i="2" s="1"/>
  <c r="K15" i="2"/>
  <c r="L15" i="2" s="1"/>
  <c r="K15" i="60"/>
  <c r="L15" i="60" s="1"/>
  <c r="F12" i="59"/>
  <c r="G12" i="59" s="1"/>
  <c r="F14" i="60"/>
  <c r="G14" i="60" s="1"/>
  <c r="F14" i="8"/>
  <c r="G14" i="8" s="1"/>
  <c r="K14" i="59"/>
  <c r="L14" i="59" s="1"/>
  <c r="F13" i="8"/>
  <c r="G13" i="8" s="1"/>
  <c r="K14" i="2"/>
  <c r="L14" i="2" s="1"/>
  <c r="I13" i="46"/>
  <c r="J13" i="46" s="1"/>
  <c r="K12" i="59"/>
  <c r="L12" i="59" s="1"/>
  <c r="K14" i="60"/>
  <c r="L14" i="60" s="1"/>
  <c r="I14" i="46"/>
  <c r="J14" i="46" s="1"/>
  <c r="F14" i="59"/>
  <c r="G14" i="59" s="1"/>
  <c r="F12" i="2"/>
  <c r="G12" i="2" s="1"/>
  <c r="F14" i="34"/>
  <c r="G14" i="34" s="1"/>
  <c r="K11" i="2"/>
  <c r="L11" i="2" s="1"/>
  <c r="F14" i="2"/>
  <c r="G14" i="2" s="1"/>
  <c r="F12" i="34"/>
  <c r="G12" i="34" s="1"/>
  <c r="F12" i="8"/>
  <c r="G12" i="8" s="1"/>
  <c r="F10" i="59"/>
  <c r="G10" i="59" s="1"/>
  <c r="K12" i="60"/>
  <c r="L12" i="60" s="1"/>
  <c r="L14" i="47"/>
  <c r="M14" i="47" s="1"/>
  <c r="F13" i="34"/>
  <c r="G13" i="34" s="1"/>
  <c r="K12" i="2"/>
  <c r="L12" i="2" s="1"/>
  <c r="K13" i="60"/>
  <c r="L13" i="60" s="1"/>
  <c r="F13" i="60"/>
  <c r="G13" i="60" s="1"/>
  <c r="K13" i="59"/>
  <c r="L13" i="59" s="1"/>
  <c r="F13" i="59"/>
  <c r="G13" i="59" s="1"/>
  <c r="F12" i="60"/>
  <c r="G12" i="60" s="1"/>
  <c r="K13" i="2"/>
  <c r="L13" i="2" s="1"/>
  <c r="I12" i="46"/>
  <c r="J12" i="46" s="1"/>
  <c r="L9" i="47"/>
  <c r="M9" i="47" s="1"/>
  <c r="L8" i="47"/>
  <c r="M8" i="47" s="1"/>
  <c r="K11" i="60"/>
  <c r="L11" i="60" s="1"/>
  <c r="L12" i="47"/>
  <c r="M12" i="47" s="1"/>
  <c r="F11" i="60"/>
  <c r="G11" i="60" s="1"/>
  <c r="K11" i="59"/>
  <c r="L11" i="59" s="1"/>
  <c r="F8" i="2"/>
  <c r="G8" i="2" s="1"/>
  <c r="F11" i="59"/>
  <c r="G11" i="59" s="1"/>
  <c r="F11" i="8"/>
  <c r="G11" i="8" s="1"/>
  <c r="F10" i="34"/>
  <c r="G10" i="34" s="1"/>
  <c r="I11" i="46"/>
  <c r="J11" i="46" s="1"/>
  <c r="F11" i="34"/>
  <c r="G11" i="34" s="1"/>
  <c r="F8" i="34"/>
  <c r="G8" i="34" s="1"/>
  <c r="K10" i="2"/>
  <c r="L10" i="2" s="1"/>
  <c r="K10" i="60"/>
  <c r="L10" i="60" s="1"/>
  <c r="I10" i="46"/>
  <c r="J10" i="46" s="1"/>
  <c r="N12" i="49"/>
  <c r="O12" i="49" s="1"/>
  <c r="F10" i="2"/>
  <c r="G10" i="2" s="1"/>
  <c r="F10" i="8"/>
  <c r="G10" i="8" s="1"/>
  <c r="K9" i="59"/>
  <c r="L9" i="59" s="1"/>
  <c r="F10" i="60"/>
  <c r="G10" i="60" s="1"/>
  <c r="K10" i="59"/>
  <c r="L10" i="59" s="1"/>
  <c r="F6" i="59"/>
  <c r="G6" i="59" s="1"/>
  <c r="N8" i="49"/>
  <c r="O8" i="49" s="1"/>
  <c r="E6" i="44"/>
  <c r="K7" i="2"/>
  <c r="L7" i="2" s="1"/>
  <c r="I7" i="46"/>
  <c r="J7" i="46" s="1"/>
  <c r="L7" i="49"/>
  <c r="M7" i="49" s="1"/>
  <c r="E8" i="44"/>
  <c r="G11" i="23"/>
  <c r="F9" i="34"/>
  <c r="G9" i="34" s="1"/>
  <c r="K7" i="60"/>
  <c r="L7" i="60" s="1"/>
  <c r="K9" i="60"/>
  <c r="L9" i="60" s="1"/>
  <c r="N11" i="49"/>
  <c r="O11" i="49" s="1"/>
  <c r="I9" i="46"/>
  <c r="J9" i="46" s="1"/>
  <c r="K6" i="27"/>
  <c r="L6" i="51"/>
  <c r="N6" i="51"/>
  <c r="I6" i="46"/>
  <c r="J6" i="46" s="1"/>
  <c r="F6" i="60"/>
  <c r="G6" i="60" s="1"/>
  <c r="K6" i="2"/>
  <c r="L6" i="2" s="1"/>
  <c r="E12" i="44"/>
  <c r="F6" i="50"/>
  <c r="K6" i="26"/>
  <c r="F9" i="2"/>
  <c r="G9" i="2" s="1"/>
  <c r="E7" i="44"/>
  <c r="K6" i="60"/>
  <c r="L6" i="60" s="1"/>
  <c r="L9" i="49"/>
  <c r="M9" i="49" s="1"/>
  <c r="O6" i="51"/>
  <c r="L10" i="49"/>
  <c r="M10" i="49" s="1"/>
  <c r="E10" i="44"/>
  <c r="E9" i="44"/>
  <c r="F6" i="27"/>
  <c r="F7" i="2"/>
  <c r="G7" i="2" s="1"/>
  <c r="G12" i="23"/>
  <c r="G6" i="23"/>
  <c r="F8" i="8"/>
  <c r="G8" i="8" s="1"/>
  <c r="K9" i="2"/>
  <c r="L9" i="2" s="1"/>
  <c r="F7" i="60"/>
  <c r="G7" i="60" s="1"/>
  <c r="L11" i="49"/>
  <c r="M11" i="49" s="1"/>
  <c r="G10" i="23"/>
  <c r="G8" i="23"/>
  <c r="F9" i="8"/>
  <c r="G9" i="8" s="1"/>
  <c r="N9" i="49"/>
  <c r="O9" i="49" s="1"/>
  <c r="D6" i="45"/>
  <c r="K6" i="59"/>
  <c r="L6" i="59" s="1"/>
  <c r="K8" i="2"/>
  <c r="L8" i="2" s="1"/>
  <c r="F9" i="59"/>
  <c r="G9" i="59" s="1"/>
  <c r="F7" i="8"/>
  <c r="G7" i="8" s="1"/>
  <c r="L10" i="47"/>
  <c r="M10" i="47" s="1"/>
  <c r="E11" i="44"/>
  <c r="N10" i="49"/>
  <c r="O10" i="49" s="1"/>
  <c r="I8" i="46"/>
  <c r="J8" i="46" s="1"/>
  <c r="F9" i="60"/>
  <c r="G9" i="60" s="1"/>
  <c r="F6" i="34"/>
  <c r="G6" i="34" s="1"/>
  <c r="L8" i="49"/>
  <c r="M8" i="49" s="1"/>
  <c r="E6" i="50"/>
  <c r="L12" i="49"/>
  <c r="M12" i="49" s="1"/>
  <c r="F7" i="34"/>
  <c r="G7" i="34" s="1"/>
  <c r="N7" i="49"/>
  <c r="O7" i="49" s="1"/>
  <c r="M6" i="51"/>
  <c r="F6" i="26"/>
  <c r="D18" i="61"/>
  <c r="F6" i="2"/>
  <c r="G6" i="2" s="1"/>
  <c r="C18" i="61"/>
  <c r="G7" i="23"/>
  <c r="G9" i="23"/>
  <c r="L15" i="47"/>
  <c r="M15" i="47" s="1"/>
  <c r="L13" i="47"/>
  <c r="M13" i="47" s="1"/>
  <c r="L11" i="47"/>
  <c r="M11" i="47" s="1"/>
  <c r="F11" i="2"/>
  <c r="G11" i="2" s="1"/>
  <c r="T6" i="26" l="1"/>
  <c r="Q6" i="26"/>
  <c r="U6" i="26"/>
  <c r="R6" i="26"/>
  <c r="S6" i="26"/>
</calcChain>
</file>

<file path=xl/sharedStrings.xml><?xml version="1.0" encoding="utf-8"?>
<sst xmlns="http://schemas.openxmlformats.org/spreadsheetml/2006/main" count="1151" uniqueCount="331">
  <si>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</si>
  <si>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</si>
  <si>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</si>
  <si>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</si>
  <si>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</si>
  <si>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</si>
  <si>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</si>
  <si>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</si>
  <si>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</si>
  <si>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</si>
  <si>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</si>
  <si>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</si>
  <si>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</si>
  <si>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Femenino</t>
  </si>
  <si>
    <t>Masculino</t>
  </si>
  <si>
    <t>Provincia</t>
  </si>
  <si>
    <t>Total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</si>
  <si>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</si>
  <si>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</si>
  <si>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</si>
  <si>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</si>
  <si>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</si>
  <si>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</si>
  <si>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</si>
  <si>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</si>
  <si>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</si>
  <si>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Sector Económico</t>
  </si>
  <si>
    <t>Tabla 10</t>
  </si>
  <si>
    <t>Absoluta</t>
  </si>
  <si>
    <t>%</t>
  </si>
  <si>
    <t>Mayor de 55 años</t>
  </si>
  <si>
    <t>Tabla 11</t>
  </si>
  <si>
    <t>Tabla 12</t>
  </si>
  <si>
    <t>Tabla 13</t>
  </si>
  <si>
    <t>Tabla 14</t>
  </si>
  <si>
    <t>Tabla 15</t>
  </si>
  <si>
    <t>Tabla 16</t>
  </si>
  <si>
    <t>Tabla 17</t>
  </si>
  <si>
    <t>Ingresos recaudados por la TSS</t>
  </si>
  <si>
    <t>Ingresos recaudados por la TSS por entidad financiera</t>
  </si>
  <si>
    <t>Ingresos recaudados por la TSS por sector económico</t>
  </si>
  <si>
    <t>Ingresos recaudados por la TSS por rubro</t>
  </si>
  <si>
    <t>Departamento de Gestión de Explotación de Datos</t>
  </si>
  <si>
    <t>Dirección de Tecnología de la Información y Comunicación</t>
  </si>
  <si>
    <t>`</t>
  </si>
  <si>
    <t>Tabla 18</t>
  </si>
  <si>
    <t>Tabla 19</t>
  </si>
  <si>
    <t>Tabla 20</t>
  </si>
  <si>
    <t>Tabla 21</t>
  </si>
  <si>
    <t>Índice</t>
  </si>
  <si>
    <t>Tabla 22</t>
  </si>
  <si>
    <t>Menor de 18 años</t>
  </si>
  <si>
    <t>Valores en RD$</t>
  </si>
  <si>
    <t>Tabla 23</t>
  </si>
  <si>
    <t>Nacionalidad</t>
  </si>
  <si>
    <t>Tabla 24</t>
  </si>
  <si>
    <t>Tabla 25</t>
  </si>
  <si>
    <t>Tabla 26</t>
  </si>
  <si>
    <t>Tabla 27</t>
  </si>
  <si>
    <t>Tabla 28</t>
  </si>
  <si>
    <t>Tabla 29</t>
  </si>
  <si>
    <t>Tabla 30</t>
  </si>
  <si>
    <t>Tabla 31</t>
  </si>
  <si>
    <t>Tabla 32</t>
  </si>
  <si>
    <t>Tabla 33</t>
  </si>
  <si>
    <t>Tabla 34</t>
  </si>
  <si>
    <t>Tabla 35</t>
  </si>
  <si>
    <t>Esta es una publicación de la Tesorería de la Seguridad Social.  En caso de reproducción debe citarse la fuente.</t>
  </si>
  <si>
    <t>Absoluta (RD$)</t>
  </si>
  <si>
    <t xml:space="preserve">18 a 30 años   </t>
  </si>
  <si>
    <t xml:space="preserve">31 a 55 años  </t>
  </si>
  <si>
    <t>Sector económico</t>
  </si>
  <si>
    <t>1) Los trabajadores con empleos en múltiples sectores económicos  son asignados al sector económico del primer empleador registrado.</t>
  </si>
  <si>
    <t>Cantidad de empleadores</t>
  </si>
  <si>
    <t>Privada</t>
  </si>
  <si>
    <t>Pública</t>
  </si>
  <si>
    <t>Esta es una publicación de la Tesorería de la Seguridad Social. 
En caso de reproducción debe citarse la fuente.</t>
  </si>
  <si>
    <t>Monto Recaudado (RD$)</t>
  </si>
  <si>
    <t>Monto recaudado (RD$)</t>
  </si>
  <si>
    <t>Entidad financiera</t>
  </si>
  <si>
    <t>Cantidad de "Notificaciones de Pago"</t>
  </si>
  <si>
    <t>1) Los ingresos recaudados incluyen la mora generada dentro de cada rubro.</t>
  </si>
  <si>
    <r>
      <t xml:space="preserve">2) </t>
    </r>
    <r>
      <rPr>
        <b/>
        <i/>
        <sz val="8"/>
        <color rgb="FF000000"/>
        <rFont val="Calibri"/>
        <family val="2"/>
        <scheme val="minor"/>
      </rPr>
      <t>SFS:</t>
    </r>
    <r>
      <rPr>
        <i/>
        <sz val="8"/>
        <color rgb="FF000000"/>
        <rFont val="Calibri"/>
        <family val="2"/>
        <scheme val="minor"/>
      </rPr>
      <t xml:space="preserve"> Seguro Familiar de Salud. </t>
    </r>
    <r>
      <rPr>
        <b/>
        <i/>
        <sz val="8"/>
        <color rgb="FF000000"/>
        <rFont val="Calibri"/>
        <family val="2"/>
        <scheme val="minor"/>
      </rPr>
      <t>SVDS:</t>
    </r>
    <r>
      <rPr>
        <i/>
        <sz val="8"/>
        <color rgb="FF000000"/>
        <rFont val="Calibri"/>
        <family val="2"/>
        <scheme val="minor"/>
      </rPr>
      <t xml:space="preserve"> Seguro de Vejez, Discapacidad y Sobrevivencia. </t>
    </r>
    <r>
      <rPr>
        <b/>
        <i/>
        <sz val="8"/>
        <color rgb="FF000000"/>
        <rFont val="Calibri"/>
        <family val="2"/>
        <scheme val="minor"/>
      </rPr>
      <t>SRL:</t>
    </r>
    <r>
      <rPr>
        <i/>
        <sz val="8"/>
        <color rgb="FF000000"/>
        <rFont val="Calibri"/>
        <family val="2"/>
        <scheme val="minor"/>
      </rPr>
      <t xml:space="preserve"> Seguro de Riesgo Laboral.</t>
    </r>
  </si>
  <si>
    <t>1) A partir del 16 de julio del 2021 entró en vigencia la resolución No. 01/2021 sobre el salario mínimo nacional para los trabajadores del sector privado no sectorizados.</t>
  </si>
  <si>
    <r>
      <t xml:space="preserve">1) </t>
    </r>
    <r>
      <rPr>
        <b/>
        <i/>
        <sz val="8"/>
        <color rgb="FF000000"/>
        <rFont val="Calibri"/>
        <family val="2"/>
        <scheme val="minor"/>
      </rPr>
      <t>Otros rubros</t>
    </r>
    <r>
      <rPr>
        <i/>
        <sz val="8"/>
        <color rgb="FF000000"/>
        <rFont val="Calibri"/>
        <family val="2"/>
        <scheme val="minor"/>
      </rPr>
      <t>= Aportes voluntario y aporte per cápita adicional.</t>
    </r>
  </si>
  <si>
    <t>Empleador</t>
  </si>
  <si>
    <t>Trabajador</t>
  </si>
  <si>
    <t xml:space="preserve">Otros rubros </t>
  </si>
  <si>
    <t>Mora</t>
  </si>
  <si>
    <t>Monto recaudado</t>
  </si>
  <si>
    <t xml:space="preserve">Empleador </t>
  </si>
  <si>
    <t xml:space="preserve">Trabajador </t>
  </si>
  <si>
    <t>Otros rubros</t>
  </si>
  <si>
    <t>SFS</t>
  </si>
  <si>
    <t>SVDS</t>
  </si>
  <si>
    <t>SRL</t>
  </si>
  <si>
    <t>Ingresos recaudados por la TSS por entidad financiera y rubro</t>
  </si>
  <si>
    <t>Ingresos recaudados por la TSS según entidad financiera y aporte</t>
  </si>
  <si>
    <t>Ingresos recaudados por la TSS según sector económico y aporte</t>
  </si>
  <si>
    <t xml:space="preserve">SVDS </t>
  </si>
  <si>
    <t>1) Este cuadro refleja la evolución mensual a la fecha de extracción de los datos de este informe. Estas estadísticas varían en el tiempo conforme a las rectificaciones que realiza el empleador sobre sus “Notificaciones de Pago” no pagadas al momento de la extracción del dato.</t>
  </si>
  <si>
    <t>Privado</t>
  </si>
  <si>
    <t>Público</t>
  </si>
  <si>
    <t>Tabla 36</t>
  </si>
  <si>
    <t>Evolución monto recaudado por aportes voluntarios extraordinarios</t>
  </si>
  <si>
    <t xml:space="preserve">Enero  </t>
  </si>
  <si>
    <t xml:space="preserve">Absoluta </t>
  </si>
  <si>
    <t>Cantidad de empleadores cotizantes en el SDSS por provincia</t>
  </si>
  <si>
    <t>Cantidad de empleadores cotizantes en el SDSS por tamaño de empleador</t>
  </si>
  <si>
    <t>Cantidad de empleadores cotizantes en el SDSS por sector económico</t>
  </si>
  <si>
    <t>Cantidad de empleadores cotizantes en el SDSS por tipo de empleador</t>
  </si>
  <si>
    <t>Cantidad de trabajadores extranjeros y dominicanos cotizantes en el SDSS</t>
  </si>
  <si>
    <t xml:space="preserve">Top 20 de las nacionalidades de los extranjeros cotizantes en el SDSS </t>
  </si>
  <si>
    <t>Evolución mensual de los empleadores cotizantes en el SDSS</t>
  </si>
  <si>
    <t>Cantidad de trabajadores cotizantes</t>
  </si>
  <si>
    <t>1) Este cuadro refleja la evolución mensual a la fecha de extracción de los datos de este informe. Estas estadísticas varían en el tiempo conforme a las notificaciones pagadas luego de la fecha de extracción del dato.</t>
  </si>
  <si>
    <t>1) Los trabajadores de empleadores cotizantes con sucursales u oficinas a nivel nacional figuran en la provincia donde se encuentra su casa matriz del empleador.</t>
  </si>
  <si>
    <t>Cantidad de trabajadores por tamaño de empleador cotizantes</t>
  </si>
  <si>
    <t>Cantidad de empleadores cotizantes</t>
  </si>
  <si>
    <t>Cantidad de 
empleadores cotizantes</t>
  </si>
  <si>
    <t>Distribución % 
de los empleadores cotizantes</t>
  </si>
  <si>
    <t>1) Los empleadores cotizantes con sucursales u oficinas a nivel nacional figuran solo en la provincia donde se encuentra su casa matriz.</t>
  </si>
  <si>
    <t>Distribución de los empleadores cotizantes por tamaño de empleador</t>
  </si>
  <si>
    <t xml:space="preserve">Cantidad de empleadores cotizantes por tamaño de empleador </t>
  </si>
  <si>
    <t>Distribución % de los empleadores cotizantes</t>
  </si>
  <si>
    <t xml:space="preserve">Cantidad de empleadores cotizantes    </t>
  </si>
  <si>
    <t xml:space="preserve">Distribución % de los empleadores cotizantes </t>
  </si>
  <si>
    <t>Cantidad de trabajadores cotizantes dominicanos</t>
  </si>
  <si>
    <t>Cantidad de trabajadores cotizantes extranjeros</t>
  </si>
  <si>
    <t>Total de trabajadores cotizantes</t>
  </si>
  <si>
    <t xml:space="preserve">Cantidad de trabajadores extranjeros cotizantes </t>
  </si>
  <si>
    <t xml:space="preserve">Cantidad de trabajadores cotizantes extranjeros </t>
  </si>
  <si>
    <t>2) Los trabajadores cotizantes con empleos en múltiples provincias son asignados a la provincia del primer empleador cotizante.</t>
  </si>
  <si>
    <t>Cantidad de cotizaciones</t>
  </si>
  <si>
    <t>Evolución mensual de los trabajadores cotizantes  y cotizaciones en el SDSS</t>
  </si>
  <si>
    <t>Masa salarial cotizable (RD$)</t>
  </si>
  <si>
    <t xml:space="preserve">Salario promedio cotizable (RD$) </t>
  </si>
  <si>
    <t>Evolución mensual de la masa salarial cotizable y el salario promedio cotizable en el SDSS</t>
  </si>
  <si>
    <t>Distribución % de las cotizaciones</t>
  </si>
  <si>
    <t>Cantidad de trabajadores cotizantes y de cotizaciones en el SDSS por sexo</t>
  </si>
  <si>
    <t xml:space="preserve">Cantidad de Trabajadores cotizantes y cotizaciones por rango de edad </t>
  </si>
  <si>
    <t xml:space="preserve">Cantidad de cotizaciones </t>
  </si>
  <si>
    <t>Masa salarial cotizable
(RD$)</t>
  </si>
  <si>
    <t>Cantidad de cotizaciones por tamaño de empleador</t>
  </si>
  <si>
    <t xml:space="preserve">Salario promedio 
cotizable (RD$)  </t>
  </si>
  <si>
    <t>Cantidad de cotizaciones del sector público</t>
  </si>
  <si>
    <t>Salario Promedio cotizable del sector público (RD$)</t>
  </si>
  <si>
    <t>Distribución % de cotizaciones</t>
  </si>
  <si>
    <t>Cantidad de cotizaciones del sector privado</t>
  </si>
  <si>
    <t>Salario promedio cotizable (RD$)</t>
  </si>
  <si>
    <t>Cantidad de trabajadores cotizantes, cotizaciones y masa salarial cotizable del sector privado por sector económico</t>
  </si>
  <si>
    <t>Cantidad de cotizaciones ocupados por extranjeros cedulados</t>
  </si>
  <si>
    <t>Cantidad de cotizaciones ocupados por extranjeros no cedulados</t>
  </si>
  <si>
    <t>Total de cotizaciones ocupados por extranjeros</t>
  </si>
  <si>
    <t>Variación interanual de la cantidad de extranjeros cotizantes no cedulados 2021-2022</t>
  </si>
  <si>
    <t>Variación interanual de la cantidad de extranjeros cotizantes cedulados 2021-2022</t>
  </si>
  <si>
    <t>Salario promedio cotizable  (RD$)</t>
  </si>
  <si>
    <t>Distribución % de las cotizaciones ocupadas por extranjeros</t>
  </si>
  <si>
    <t>1) Los trabajadores cotizantes con cotizaciones en múltiples sectores económicos  son asignados al sector económico del primer empleador cotizante.</t>
  </si>
  <si>
    <t xml:space="preserve">Masa salarial cotizable
 (RD$)  </t>
  </si>
  <si>
    <t xml:space="preserve">Cantidad de trabajadores cotizantes, cotizaciones y masa salarial cotizable por sector económico </t>
  </si>
  <si>
    <t>Cantidad de cotizaciones por rango de edad y rango salarial cotizable</t>
  </si>
  <si>
    <t>1) Los trabajadores cotizantes de empleadores con sucursales u oficinas a nivel nacional figuran en la provincia donde se encuentra la casa matriz del empleador.</t>
  </si>
  <si>
    <t>2) Los trabajadores cotizantes con cotizaciones en múltiples provincias son asignados a la provincia del primer empleador cotizante.</t>
  </si>
  <si>
    <t>Cantidad de cotizaciones por sector económico y rango salarial cotizable</t>
  </si>
  <si>
    <t>Sector económico/Rango salarial cotizable</t>
  </si>
  <si>
    <t>Cantidad de cotizaciones por tipo de empleador y rango salarial cotizable</t>
  </si>
  <si>
    <t>Rango salarial cotizable</t>
  </si>
  <si>
    <t>Salario promedio 
cotizable (RD$)</t>
  </si>
  <si>
    <t>Salario promedio cotizable del sector privado (RD$)</t>
  </si>
  <si>
    <t>Sector económico/ Rango salarial cotizable</t>
  </si>
  <si>
    <t>Cantidad de cotizaciones y masa salarial cotizable de los extranjeros cotizantes en el SDSS</t>
  </si>
  <si>
    <t>Cantidad y distribución de las cotizaciones de extranjeros en el SDSS por sexo</t>
  </si>
  <si>
    <t>Cantidad de cotizaciones de extranjeros</t>
  </si>
  <si>
    <t>Cantidad y distribución de las cotizaciones de extranjeros en el SDSS por provincia</t>
  </si>
  <si>
    <t xml:space="preserve">Hasta 10 </t>
  </si>
  <si>
    <t xml:space="preserve">De 11 a 50 </t>
  </si>
  <si>
    <t xml:space="preserve">De 51 a 150 </t>
  </si>
  <si>
    <t xml:space="preserve">Más de 150 </t>
  </si>
  <si>
    <t>Variación Interanual (RD$)</t>
  </si>
  <si>
    <t>Cantidad de cotizaciones del sector público por sector económico y rango salarial cotizable</t>
  </si>
  <si>
    <t>Evolución mensual de la cantidad de cotizaciones y salario promedio cotizable del sector privado</t>
  </si>
  <si>
    <t>Distribución de cotizaciones de extranjeros</t>
  </si>
  <si>
    <t>Cantidad de cotizaciones ocupadas por extranjeros</t>
  </si>
  <si>
    <t>Cantidad de trabajadores cotizantes , cotizaciones y masa salarial cotizable por provincia</t>
  </si>
  <si>
    <t xml:space="preserve">Evolución mensual de las cotizaciones y salario promedio cotizable del sector público </t>
  </si>
  <si>
    <t>Cantidad de trabajadores cotizantes, cotizaciones y masa salarial cotizable del sector público por sector económico</t>
  </si>
  <si>
    <t>1) Los trabajadore cotizantes con contizaciones en múltiples sectores económicos son asignados al sector económico del primer empleador cotizante registrado.</t>
  </si>
  <si>
    <t>Cantidad de cotizaciones del sector privado por sector económico y rango salarial cotizable</t>
  </si>
  <si>
    <t>Cantidad y distribución de las cotizaciones de extranjeros cotizantes en el SDSS por rango de edad</t>
  </si>
  <si>
    <t>Cantidad y distribución de cotizaciones de extranjeros en el SDSS por sector económico</t>
  </si>
  <si>
    <t>1) Los trabajadores cotizantes con cotizaciones en múltiples sectores económicos  son asignados al sector económico del primer empleador cotizante registrado.</t>
  </si>
  <si>
    <t>Distribución % de las cotizaciones de los extranjeros</t>
  </si>
  <si>
    <t xml:space="preserve">  </t>
  </si>
  <si>
    <t>En octubre entra en vigencia la resolución Num. 441-21 sobre instrucción a la TSS y a la empresa procesadora de la base de datos para la creación de un mecanismo que permita la realización de los aportes voluntarios extraordinarios.</t>
  </si>
  <si>
    <t>2) Para el cálculo de la masa salarial cotizable y de los promedios de salario, solo se toman en cuenta los salarios cotizables hasta el tope máximo de cotización equivalente a veinte (20) salarios mínimos cotizables, el cual es un promedio de los salarios mínimos del sector privado no sectorizado establecido por el Comité Nacional de Salarios y en atención al Artículo 57 de la Ley 87-01.</t>
  </si>
  <si>
    <t>1) Para el cálculo de la masa salarial cotizable y de los promedios de salario, solo se toman en cuenta los salarios cotizables hasta el tope máximo de cotización equivalente a veinte (20) salarios mínimos cotizables, el cual es un promedio de los salarios mínimos del sector privado no sectorizado establecido por el Comité Nacional de Salarios y en atención al Artículo 57 de la Ley 87-01.</t>
  </si>
  <si>
    <t>3) Para el cálculo de la masa salarial cotizable y de los promedios de salario, solo se toman en cuenta los salarios cotizables hasta el tope máximo de cotización equivalente a veinte (20) salarios mínimos cotizables, el cual es un promedio de los salarios mínimos del sector privado no sectorizado establecido por el Comité Nacional de Salarios y en atención al Artículo 57 de la Ley 87-01.</t>
  </si>
  <si>
    <r>
      <t xml:space="preserve">3) A partir de enero 2022 se refleja una disminución del número de cotizaciones y trabajadores cotizantes debido a la aplicación de la Resolución Administrativa 0003-2020, </t>
    </r>
    <r>
      <rPr>
        <i/>
        <sz val="8"/>
        <color theme="1"/>
        <rFont val="Calibri"/>
        <family val="2"/>
        <scheme val="minor"/>
      </rPr>
      <t>la cual ordena en su acápite 5.3 del Artículo 5 una sanción administrativa consistente en darle de baja en el SUIR a los empleadores morosos con deudas atrasadas por más de 6 meses.</t>
    </r>
  </si>
  <si>
    <t>3) A partir de enero 2022 se refleja una disminución del número de cotizaciones y trabajadores cotizantes debido a la aplicación de la Resolución Administrativa 0003-2020, la cual ordena en su acápite 5.3 del Artículo 5 una sanción administrativa consistente en darle de baja en el SUIR a los empleadores morosos con deudas atrasadas por más de 6 meses.</t>
  </si>
  <si>
    <t>Cantidad de  extranjeros cotizantes</t>
  </si>
  <si>
    <t xml:space="preserve">2) La disminución que presentan los cotizantes para el periodo de abril 2023, se debe a la labor exhaustiva que ha venido desarrollando esta TSS para disminución del fraude al SDSS a través del mecanismo de los denominados “empleadores virtuales” y que hemos venido denunciando ante las autoridades de la Procuraduría General de la República. Estas acciones se amparan en la sentencia TC/0024/15 del Tribunal Constitucional. </t>
  </si>
  <si>
    <t xml:space="preserve">2) La disminución que presentan los cotizantes para los periodos de abril y junio 2023, se debe a la labor exhaustiva que ha venido desarrollando esta TSS para disminución del fraude al SDSS a través del mecanismo de los denominados “empleadores virtuales” y que hemos venido denunciando ante las autoridades de la Procuraduría General de la República. Estas acciones se amparan en la sentencia TC/0024/15 del Tribunal Constitucional. </t>
  </si>
  <si>
    <t xml:space="preserve">Menor de 18 años  </t>
  </si>
  <si>
    <t xml:space="preserve">Mayor a 55 años  </t>
  </si>
  <si>
    <t xml:space="preserve">18 a 30 años  </t>
  </si>
  <si>
    <t>Variación interanual de la cantidad de trabajadores cotizantes 2024-2025</t>
  </si>
  <si>
    <t>Variación interanual de la cantidad de cotizaciones 2024-2025</t>
  </si>
  <si>
    <t>Variación interanual del salario promedio 2024-2025</t>
  </si>
  <si>
    <t>Variación interanual de la cantidad de cotizantes del sector público 2024-2025</t>
  </si>
  <si>
    <t>Variación interanual del salario promedio cotizable del sector público 2024-2025</t>
  </si>
  <si>
    <t>Variación interanual de la cantidad de cotizaciones del sector privado 2024-2025</t>
  </si>
  <si>
    <t>Variación interanual del salario promedio cotizable sector privado 2024-2025</t>
  </si>
  <si>
    <t>Variación interanual 2024-2025</t>
  </si>
  <si>
    <t>Variación Interanual de la cantidad de trabajadores cotizantes extranjeros 2024-2025</t>
  </si>
  <si>
    <t/>
  </si>
  <si>
    <t>Menos de RD$5,000</t>
  </si>
  <si>
    <t>De RD$5,000 a RD$10,000</t>
  </si>
  <si>
    <t>De RD$10,000 a RD$15,000</t>
  </si>
  <si>
    <t>De RD$15,000 a RD$30,000</t>
  </si>
  <si>
    <t>De RD$30,000 a RD$50,000</t>
  </si>
  <si>
    <t>Más de RD$50,000</t>
  </si>
  <si>
    <t>DISTRITO NACIONAL</t>
  </si>
  <si>
    <t>SANTO DOMINGO</t>
  </si>
  <si>
    <t>SANTIAGO DE LOS CABALLEROS</t>
  </si>
  <si>
    <t>ALTAGRACIA</t>
  </si>
  <si>
    <t>SAN CRISTOBAL</t>
  </si>
  <si>
    <t>LA VEGA</t>
  </si>
  <si>
    <t>LA ROMANA</t>
  </si>
  <si>
    <t>PUERTO PLATA</t>
  </si>
  <si>
    <t>SAN PEDRO DE MACORIS</t>
  </si>
  <si>
    <t>DUARTE</t>
  </si>
  <si>
    <t>MONSENOR NOUEL</t>
  </si>
  <si>
    <t>ESPAILLAT</t>
  </si>
  <si>
    <t>VALVERDE</t>
  </si>
  <si>
    <t>PERAVIA</t>
  </si>
  <si>
    <t>SANCHEZ RAMIREZ</t>
  </si>
  <si>
    <t>SAMANA</t>
  </si>
  <si>
    <t>BARAHONA</t>
  </si>
  <si>
    <t>MARIA TRINIDAD SANCHEZ</t>
  </si>
  <si>
    <t>MONTECRISTI</t>
  </si>
  <si>
    <t>SAN JUAN DE LA MAGUANA</t>
  </si>
  <si>
    <t>AZUA</t>
  </si>
  <si>
    <t>HERMANAS MIRABAL</t>
  </si>
  <si>
    <t>SANTIAGO RODRIGUEZ</t>
  </si>
  <si>
    <t>HATO MAYOR</t>
  </si>
  <si>
    <t>DAJABON</t>
  </si>
  <si>
    <t>MONTE PLATA</t>
  </si>
  <si>
    <t>EL SEYBO</t>
  </si>
  <si>
    <t>SAN JOSE DE OCOA</t>
  </si>
  <si>
    <t>BAHORUCO</t>
  </si>
  <si>
    <t>PEDERNALES</t>
  </si>
  <si>
    <t>INDEPENDENCIA</t>
  </si>
  <si>
    <t>ELIAS PINA</t>
  </si>
  <si>
    <t xml:space="preserve">Total  </t>
  </si>
  <si>
    <t xml:space="preserve">1. Hasta 10 empleados </t>
  </si>
  <si>
    <t xml:space="preserve">2. De 11 a 50 empleados  </t>
  </si>
  <si>
    <t xml:space="preserve">3. De 51 a 150 empleados </t>
  </si>
  <si>
    <t xml:space="preserve">4.Más de 150 empleados </t>
  </si>
  <si>
    <t>Servicios</t>
  </si>
  <si>
    <t>Administración Pública</t>
  </si>
  <si>
    <t>Comercio</t>
  </si>
  <si>
    <t>Otros Servicios</t>
  </si>
  <si>
    <t>Hoteles, Bares y Restaurantes</t>
  </si>
  <si>
    <t>Intermediación Financiera, Seguros y Otras</t>
  </si>
  <si>
    <t>Transporte y Almacenamiento</t>
  </si>
  <si>
    <t>Servicios de Salud</t>
  </si>
  <si>
    <t>Servicios de Enseñanza</t>
  </si>
  <si>
    <t>Comunicaciones</t>
  </si>
  <si>
    <t>Alquiler de Viviendas</t>
  </si>
  <si>
    <t>Electricidad, Gas y Agua</t>
  </si>
  <si>
    <t>Industrias</t>
  </si>
  <si>
    <t>Manufactura</t>
  </si>
  <si>
    <t>Construcción</t>
  </si>
  <si>
    <t>Explotación de Minas y Canteras</t>
  </si>
  <si>
    <t>Agropecuaria</t>
  </si>
  <si>
    <t>Cultivos Tradicionales</t>
  </si>
  <si>
    <t>Ganadería, Silvicultura y Pesca</t>
  </si>
  <si>
    <t>Servicios Agropecuarios</t>
  </si>
  <si>
    <t>Cultivo de Cereales</t>
  </si>
  <si>
    <t xml:space="preserve">No identificado  </t>
  </si>
  <si>
    <t>1. Menos de RD$5,000</t>
  </si>
  <si>
    <t>2. De RD$5,000 a RD$10,000</t>
  </si>
  <si>
    <t>3. De RD$10,000 a RD$15,000</t>
  </si>
  <si>
    <t>4. De RD$15,000 a RD$30,000</t>
  </si>
  <si>
    <t>5. De RD$30,000 a RD$50,000</t>
  </si>
  <si>
    <t>6. Más de RD$50,000</t>
  </si>
  <si>
    <t xml:space="preserve">Total </t>
  </si>
  <si>
    <t>No identificado</t>
  </si>
  <si>
    <t>6. Mas de RD$50,000</t>
  </si>
  <si>
    <t>BANRESERVAS</t>
  </si>
  <si>
    <t>BANCO POPULAR</t>
  </si>
  <si>
    <t>BANCO BHD</t>
  </si>
  <si>
    <t>CITI</t>
  </si>
  <si>
    <t>SCOTIABANK</t>
  </si>
  <si>
    <t>BANCO SANTA CRUZ</t>
  </si>
  <si>
    <t>BANCO PROMERICA</t>
  </si>
  <si>
    <t>BANCO MULTIPLE VIMENCA, S. A.</t>
  </si>
  <si>
    <t>BANCO MULTIPLE CARIBE INTERNACIONAL,S.A.</t>
  </si>
  <si>
    <t>BANCO LOPEZ DE HARO</t>
  </si>
  <si>
    <t>BANESCO BANCO MULTIPLE, S. A.</t>
  </si>
  <si>
    <t>BANCO BDI</t>
  </si>
  <si>
    <t>ASOC. CIBAO DE AHORROS Y PRESTAMOS</t>
  </si>
  <si>
    <t xml:space="preserve"> Total</t>
  </si>
  <si>
    <t>No Identificado</t>
  </si>
  <si>
    <t xml:space="preserve">01 - HAITIANA </t>
  </si>
  <si>
    <t xml:space="preserve">02 - VENEZOLANA </t>
  </si>
  <si>
    <t xml:space="preserve">03 - COLOMBIANA </t>
  </si>
  <si>
    <t xml:space="preserve">04 - ESPAÑOLA </t>
  </si>
  <si>
    <t>05 - CUBANA</t>
  </si>
  <si>
    <t>06 - CHINA</t>
  </si>
  <si>
    <t xml:space="preserve">07 - ESTADOUNIDENSE </t>
  </si>
  <si>
    <t>08 - MEXICANA</t>
  </si>
  <si>
    <t>09 - ITALIANA</t>
  </si>
  <si>
    <t>10 - PERUANA</t>
  </si>
  <si>
    <t>11 - FRANCESA</t>
  </si>
  <si>
    <t>12 - ARGENTINA</t>
  </si>
  <si>
    <t>13 - ECUATORIANA</t>
  </si>
  <si>
    <t>14 - ALEMANA</t>
  </si>
  <si>
    <t>15 - BRASILEÑA</t>
  </si>
  <si>
    <t>16 - GUATEMALTECA</t>
  </si>
  <si>
    <t>17 - CHILENA</t>
  </si>
  <si>
    <t>18 - HONDUREÑA</t>
  </si>
  <si>
    <t>19 - NICARAGUENSE</t>
  </si>
  <si>
    <t>20 - OTROS</t>
  </si>
  <si>
    <t>No determinada</t>
  </si>
  <si>
    <t>Datos al 20/03/2025</t>
  </si>
  <si>
    <t>2023-2025</t>
  </si>
  <si>
    <t>*La cantidad de notificaciones de pago, refleja la cantidad total de pagos realizadas para ese periodo sin discriminar si corresponden a una notificación de pago distinta al mes de análisis.
**La cantidad de pagos por empleadores puede ser mayor a la cantidad de empleadores, debido a que un empleador puede pagar más de una notificación de pago para un mismo periodo.
***Este cuadro refleja la evolución mensual a la fecha de extracción de los datos de este informe. Estas estadísticas varían en el tiempo conforme a las notificaciones pagadas luego de la fecha de extracción del dato.</t>
  </si>
  <si>
    <t>Marzo 2025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</si>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</sst>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"/>
    <numFmt numFmtId="167" formatCode="0.0"/>
    <numFmt numFmtId="168" formatCode="0.0%"/>
    <numFmt numFmtId="169" formatCode="#,###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2"/>
      <color theme="1"/>
      <name val="Georgia"/>
      <family val="1"/>
    </font>
    <font>
      <b/>
      <sz val="8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1B8A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1B8AA"/>
        <bgColor theme="4" tint="0.79998168889431442"/>
      </patternFill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E565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75">
    <xf numFmtId="0" fontId="0" fillId="0" borderId="0" xfId="0"/>
    <xf numFmtId="0" fontId="6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2"/>
    <xf numFmtId="0" fontId="8" fillId="0" borderId="0" xfId="2" applyFill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vertical="center"/>
    </xf>
    <xf numFmtId="10" fontId="6" fillId="0" borderId="0" xfId="1" applyNumberFormat="1" applyFont="1"/>
    <xf numFmtId="0" fontId="5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/>
    <xf numFmtId="0" fontId="6" fillId="0" borderId="6" xfId="0" applyFont="1" applyBorder="1"/>
    <xf numFmtId="164" fontId="3" fillId="0" borderId="0" xfId="0" applyNumberFormat="1" applyFont="1"/>
    <xf numFmtId="164" fontId="6" fillId="0" borderId="0" xfId="0" applyNumberFormat="1" applyFont="1"/>
    <xf numFmtId="10" fontId="6" fillId="0" borderId="0" xfId="0" applyNumberFormat="1" applyFont="1"/>
    <xf numFmtId="43" fontId="6" fillId="0" borderId="0" xfId="0" applyNumberFormat="1" applyFont="1"/>
    <xf numFmtId="166" fontId="6" fillId="0" borderId="0" xfId="0" applyNumberFormat="1" applyFont="1"/>
    <xf numFmtId="3" fontId="6" fillId="0" borderId="0" xfId="0" applyNumberFormat="1" applyFont="1"/>
    <xf numFmtId="0" fontId="4" fillId="0" borderId="0" xfId="0" applyFont="1" applyAlignment="1">
      <alignment vertical="center"/>
    </xf>
    <xf numFmtId="167" fontId="0" fillId="0" borderId="0" xfId="0" applyNumberFormat="1"/>
    <xf numFmtId="0" fontId="5" fillId="0" borderId="0" xfId="0" applyFont="1" applyAlignment="1">
      <alignment horizontal="left" vertical="center"/>
    </xf>
    <xf numFmtId="0" fontId="11" fillId="7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0" xfId="0" applyFont="1"/>
    <xf numFmtId="0" fontId="3" fillId="0" borderId="0" xfId="0" applyFont="1"/>
    <xf numFmtId="0" fontId="9" fillId="0" borderId="0" xfId="0" applyFont="1" applyAlignment="1">
      <alignment vertical="center"/>
    </xf>
    <xf numFmtId="0" fontId="12" fillId="0" borderId="0" xfId="0" applyFont="1"/>
    <xf numFmtId="165" fontId="6" fillId="0" borderId="0" xfId="3" applyNumberFormat="1" applyFont="1"/>
    <xf numFmtId="43" fontId="6" fillId="0" borderId="0" xfId="3" applyFont="1"/>
    <xf numFmtId="0" fontId="13" fillId="0" borderId="0" xfId="0" applyFont="1" applyAlignment="1">
      <alignment vertical="center"/>
    </xf>
    <xf numFmtId="168" fontId="6" fillId="0" borderId="0" xfId="1" applyNumberFormat="1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0" fontId="0" fillId="0" borderId="0" xfId="1" applyNumberFormat="1" applyFont="1"/>
    <xf numFmtId="9" fontId="6" fillId="0" borderId="0" xfId="1" applyFont="1"/>
    <xf numFmtId="3" fontId="0" fillId="0" borderId="0" xfId="0" applyNumberFormat="1"/>
    <xf numFmtId="165" fontId="0" fillId="0" borderId="0" xfId="0" applyNumberFormat="1"/>
    <xf numFmtId="0" fontId="13" fillId="0" borderId="0" xfId="0" applyFont="1"/>
    <xf numFmtId="0" fontId="3" fillId="11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3" fillId="11" borderId="0" xfId="0" applyFont="1" applyFill="1" applyAlignment="1">
      <alignment vertical="center" wrapText="1"/>
    </xf>
    <xf numFmtId="0" fontId="5" fillId="11" borderId="0" xfId="0" applyFont="1" applyFill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3" fontId="18" fillId="0" borderId="2" xfId="0" applyNumberFormat="1" applyFont="1" applyBorder="1" applyAlignment="1">
      <alignment horizontal="right" vertical="center"/>
    </xf>
    <xf numFmtId="0" fontId="17" fillId="6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164" fontId="12" fillId="0" borderId="2" xfId="0" applyNumberFormat="1" applyFont="1" applyBorder="1" applyAlignment="1">
      <alignment horizontal="right"/>
    </xf>
    <xf numFmtId="164" fontId="12" fillId="0" borderId="2" xfId="3" applyNumberFormat="1" applyFont="1" applyBorder="1" applyAlignment="1">
      <alignment horizontal="right"/>
    </xf>
    <xf numFmtId="165" fontId="12" fillId="0" borderId="2" xfId="0" applyNumberFormat="1" applyFont="1" applyBorder="1" applyAlignment="1">
      <alignment horizontal="right"/>
    </xf>
    <xf numFmtId="0" fontId="17" fillId="6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3" fontId="15" fillId="0" borderId="2" xfId="0" applyNumberFormat="1" applyFont="1" applyBorder="1" applyAlignment="1">
      <alignment horizontal="right" vertical="center"/>
    </xf>
    <xf numFmtId="0" fontId="16" fillId="5" borderId="2" xfId="0" applyFont="1" applyFill="1" applyBorder="1" applyAlignment="1">
      <alignment horizontal="center" vertical="center" wrapText="1"/>
    </xf>
    <xf numFmtId="3" fontId="18" fillId="0" borderId="2" xfId="0" applyNumberFormat="1" applyFont="1" applyBorder="1" applyAlignment="1">
      <alignment vertical="center"/>
    </xf>
    <xf numFmtId="166" fontId="18" fillId="0" borderId="2" xfId="0" applyNumberFormat="1" applyFont="1" applyBorder="1" applyAlignment="1">
      <alignment vertical="center"/>
    </xf>
    <xf numFmtId="0" fontId="16" fillId="2" borderId="2" xfId="0" applyFont="1" applyFill="1" applyBorder="1" applyAlignment="1">
      <alignment horizontal="left" vertical="center"/>
    </xf>
    <xf numFmtId="0" fontId="18" fillId="11" borderId="2" xfId="0" applyFont="1" applyFill="1" applyBorder="1" applyAlignment="1">
      <alignment horizontal="left" vertical="center"/>
    </xf>
    <xf numFmtId="10" fontId="18" fillId="11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10" fontId="18" fillId="0" borderId="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10" fontId="16" fillId="5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/>
    </xf>
    <xf numFmtId="3" fontId="15" fillId="3" borderId="2" xfId="0" applyNumberFormat="1" applyFont="1" applyFill="1" applyBorder="1" applyAlignment="1">
      <alignment vertical="center"/>
    </xf>
    <xf numFmtId="166" fontId="15" fillId="3" borderId="2" xfId="0" applyNumberFormat="1" applyFont="1" applyFill="1" applyBorder="1" applyAlignment="1">
      <alignment vertical="center"/>
    </xf>
    <xf numFmtId="0" fontId="18" fillId="0" borderId="2" xfId="0" applyFont="1" applyBorder="1" applyAlignment="1">
      <alignment horizontal="left" vertical="center" indent="1"/>
    </xf>
    <xf numFmtId="10" fontId="18" fillId="0" borderId="2" xfId="1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0" fontId="15" fillId="0" borderId="2" xfId="1" applyNumberFormat="1" applyFont="1" applyBorder="1" applyAlignment="1">
      <alignment horizontal="center" vertical="center"/>
    </xf>
    <xf numFmtId="0" fontId="12" fillId="0" borderId="2" xfId="0" applyFont="1" applyBorder="1"/>
    <xf numFmtId="0" fontId="15" fillId="3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7" fillId="2" borderId="2" xfId="0" applyFont="1" applyFill="1" applyBorder="1" applyAlignment="1">
      <alignment horizontal="left" vertical="center"/>
    </xf>
    <xf numFmtId="0" fontId="11" fillId="8" borderId="2" xfId="0" applyFont="1" applyFill="1" applyBorder="1" applyAlignment="1">
      <alignment horizontal="left"/>
    </xf>
    <xf numFmtId="3" fontId="15" fillId="3" borderId="2" xfId="0" applyNumberFormat="1" applyFont="1" applyFill="1" applyBorder="1" applyAlignment="1">
      <alignment horizontal="right" vertical="center"/>
    </xf>
    <xf numFmtId="10" fontId="12" fillId="0" borderId="2" xfId="1" applyNumberFormat="1" applyFont="1" applyBorder="1" applyAlignment="1">
      <alignment horizontal="center"/>
    </xf>
    <xf numFmtId="0" fontId="16" fillId="9" borderId="2" xfId="0" applyFont="1" applyFill="1" applyBorder="1" applyAlignment="1">
      <alignment horizontal="right" vertical="center"/>
    </xf>
    <xf numFmtId="0" fontId="16" fillId="9" borderId="2" xfId="0" applyFont="1" applyFill="1" applyBorder="1" applyAlignment="1">
      <alignment horizontal="center" vertical="center"/>
    </xf>
    <xf numFmtId="164" fontId="18" fillId="0" borderId="2" xfId="3" applyNumberFormat="1" applyFont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right" vertical="center" wrapText="1"/>
    </xf>
    <xf numFmtId="0" fontId="17" fillId="6" borderId="2" xfId="0" applyFont="1" applyFill="1" applyBorder="1" applyAlignment="1">
      <alignment horizontal="right"/>
    </xf>
    <xf numFmtId="165" fontId="12" fillId="0" borderId="2" xfId="3" applyNumberFormat="1" applyFont="1" applyBorder="1" applyAlignment="1">
      <alignment horizontal="right"/>
    </xf>
    <xf numFmtId="164" fontId="6" fillId="0" borderId="0" xfId="3" applyNumberFormat="1" applyFont="1"/>
    <xf numFmtId="43" fontId="6" fillId="11" borderId="0" xfId="3" applyFont="1" applyFill="1"/>
    <xf numFmtId="43" fontId="6" fillId="11" borderId="0" xfId="0" applyNumberFormat="1" applyFont="1" applyFill="1"/>
    <xf numFmtId="0" fontId="6" fillId="11" borderId="0" xfId="0" applyFont="1" applyFill="1"/>
    <xf numFmtId="10" fontId="12" fillId="0" borderId="2" xfId="1" applyNumberFormat="1" applyFont="1" applyBorder="1" applyAlignment="1">
      <alignment horizontal="center" vertical="center"/>
    </xf>
    <xf numFmtId="49" fontId="16" fillId="5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right"/>
    </xf>
    <xf numFmtId="0" fontId="17" fillId="5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164" fontId="18" fillId="0" borderId="2" xfId="3" applyNumberFormat="1" applyFont="1" applyBorder="1" applyAlignment="1">
      <alignment vertical="center"/>
    </xf>
    <xf numFmtId="164" fontId="6" fillId="11" borderId="0" xfId="0" applyNumberFormat="1" applyFont="1" applyFill="1"/>
    <xf numFmtId="0" fontId="12" fillId="0" borderId="2" xfId="0" applyFont="1" applyBorder="1" applyAlignment="1">
      <alignment horizontal="left" vertical="center"/>
    </xf>
    <xf numFmtId="164" fontId="12" fillId="0" borderId="2" xfId="3" applyNumberFormat="1" applyFont="1" applyBorder="1" applyAlignment="1">
      <alignment horizontal="right" vertical="center"/>
    </xf>
    <xf numFmtId="10" fontId="18" fillId="0" borderId="2" xfId="0" applyNumberFormat="1" applyFont="1" applyBorder="1" applyAlignment="1">
      <alignment vertical="center"/>
    </xf>
    <xf numFmtId="9" fontId="6" fillId="11" borderId="0" xfId="1" applyFont="1" applyFill="1"/>
    <xf numFmtId="0" fontId="16" fillId="2" borderId="2" xfId="0" applyFont="1" applyFill="1" applyBorder="1" applyAlignment="1">
      <alignment horizontal="center" vertical="center" wrapText="1"/>
    </xf>
    <xf numFmtId="164" fontId="11" fillId="8" borderId="2" xfId="0" applyNumberFormat="1" applyFont="1" applyFill="1" applyBorder="1" applyAlignment="1">
      <alignment horizontal="right"/>
    </xf>
    <xf numFmtId="164" fontId="12" fillId="0" borderId="2" xfId="0" applyNumberFormat="1" applyFont="1" applyBorder="1" applyAlignment="1">
      <alignment horizontal="right" vertical="center"/>
    </xf>
    <xf numFmtId="164" fontId="0" fillId="0" borderId="0" xfId="3" applyNumberFormat="1" applyFont="1"/>
    <xf numFmtId="164" fontId="0" fillId="0" borderId="0" xfId="0" applyNumberFormat="1"/>
    <xf numFmtId="0" fontId="11" fillId="8" borderId="2" xfId="0" applyFont="1" applyFill="1" applyBorder="1" applyAlignment="1">
      <alignment horizontal="left" vertical="center"/>
    </xf>
    <xf numFmtId="164" fontId="11" fillId="0" borderId="2" xfId="3" applyNumberFormat="1" applyFont="1" applyBorder="1" applyAlignment="1">
      <alignment horizontal="left" vertical="center"/>
    </xf>
    <xf numFmtId="10" fontId="12" fillId="0" borderId="2" xfId="1" applyNumberFormat="1" applyFont="1" applyBorder="1" applyAlignment="1">
      <alignment horizontal="right" vertical="center"/>
    </xf>
    <xf numFmtId="165" fontId="12" fillId="0" borderId="2" xfId="0" applyNumberFormat="1" applyFont="1" applyBorder="1" applyAlignment="1">
      <alignment horizontal="right" vertical="center"/>
    </xf>
    <xf numFmtId="165" fontId="12" fillId="0" borderId="2" xfId="3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/>
    </xf>
    <xf numFmtId="164" fontId="11" fillId="8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11" fillId="7" borderId="2" xfId="0" applyFont="1" applyFill="1" applyBorder="1" applyAlignment="1">
      <alignment horizontal="left" vertical="center"/>
    </xf>
    <xf numFmtId="4" fontId="0" fillId="0" borderId="0" xfId="0" applyNumberFormat="1"/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vertical="center"/>
    </xf>
    <xf numFmtId="0" fontId="23" fillId="0" borderId="0" xfId="0" applyFont="1"/>
    <xf numFmtId="0" fontId="11" fillId="0" borderId="2" xfId="0" applyFont="1" applyBorder="1"/>
    <xf numFmtId="2" fontId="6" fillId="0" borderId="0" xfId="0" applyNumberFormat="1" applyFont="1"/>
    <xf numFmtId="0" fontId="13" fillId="0" borderId="0" xfId="0" applyFont="1" applyAlignment="1">
      <alignment horizontal="justify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69" fontId="6" fillId="0" borderId="0" xfId="3" applyNumberFormat="1" applyFont="1" applyAlignment="1">
      <alignment horizontal="right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165" fontId="12" fillId="0" borderId="2" xfId="3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 vertical="center"/>
    </xf>
    <xf numFmtId="166" fontId="18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/>
    </xf>
    <xf numFmtId="164" fontId="12" fillId="0" borderId="2" xfId="3" applyNumberFormat="1" applyFont="1" applyBorder="1" applyAlignment="1">
      <alignment horizontal="center"/>
    </xf>
    <xf numFmtId="164" fontId="12" fillId="0" borderId="2" xfId="3" applyNumberFormat="1" applyFont="1" applyBorder="1" applyAlignment="1">
      <alignment vertical="center"/>
    </xf>
    <xf numFmtId="10" fontId="12" fillId="0" borderId="2" xfId="1" applyNumberFormat="1" applyFont="1" applyBorder="1" applyAlignment="1">
      <alignment vertical="center"/>
    </xf>
    <xf numFmtId="165" fontId="12" fillId="0" borderId="2" xfId="0" applyNumberFormat="1" applyFont="1" applyBorder="1" applyAlignment="1">
      <alignment vertical="center"/>
    </xf>
    <xf numFmtId="165" fontId="12" fillId="0" borderId="2" xfId="3" applyNumberFormat="1" applyFont="1" applyBorder="1" applyAlignment="1">
      <alignment vertical="center"/>
    </xf>
    <xf numFmtId="3" fontId="18" fillId="0" borderId="2" xfId="3" applyNumberFormat="1" applyFont="1" applyBorder="1" applyAlignment="1">
      <alignment horizontal="center" vertical="center"/>
    </xf>
    <xf numFmtId="168" fontId="15" fillId="3" borderId="2" xfId="1" applyNumberFormat="1" applyFont="1" applyFill="1" applyBorder="1" applyAlignment="1">
      <alignment horizontal="center" vertical="center"/>
    </xf>
    <xf numFmtId="168" fontId="18" fillId="0" borderId="2" xfId="1" applyNumberFormat="1" applyFont="1" applyBorder="1" applyAlignment="1">
      <alignment horizontal="center" vertical="center"/>
    </xf>
    <xf numFmtId="168" fontId="15" fillId="0" borderId="2" xfId="1" applyNumberFormat="1" applyFont="1" applyBorder="1" applyAlignment="1">
      <alignment horizontal="center" vertical="center"/>
    </xf>
    <xf numFmtId="164" fontId="11" fillId="0" borderId="2" xfId="3" applyNumberFormat="1" applyFont="1" applyBorder="1" applyAlignment="1">
      <alignment horizontal="center" vertical="center"/>
    </xf>
    <xf numFmtId="168" fontId="12" fillId="0" borderId="2" xfId="1" applyNumberFormat="1" applyFont="1" applyBorder="1" applyAlignment="1">
      <alignment horizontal="center"/>
    </xf>
    <xf numFmtId="168" fontId="18" fillId="0" borderId="2" xfId="0" applyNumberFormat="1" applyFont="1" applyBorder="1" applyAlignment="1">
      <alignment horizontal="center" vertical="center"/>
    </xf>
    <xf numFmtId="168" fontId="15" fillId="0" borderId="2" xfId="0" applyNumberFormat="1" applyFont="1" applyBorder="1" applyAlignment="1">
      <alignment horizontal="center" vertical="center"/>
    </xf>
    <xf numFmtId="168" fontId="15" fillId="3" borderId="2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 wrapText="1"/>
    </xf>
    <xf numFmtId="3" fontId="18" fillId="11" borderId="2" xfId="0" applyNumberFormat="1" applyFont="1" applyFill="1" applyBorder="1" applyAlignment="1">
      <alignment horizontal="center" vertical="center"/>
    </xf>
    <xf numFmtId="166" fontId="18" fillId="11" borderId="2" xfId="0" applyNumberFormat="1" applyFont="1" applyFill="1" applyBorder="1" applyAlignment="1">
      <alignment horizontal="center" vertical="center"/>
    </xf>
    <xf numFmtId="3" fontId="15" fillId="11" borderId="2" xfId="0" applyNumberFormat="1" applyFont="1" applyFill="1" applyBorder="1" applyAlignment="1">
      <alignment horizontal="center" vertical="center"/>
    </xf>
    <xf numFmtId="166" fontId="15" fillId="11" borderId="2" xfId="0" applyNumberFormat="1" applyFont="1" applyFill="1" applyBorder="1" applyAlignment="1">
      <alignment horizontal="center" vertical="center"/>
    </xf>
    <xf numFmtId="10" fontId="15" fillId="11" borderId="2" xfId="0" applyNumberFormat="1" applyFont="1" applyFill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/>
    </xf>
    <xf numFmtId="10" fontId="18" fillId="0" borderId="2" xfId="1" applyNumberFormat="1" applyFont="1" applyBorder="1" applyAlignment="1">
      <alignment horizontal="center"/>
    </xf>
    <xf numFmtId="3" fontId="15" fillId="3" borderId="2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2" fillId="0" borderId="2" xfId="0" applyNumberFormat="1" applyFont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0" fontId="15" fillId="3" borderId="2" xfId="0" applyFont="1" applyFill="1" applyBorder="1" applyAlignment="1">
      <alignment horizontal="center" vertical="center"/>
    </xf>
    <xf numFmtId="166" fontId="15" fillId="3" borderId="2" xfId="0" applyNumberFormat="1" applyFont="1" applyFill="1" applyBorder="1" applyAlignment="1">
      <alignment horizontal="center" vertical="center"/>
    </xf>
    <xf numFmtId="166" fontId="15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4" fontId="15" fillId="10" borderId="2" xfId="3" applyNumberFormat="1" applyFont="1" applyFill="1" applyBorder="1" applyAlignment="1">
      <alignment horizontal="center" vertical="center"/>
    </xf>
    <xf numFmtId="164" fontId="15" fillId="0" borderId="2" xfId="3" applyNumberFormat="1" applyFont="1" applyBorder="1" applyAlignment="1">
      <alignment horizontal="center" vertical="center"/>
    </xf>
    <xf numFmtId="164" fontId="12" fillId="0" borderId="2" xfId="3" applyNumberFormat="1" applyFont="1" applyBorder="1" applyAlignment="1">
      <alignment horizontal="left"/>
    </xf>
    <xf numFmtId="164" fontId="11" fillId="0" borderId="2" xfId="3" applyNumberFormat="1" applyFont="1" applyBorder="1" applyAlignment="1">
      <alignment horizontal="left"/>
    </xf>
    <xf numFmtId="166" fontId="12" fillId="0" borderId="2" xfId="0" applyNumberFormat="1" applyFont="1" applyBorder="1" applyAlignment="1">
      <alignment horizontal="center"/>
    </xf>
    <xf numFmtId="3" fontId="12" fillId="0" borderId="2" xfId="0" applyNumberFormat="1" applyFont="1" applyBorder="1" applyAlignment="1">
      <alignment horizontal="center"/>
    </xf>
    <xf numFmtId="165" fontId="17" fillId="2" borderId="2" xfId="0" applyNumberFormat="1" applyFont="1" applyFill="1" applyBorder="1" applyAlignment="1">
      <alignment horizontal="center" vertical="center"/>
    </xf>
    <xf numFmtId="165" fontId="11" fillId="7" borderId="2" xfId="0" applyNumberFormat="1" applyFont="1" applyFill="1" applyBorder="1" applyAlignment="1">
      <alignment horizontal="center"/>
    </xf>
    <xf numFmtId="165" fontId="11" fillId="7" borderId="2" xfId="0" applyNumberFormat="1" applyFont="1" applyFill="1" applyBorder="1" applyAlignment="1">
      <alignment horizontal="center" vertical="center"/>
    </xf>
    <xf numFmtId="165" fontId="15" fillId="0" borderId="2" xfId="0" applyNumberFormat="1" applyFont="1" applyBorder="1" applyAlignment="1">
      <alignment horizontal="center" vertical="center"/>
    </xf>
    <xf numFmtId="164" fontId="15" fillId="0" borderId="2" xfId="3" applyNumberFormat="1" applyFont="1" applyFill="1" applyBorder="1" applyAlignment="1">
      <alignment vertical="center"/>
    </xf>
    <xf numFmtId="0" fontId="15" fillId="10" borderId="2" xfId="0" applyFont="1" applyFill="1" applyBorder="1" applyAlignment="1">
      <alignment horizontal="center" vertical="center"/>
    </xf>
    <xf numFmtId="164" fontId="12" fillId="0" borderId="2" xfId="0" applyNumberFormat="1" applyFont="1" applyBorder="1"/>
    <xf numFmtId="164" fontId="11" fillId="11" borderId="2" xfId="0" applyNumberFormat="1" applyFont="1" applyFill="1" applyBorder="1" applyAlignment="1">
      <alignment horizontal="right" vertical="center"/>
    </xf>
    <xf numFmtId="164" fontId="11" fillId="12" borderId="2" xfId="0" applyNumberFormat="1" applyFont="1" applyFill="1" applyBorder="1" applyAlignment="1">
      <alignment horizontal="right" vertical="center"/>
    </xf>
    <xf numFmtId="164" fontId="12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justify" vertical="center" wrapText="1"/>
    </xf>
    <xf numFmtId="0" fontId="13" fillId="0" borderId="12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22" fillId="0" borderId="0" xfId="0" applyFont="1" applyAlignment="1">
      <alignment horizontal="justify" wrapText="1"/>
    </xf>
    <xf numFmtId="0" fontId="22" fillId="0" borderId="12" xfId="0" applyFont="1" applyBorder="1" applyAlignment="1">
      <alignment horizontal="justify" wrapText="1"/>
    </xf>
    <xf numFmtId="0" fontId="17" fillId="2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9" fillId="0" borderId="12" xfId="0" applyFont="1" applyBorder="1" applyAlignment="1">
      <alignment horizontal="justify" vertical="center" wrapText="1"/>
    </xf>
    <xf numFmtId="0" fontId="17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16" fillId="9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justify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A8CC9B80-52EB-4C7F-ADCE-8CEAA052F465}"/>
  </tableStyles>
  <colors>
    <mruColors>
      <color rgb="FF016B63"/>
      <color rgb="FF01B8AA"/>
      <color rgb="FF319B91"/>
      <color rgb="FF35A79C"/>
      <color rgb="FF54B2A9"/>
      <color rgb="FF0096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182368</xdr:rowOff>
    </xdr:from>
    <xdr:to>
      <xdr:col>2</xdr:col>
      <xdr:colOff>2365304</xdr:colOff>
      <xdr:row>5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76ACB3-A0C9-55E0-4A3A-810CEA93D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182368"/>
          <a:ext cx="1717604" cy="893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9602-C466-4F01-AD25-CB711CAEE3BC}">
  <sheetPr>
    <pageSetUpPr autoPageBreaks="0"/>
  </sheetPr>
  <dimension ref="B7:K62"/>
  <sheetViews>
    <sheetView showGridLines="0" tabSelected="1" zoomScale="120" zoomScaleNormal="120" workbookViewId="0">
      <selection activeCell="B16" sqref="B16"/>
    </sheetView>
  </sheetViews>
  <sheetFormatPr defaultColWidth="9.140625" defaultRowHeight="15" x14ac:dyDescent="0.25"/>
  <cols>
    <col min="3" max="3" width="80.42578125" bestFit="1" customWidth="1"/>
    <col min="10" max="10" width="16.42578125" bestFit="1" customWidth="1"/>
  </cols>
  <sheetData>
    <row r="7" spans="2:10" x14ac:dyDescent="0.25">
      <c r="C7" t="s">
        <v>42</v>
      </c>
      <c r="J7" s="123"/>
    </row>
    <row r="8" spans="2:10" x14ac:dyDescent="0.25">
      <c r="C8" s="12" t="s">
        <v>43</v>
      </c>
    </row>
    <row r="10" spans="2:10" ht="18.75" x14ac:dyDescent="0.3">
      <c r="C10" s="197" t="s">
        <v>49</v>
      </c>
      <c r="D10" s="197"/>
    </row>
    <row r="11" spans="2:10" x14ac:dyDescent="0.25">
      <c r="C11" s="125" t="s">
        <v>326</v>
      </c>
    </row>
    <row r="12" spans="2:10" x14ac:dyDescent="0.25">
      <c r="C12" s="124"/>
    </row>
    <row r="13" spans="2:10" x14ac:dyDescent="0.25">
      <c r="B13" s="6">
        <v>1</v>
      </c>
      <c r="C13" s="42" t="s">
        <v>134</v>
      </c>
    </row>
    <row r="14" spans="2:10" x14ac:dyDescent="0.25">
      <c r="B14" s="6">
        <v>2</v>
      </c>
      <c r="C14" s="42" t="s">
        <v>137</v>
      </c>
      <c r="D14" s="2"/>
      <c r="E14" s="2"/>
    </row>
    <row r="15" spans="2:10" x14ac:dyDescent="0.25">
      <c r="B15" s="6">
        <v>3</v>
      </c>
      <c r="C15" s="42" t="s">
        <v>139</v>
      </c>
      <c r="D15" s="2"/>
      <c r="E15" s="2"/>
      <c r="F15" s="2"/>
      <c r="G15" s="2"/>
      <c r="H15" s="2"/>
    </row>
    <row r="16" spans="2:10" x14ac:dyDescent="0.25">
      <c r="B16" s="6">
        <v>4</v>
      </c>
      <c r="C16" s="42" t="s">
        <v>140</v>
      </c>
      <c r="D16" s="2"/>
      <c r="E16" s="2"/>
      <c r="F16" s="2"/>
      <c r="G16" s="2"/>
      <c r="H16" s="2"/>
    </row>
    <row r="17" spans="2:11" x14ac:dyDescent="0.25">
      <c r="B17" s="6">
        <v>5</v>
      </c>
      <c r="C17" s="43" t="s">
        <v>161</v>
      </c>
      <c r="D17" s="3"/>
      <c r="E17" s="3"/>
      <c r="F17" s="3"/>
      <c r="G17" s="3"/>
      <c r="H17" s="3"/>
    </row>
    <row r="18" spans="2:11" x14ac:dyDescent="0.25">
      <c r="B18" s="6">
        <v>6</v>
      </c>
      <c r="C18" s="43" t="s">
        <v>184</v>
      </c>
      <c r="D18" s="3"/>
      <c r="E18" s="3"/>
      <c r="F18" s="3"/>
      <c r="G18" s="3"/>
    </row>
    <row r="19" spans="2:11" x14ac:dyDescent="0.25">
      <c r="B19" s="6">
        <v>7</v>
      </c>
      <c r="C19" s="43" t="s">
        <v>143</v>
      </c>
      <c r="D19" s="3"/>
      <c r="E19" s="3"/>
      <c r="F19" s="3"/>
      <c r="G19" s="3"/>
    </row>
    <row r="20" spans="2:11" x14ac:dyDescent="0.25">
      <c r="B20" s="6">
        <v>8</v>
      </c>
      <c r="C20" s="43" t="s">
        <v>160</v>
      </c>
      <c r="D20" s="4"/>
      <c r="E20" s="4"/>
    </row>
    <row r="21" spans="2:11" x14ac:dyDescent="0.25">
      <c r="B21" s="6">
        <v>9</v>
      </c>
      <c r="C21" s="44" t="s">
        <v>164</v>
      </c>
      <c r="D21" s="3"/>
      <c r="E21" s="3"/>
    </row>
    <row r="22" spans="2:11" x14ac:dyDescent="0.25">
      <c r="B22" s="6">
        <v>10</v>
      </c>
      <c r="C22" s="43" t="s">
        <v>166</v>
      </c>
      <c r="D22" s="3"/>
      <c r="E22" s="3"/>
    </row>
    <row r="23" spans="2:11" x14ac:dyDescent="0.25">
      <c r="B23" s="6">
        <v>11</v>
      </c>
      <c r="C23" s="43" t="s">
        <v>185</v>
      </c>
      <c r="D23" s="43"/>
      <c r="E23" s="43"/>
      <c r="F23" s="43"/>
      <c r="G23" s="43"/>
      <c r="H23" s="43"/>
      <c r="I23" s="43"/>
      <c r="J23" s="43"/>
      <c r="K23" s="43"/>
    </row>
    <row r="24" spans="2:11" x14ac:dyDescent="0.25">
      <c r="B24" s="6">
        <v>12</v>
      </c>
      <c r="C24" s="3" t="s">
        <v>186</v>
      </c>
      <c r="D24" s="3"/>
      <c r="E24" s="3"/>
      <c r="F24" s="3"/>
      <c r="G24" s="3"/>
      <c r="H24" s="2"/>
    </row>
    <row r="25" spans="2:11" x14ac:dyDescent="0.25">
      <c r="B25" s="6">
        <v>13</v>
      </c>
      <c r="C25" s="43" t="s">
        <v>180</v>
      </c>
    </row>
    <row r="26" spans="2:11" x14ac:dyDescent="0.25">
      <c r="B26" s="6">
        <v>14</v>
      </c>
      <c r="C26" s="42" t="s">
        <v>181</v>
      </c>
    </row>
    <row r="27" spans="2:11" x14ac:dyDescent="0.25">
      <c r="B27" s="6">
        <v>15</v>
      </c>
      <c r="C27" s="43" t="s">
        <v>150</v>
      </c>
    </row>
    <row r="28" spans="2:11" x14ac:dyDescent="0.25">
      <c r="B28" s="6">
        <v>16</v>
      </c>
      <c r="C28" s="42" t="s">
        <v>188</v>
      </c>
    </row>
    <row r="29" spans="2:11" x14ac:dyDescent="0.25">
      <c r="B29" s="6">
        <v>17</v>
      </c>
      <c r="C29" s="42" t="s">
        <v>113</v>
      </c>
    </row>
    <row r="30" spans="2:11" x14ac:dyDescent="0.25">
      <c r="B30" s="6">
        <v>18</v>
      </c>
      <c r="C30" s="42" t="s">
        <v>107</v>
      </c>
      <c r="D30" s="2"/>
      <c r="E30" s="2"/>
      <c r="F30" s="2"/>
      <c r="G30" s="2"/>
      <c r="H30" s="2"/>
    </row>
    <row r="31" spans="2:11" x14ac:dyDescent="0.25">
      <c r="B31" s="6">
        <v>19</v>
      </c>
      <c r="C31" s="42" t="s">
        <v>108</v>
      </c>
      <c r="D31" s="2"/>
      <c r="E31" s="2"/>
      <c r="F31" s="2"/>
      <c r="G31" s="2"/>
      <c r="H31" s="2"/>
    </row>
    <row r="32" spans="2:11" x14ac:dyDescent="0.25">
      <c r="B32" s="6">
        <v>20</v>
      </c>
      <c r="C32" s="42" t="s">
        <v>109</v>
      </c>
      <c r="D32" s="2"/>
      <c r="E32" s="2"/>
    </row>
    <row r="33" spans="2:8" x14ac:dyDescent="0.25">
      <c r="B33" s="6">
        <v>21</v>
      </c>
      <c r="C33" s="42" t="s">
        <v>110</v>
      </c>
      <c r="D33" s="22"/>
      <c r="E33" s="22"/>
      <c r="F33" s="22"/>
      <c r="G33" s="22"/>
      <c r="H33" s="22"/>
    </row>
    <row r="34" spans="2:8" x14ac:dyDescent="0.25">
      <c r="B34" s="6">
        <v>22</v>
      </c>
      <c r="C34" s="42" t="s">
        <v>38</v>
      </c>
      <c r="D34" s="3"/>
      <c r="E34" s="3"/>
      <c r="F34" s="3"/>
      <c r="G34" s="3"/>
    </row>
    <row r="35" spans="2:8" x14ac:dyDescent="0.25">
      <c r="B35" s="6">
        <v>23</v>
      </c>
      <c r="C35" s="42" t="s">
        <v>104</v>
      </c>
    </row>
    <row r="36" spans="2:8" x14ac:dyDescent="0.25">
      <c r="B36" s="6">
        <v>24</v>
      </c>
      <c r="C36" s="42" t="s">
        <v>39</v>
      </c>
    </row>
    <row r="37" spans="2:8" x14ac:dyDescent="0.25">
      <c r="B37" s="6">
        <v>25</v>
      </c>
      <c r="C37" s="45" t="s">
        <v>40</v>
      </c>
    </row>
    <row r="38" spans="2:8" x14ac:dyDescent="0.25">
      <c r="B38" s="6">
        <v>26</v>
      </c>
      <c r="C38" s="43" t="s">
        <v>97</v>
      </c>
    </row>
    <row r="39" spans="2:8" x14ac:dyDescent="0.25">
      <c r="B39" s="6">
        <v>27</v>
      </c>
      <c r="C39" s="43" t="s">
        <v>98</v>
      </c>
    </row>
    <row r="40" spans="2:8" x14ac:dyDescent="0.25">
      <c r="B40" s="6">
        <v>28</v>
      </c>
      <c r="C40" s="3" t="s">
        <v>96</v>
      </c>
    </row>
    <row r="41" spans="2:8" x14ac:dyDescent="0.25">
      <c r="B41" s="6">
        <v>29</v>
      </c>
      <c r="C41" s="3" t="s">
        <v>41</v>
      </c>
    </row>
    <row r="42" spans="2:8" x14ac:dyDescent="0.25">
      <c r="B42" s="6">
        <v>30</v>
      </c>
      <c r="C42" s="3" t="s">
        <v>111</v>
      </c>
    </row>
    <row r="43" spans="2:8" x14ac:dyDescent="0.25">
      <c r="B43" s="6">
        <v>31</v>
      </c>
      <c r="C43" s="3" t="s">
        <v>171</v>
      </c>
    </row>
    <row r="44" spans="2:8" x14ac:dyDescent="0.25">
      <c r="B44" s="6">
        <v>32</v>
      </c>
      <c r="C44" s="3" t="s">
        <v>172</v>
      </c>
    </row>
    <row r="45" spans="2:8" x14ac:dyDescent="0.25">
      <c r="B45" s="6">
        <v>33</v>
      </c>
      <c r="C45" s="3" t="s">
        <v>189</v>
      </c>
    </row>
    <row r="46" spans="2:8" x14ac:dyDescent="0.25">
      <c r="B46" s="6">
        <v>34</v>
      </c>
      <c r="C46" s="3" t="s">
        <v>112</v>
      </c>
    </row>
    <row r="47" spans="2:8" x14ac:dyDescent="0.25">
      <c r="B47" s="6">
        <v>35</v>
      </c>
      <c r="C47" s="3" t="s">
        <v>174</v>
      </c>
    </row>
    <row r="48" spans="2:8" x14ac:dyDescent="0.25">
      <c r="B48" s="6">
        <v>36</v>
      </c>
      <c r="C48" s="3" t="s">
        <v>190</v>
      </c>
    </row>
    <row r="49" spans="2:3" x14ac:dyDescent="0.25">
      <c r="B49" s="5"/>
      <c r="C49" s="42"/>
    </row>
    <row r="50" spans="2:3" x14ac:dyDescent="0.25">
      <c r="B50" s="5"/>
      <c r="C50" s="42"/>
    </row>
    <row r="51" spans="2:3" x14ac:dyDescent="0.25">
      <c r="B51" s="5"/>
      <c r="C51" s="42"/>
    </row>
    <row r="52" spans="2:3" x14ac:dyDescent="0.25">
      <c r="B52" s="5"/>
      <c r="C52" s="43"/>
    </row>
    <row r="53" spans="2:3" x14ac:dyDescent="0.25">
      <c r="B53" s="5"/>
      <c r="C53" s="43"/>
    </row>
    <row r="54" spans="2:3" x14ac:dyDescent="0.25">
      <c r="B54" s="5"/>
      <c r="C54" s="43"/>
    </row>
    <row r="55" spans="2:3" x14ac:dyDescent="0.25">
      <c r="B55" s="5"/>
      <c r="C55" s="43"/>
    </row>
    <row r="56" spans="2:3" x14ac:dyDescent="0.25">
      <c r="B56" s="5"/>
      <c r="C56" s="42"/>
    </row>
    <row r="57" spans="2:3" x14ac:dyDescent="0.25">
      <c r="B57" s="5"/>
      <c r="C57" s="43"/>
    </row>
    <row r="58" spans="2:3" x14ac:dyDescent="0.25">
      <c r="B58" s="5"/>
      <c r="C58" s="43"/>
    </row>
    <row r="59" spans="2:3" x14ac:dyDescent="0.25">
      <c r="B59" s="5"/>
      <c r="C59" s="43"/>
    </row>
    <row r="60" spans="2:3" x14ac:dyDescent="0.25">
      <c r="B60" s="5"/>
      <c r="C60" s="43"/>
    </row>
    <row r="61" spans="2:3" x14ac:dyDescent="0.25">
      <c r="B61" s="5"/>
      <c r="C61" s="42"/>
    </row>
    <row r="62" spans="2:3" x14ac:dyDescent="0.25">
      <c r="B62" s="5"/>
      <c r="C62" s="42"/>
    </row>
  </sheetData>
  <mergeCells count="1">
    <mergeCell ref="C10:D10"/>
  </mergeCells>
  <hyperlinks>
    <hyperlink ref="B13" location="'1'!A1" display="'1'!A1" xr:uid="{121A27AF-F321-45B2-ACFF-369DFC17C89C}"/>
    <hyperlink ref="B14:B48" location="'Tablas 1'!A1" display="'Tablas 1'!A1" xr:uid="{CD200EE6-CAD8-4782-B848-F12F22702E25}"/>
    <hyperlink ref="B14" location="'2'!A1" display="'2'!A1" xr:uid="{3183FA07-3C57-4083-93E5-B4B6B9FAB9BA}"/>
    <hyperlink ref="B15" location="'3'!A1" display="'3'!A1" xr:uid="{5C3AE864-F067-4950-A9F3-2CFF0A84D679}"/>
    <hyperlink ref="B16" location="'4'!A1" display="'4'!A1" xr:uid="{5581008F-8987-49C0-90A0-868C1A9F1730}"/>
    <hyperlink ref="B17" location="'5'!A1" display="'5'!A1" xr:uid="{8D6ECB7A-8A53-4F81-A5B5-54B69847E864}"/>
    <hyperlink ref="B18" location="'6'!A1" display="'6'!A1" xr:uid="{2B0EBB4C-7960-4DE8-8EFF-F3EA2D50A95C}"/>
    <hyperlink ref="B19" location="'7'!A1" display="'7'!A1" xr:uid="{4038594C-9FAD-4522-AA05-FBECC73A9D79}"/>
    <hyperlink ref="B20" location="'8'!A1" display="'8'!A1" xr:uid="{B8ED843F-E290-4DBB-9367-3B9C3448905F}"/>
    <hyperlink ref="B21" location="'9'!A1" display="'9'!A1" xr:uid="{7324ED3D-C9B4-427D-8726-7CEC97837309}"/>
    <hyperlink ref="B22" location="'10'!A1" display="'10'!A1" xr:uid="{66DF5A33-1A65-4DFD-A78B-8DD6C0949CCF}"/>
    <hyperlink ref="B23" location="'11'!A1" display="'11'!A1" xr:uid="{1220F55A-0962-4659-A9D4-6D3A686B06A8}"/>
    <hyperlink ref="B24" location="'12'!A1" display="'12'!A1" xr:uid="{4D217416-5033-44BF-B3CE-44DA6B0D2DCB}"/>
    <hyperlink ref="B25" location="'13'!A1" display="'13'!A1" xr:uid="{987D078A-EB38-4D60-865B-B26E6893DA46}"/>
    <hyperlink ref="B26" location="'14'!A1" display="'14'!A1" xr:uid="{55D3A547-48BC-4EF1-805A-AE25655BBA7F}"/>
    <hyperlink ref="B27" location="'15'!A1" display="'15'!A1" xr:uid="{F4984139-C778-4A1C-A0B5-05C067EBED2A}"/>
    <hyperlink ref="B28" location="'16'!A1" display="'16'!A1" xr:uid="{D4421892-E17B-499F-B0A3-D303A26B04E8}"/>
    <hyperlink ref="B29" location="'17'!A1" display="'17'!A1" xr:uid="{D37BE2CB-EA30-43C3-885F-7F8D957FF058}"/>
    <hyperlink ref="B30" location="'18'!A1" display="'18'!A1" xr:uid="{397043D1-4338-4C3D-985B-0192D81A06C1}"/>
    <hyperlink ref="B31" location="'19'!A1" display="'19'!A1" xr:uid="{66629DAE-EC96-4BBC-93FA-6F543637A213}"/>
    <hyperlink ref="B32" location="'20'!A1" display="'20'!A1" xr:uid="{A6434B28-EBC6-412E-92D3-7C84FF7F053F}"/>
    <hyperlink ref="B33" location="'21'!A1" display="'21'!A1" xr:uid="{38CBD08A-C68E-4716-8639-B0A1DE0F0BE3}"/>
    <hyperlink ref="B34" location="'22'!A1" display="'22'!A1" xr:uid="{67583B5C-61C0-460F-BCA7-48980C0E64EA}"/>
    <hyperlink ref="B35" location="'23'!A1" display="'23'!A1" xr:uid="{6C6AD3B9-2F54-4E43-B8DD-43FEE2A5F162}"/>
    <hyperlink ref="B36" location="'24'!A1" display="'24'!A1" xr:uid="{E881B1D0-C073-478F-B7C1-352350F93BFD}"/>
    <hyperlink ref="B37" location="'25'!A1" display="'25'!A1" xr:uid="{61E9C07F-4AF9-4C98-9895-7741E482F9A6}"/>
    <hyperlink ref="B38" location="'26'!A1" display="'26'!A1" xr:uid="{AE27D4C9-82F4-4A38-BDF2-904C47B6ED5E}"/>
    <hyperlink ref="B39" location="'27'!A1" display="'27'!A1" xr:uid="{04790F4E-411D-4181-AA00-6D4DC86B7C3A}"/>
    <hyperlink ref="B40" location="'28'!A1" display="'28'!A1" xr:uid="{6FEF4F11-A636-4B2D-970A-8332A5AE85CF}"/>
    <hyperlink ref="B41" location="'29'!A1" display="'29'!A1" xr:uid="{D9A56155-9DEF-4110-9258-453013ED1383}"/>
    <hyperlink ref="B42" location="'30'!A1" display="'30'!A1" xr:uid="{0D5B3DF3-60A2-4F7E-899A-9047CDEE146C}"/>
    <hyperlink ref="B43" location="'31'!A1" display="'31'!A1" xr:uid="{EBED3B3C-1B12-471A-B62E-2B3C36CE1B40}"/>
    <hyperlink ref="B44" location="'32'!A1" display="'32'!A1" xr:uid="{1E6799B3-B0B6-4A96-BF8A-0B1B90ECC688}"/>
    <hyperlink ref="B45" location="'33'!A1" display="'33'!A1" xr:uid="{F4128D91-B6E1-446B-A45D-5218FC7286A3}"/>
    <hyperlink ref="B46" location="'34'!A1" display="'34'!A1" xr:uid="{5696B251-F9F8-4838-96A1-A6E32C9B7F42}"/>
    <hyperlink ref="B47" location="'35'!A1" display="'35'!A1" xr:uid="{C7C8AE93-7D13-49D3-850C-6448926A6B6F}"/>
    <hyperlink ref="B48" location="'36'!A1" display="'36'!A1" xr:uid="{462A18D2-5849-4374-BE99-D7199FD777E4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3580-943D-421F-A459-5137D460DE58}">
  <dimension ref="B1:I31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7.42578125" style="1" customWidth="1"/>
    <col min="2" max="2" width="23.42578125" style="1" customWidth="1"/>
    <col min="3" max="4" width="8.7109375" style="1" bestFit="1" customWidth="1"/>
    <col min="5" max="5" width="10.5703125" style="1" bestFit="1" customWidth="1"/>
    <col min="6" max="7" width="9.42578125" style="1" bestFit="1" customWidth="1"/>
    <col min="8" max="8" width="8.42578125" style="1" bestFit="1" customWidth="1"/>
    <col min="9" max="9" width="8.7109375" style="1" bestFit="1" customWidth="1"/>
    <col min="10" max="16384" width="9.140625" style="1"/>
  </cols>
  <sheetData>
    <row r="1" spans="2:9" x14ac:dyDescent="0.2">
      <c r="B1" s="226" t="s">
        <v>25</v>
      </c>
      <c r="C1" s="226"/>
      <c r="D1" s="226"/>
      <c r="E1" s="226"/>
      <c r="F1" s="226"/>
      <c r="G1" s="226"/>
      <c r="H1" s="226"/>
      <c r="I1" s="226"/>
    </row>
    <row r="2" spans="2:9" x14ac:dyDescent="0.2">
      <c r="B2" s="226" t="s">
        <v>164</v>
      </c>
      <c r="C2" s="226"/>
      <c r="D2" s="226"/>
      <c r="E2" s="226"/>
      <c r="F2" s="226"/>
      <c r="G2" s="226"/>
      <c r="H2" s="226"/>
      <c r="I2" s="226"/>
    </row>
    <row r="3" spans="2:9" x14ac:dyDescent="0.2">
      <c r="B3" s="234" t="s">
        <v>329</v>
      </c>
      <c r="C3" s="234"/>
      <c r="D3" s="234"/>
      <c r="E3" s="234"/>
      <c r="F3" s="234"/>
      <c r="G3" s="234"/>
      <c r="H3" s="234"/>
      <c r="I3" s="234"/>
    </row>
    <row r="4" spans="2:9" ht="33.75" x14ac:dyDescent="0.2">
      <c r="B4" s="131" t="s">
        <v>165</v>
      </c>
      <c r="C4" s="134" t="s">
        <v>281</v>
      </c>
      <c r="D4" s="134" t="s">
        <v>282</v>
      </c>
      <c r="E4" s="134" t="s">
        <v>283</v>
      </c>
      <c r="F4" s="134" t="s">
        <v>284</v>
      </c>
      <c r="G4" s="134" t="s">
        <v>285</v>
      </c>
      <c r="H4" s="134" t="s">
        <v>286</v>
      </c>
      <c r="I4" s="134" t="s">
        <v>287</v>
      </c>
    </row>
    <row r="5" spans="2:9" x14ac:dyDescent="0.2">
      <c r="B5" s="114" t="s">
        <v>259</v>
      </c>
      <c r="C5" s="120">
        <v>7368</v>
      </c>
      <c r="D5" s="120">
        <v>78686</v>
      </c>
      <c r="E5" s="120">
        <v>280658</v>
      </c>
      <c r="F5" s="120">
        <v>944935</v>
      </c>
      <c r="G5" s="120">
        <v>356051</v>
      </c>
      <c r="H5" s="120">
        <v>358540</v>
      </c>
      <c r="I5" s="120">
        <v>2026238</v>
      </c>
    </row>
    <row r="6" spans="2:9" x14ac:dyDescent="0.2">
      <c r="B6" s="105" t="s">
        <v>263</v>
      </c>
      <c r="C6" s="121">
        <v>1975</v>
      </c>
      <c r="D6" s="121">
        <v>2878</v>
      </c>
      <c r="E6" s="121">
        <v>44194</v>
      </c>
      <c r="F6" s="121">
        <v>103291</v>
      </c>
      <c r="G6" s="121">
        <v>12225</v>
      </c>
      <c r="H6" s="121">
        <v>8783</v>
      </c>
      <c r="I6" s="121">
        <v>173346</v>
      </c>
    </row>
    <row r="7" spans="2:9" x14ac:dyDescent="0.2">
      <c r="B7" s="105" t="s">
        <v>267</v>
      </c>
      <c r="C7" s="121">
        <v>1469</v>
      </c>
      <c r="D7" s="121">
        <v>3710</v>
      </c>
      <c r="E7" s="121">
        <v>7064</v>
      </c>
      <c r="F7" s="121">
        <v>36546</v>
      </c>
      <c r="G7" s="121">
        <v>10551</v>
      </c>
      <c r="H7" s="121">
        <v>10329</v>
      </c>
      <c r="I7" s="121">
        <v>69669</v>
      </c>
    </row>
    <row r="8" spans="2:9" x14ac:dyDescent="0.2">
      <c r="B8" s="105" t="s">
        <v>261</v>
      </c>
      <c r="C8" s="121">
        <v>1286</v>
      </c>
      <c r="D8" s="121">
        <v>2188</v>
      </c>
      <c r="E8" s="121">
        <v>51295</v>
      </c>
      <c r="F8" s="121">
        <v>259630</v>
      </c>
      <c r="G8" s="121">
        <v>47820</v>
      </c>
      <c r="H8" s="121">
        <v>34611</v>
      </c>
      <c r="I8" s="121">
        <v>396830</v>
      </c>
    </row>
    <row r="9" spans="2:9" x14ac:dyDescent="0.2">
      <c r="B9" s="105" t="s">
        <v>262</v>
      </c>
      <c r="C9" s="121">
        <v>1121</v>
      </c>
      <c r="D9" s="121">
        <v>3696</v>
      </c>
      <c r="E9" s="121">
        <v>34047</v>
      </c>
      <c r="F9" s="121">
        <v>223408</v>
      </c>
      <c r="G9" s="121">
        <v>36734</v>
      </c>
      <c r="H9" s="121">
        <v>30690</v>
      </c>
      <c r="I9" s="121">
        <v>329696</v>
      </c>
    </row>
    <row r="10" spans="2:9" x14ac:dyDescent="0.2">
      <c r="B10" s="105" t="s">
        <v>268</v>
      </c>
      <c r="C10" s="121">
        <v>620</v>
      </c>
      <c r="D10" s="121">
        <v>817</v>
      </c>
      <c r="E10" s="121">
        <v>2553</v>
      </c>
      <c r="F10" s="121">
        <v>23232</v>
      </c>
      <c r="G10" s="121">
        <v>17643</v>
      </c>
      <c r="H10" s="121">
        <v>10892</v>
      </c>
      <c r="I10" s="121">
        <v>55757</v>
      </c>
    </row>
    <row r="11" spans="2:9" x14ac:dyDescent="0.2">
      <c r="B11" s="105" t="s">
        <v>265</v>
      </c>
      <c r="C11" s="121">
        <v>253</v>
      </c>
      <c r="D11" s="121">
        <v>401</v>
      </c>
      <c r="E11" s="121">
        <v>7013</v>
      </c>
      <c r="F11" s="121">
        <v>45896</v>
      </c>
      <c r="G11" s="121">
        <v>13010</v>
      </c>
      <c r="H11" s="121">
        <v>8958</v>
      </c>
      <c r="I11" s="121">
        <v>75531</v>
      </c>
    </row>
    <row r="12" spans="2:9" x14ac:dyDescent="0.2">
      <c r="B12" s="132" t="s">
        <v>266</v>
      </c>
      <c r="C12" s="121">
        <v>190</v>
      </c>
      <c r="D12" s="121">
        <v>1138</v>
      </c>
      <c r="E12" s="121">
        <v>10684</v>
      </c>
      <c r="F12" s="121">
        <v>47957</v>
      </c>
      <c r="G12" s="121">
        <v>15036</v>
      </c>
      <c r="H12" s="121">
        <v>7334</v>
      </c>
      <c r="I12" s="121">
        <v>82339</v>
      </c>
    </row>
    <row r="13" spans="2:9" x14ac:dyDescent="0.2">
      <c r="B13" s="105" t="s">
        <v>264</v>
      </c>
      <c r="C13" s="121">
        <v>188</v>
      </c>
      <c r="D13" s="121">
        <v>454</v>
      </c>
      <c r="E13" s="121">
        <v>6308</v>
      </c>
      <c r="F13" s="121">
        <v>32440</v>
      </c>
      <c r="G13" s="121">
        <v>26863</v>
      </c>
      <c r="H13" s="121">
        <v>30800</v>
      </c>
      <c r="I13" s="121">
        <v>97053</v>
      </c>
    </row>
    <row r="14" spans="2:9" x14ac:dyDescent="0.2">
      <c r="B14" s="105" t="s">
        <v>260</v>
      </c>
      <c r="C14" s="121">
        <v>131</v>
      </c>
      <c r="D14" s="121">
        <v>62714</v>
      </c>
      <c r="E14" s="121">
        <v>109908</v>
      </c>
      <c r="F14" s="121">
        <v>133279</v>
      </c>
      <c r="G14" s="121">
        <v>165337</v>
      </c>
      <c r="H14" s="121">
        <v>206659</v>
      </c>
      <c r="I14" s="121">
        <v>678028</v>
      </c>
    </row>
    <row r="15" spans="2:9" x14ac:dyDescent="0.2">
      <c r="B15" s="105" t="s">
        <v>269</v>
      </c>
      <c r="C15" s="121">
        <v>99</v>
      </c>
      <c r="D15" s="121">
        <v>179</v>
      </c>
      <c r="E15" s="121">
        <v>5645</v>
      </c>
      <c r="F15" s="121">
        <v>30215</v>
      </c>
      <c r="G15" s="121">
        <v>5761</v>
      </c>
      <c r="H15" s="121">
        <v>4234</v>
      </c>
      <c r="I15" s="121">
        <v>46133</v>
      </c>
    </row>
    <row r="16" spans="2:9" x14ac:dyDescent="0.2">
      <c r="B16" s="105" t="s">
        <v>270</v>
      </c>
      <c r="C16" s="121">
        <v>36</v>
      </c>
      <c r="D16" s="121">
        <v>511</v>
      </c>
      <c r="E16" s="121">
        <v>1947</v>
      </c>
      <c r="F16" s="121">
        <v>9041</v>
      </c>
      <c r="G16" s="121">
        <v>5071</v>
      </c>
      <c r="H16" s="121">
        <v>5250</v>
      </c>
      <c r="I16" s="121">
        <v>21856</v>
      </c>
    </row>
    <row r="17" spans="2:9" x14ac:dyDescent="0.2">
      <c r="B17" s="114" t="s">
        <v>271</v>
      </c>
      <c r="C17" s="120">
        <v>2871</v>
      </c>
      <c r="D17" s="120">
        <v>3779</v>
      </c>
      <c r="E17" s="120">
        <v>24441</v>
      </c>
      <c r="F17" s="120">
        <v>244384</v>
      </c>
      <c r="G17" s="120">
        <v>63231</v>
      </c>
      <c r="H17" s="120">
        <v>49081</v>
      </c>
      <c r="I17" s="120">
        <v>387787</v>
      </c>
    </row>
    <row r="18" spans="2:9" x14ac:dyDescent="0.2">
      <c r="B18" s="105" t="s">
        <v>272</v>
      </c>
      <c r="C18" s="121">
        <v>2628</v>
      </c>
      <c r="D18" s="121">
        <v>3432</v>
      </c>
      <c r="E18" s="121">
        <v>17080</v>
      </c>
      <c r="F18" s="121">
        <v>193244</v>
      </c>
      <c r="G18" s="121">
        <v>47442</v>
      </c>
      <c r="H18" s="121">
        <v>33727</v>
      </c>
      <c r="I18" s="121">
        <v>297553</v>
      </c>
    </row>
    <row r="19" spans="2:9" x14ac:dyDescent="0.2">
      <c r="B19" s="105" t="s">
        <v>273</v>
      </c>
      <c r="C19" s="121">
        <v>231</v>
      </c>
      <c r="D19" s="121">
        <v>313</v>
      </c>
      <c r="E19" s="121">
        <v>7232</v>
      </c>
      <c r="F19" s="121">
        <v>49494</v>
      </c>
      <c r="G19" s="121">
        <v>14443</v>
      </c>
      <c r="H19" s="121">
        <v>11335</v>
      </c>
      <c r="I19" s="121">
        <v>83048</v>
      </c>
    </row>
    <row r="20" spans="2:9" x14ac:dyDescent="0.2">
      <c r="B20" s="105" t="s">
        <v>274</v>
      </c>
      <c r="C20" s="121">
        <v>12</v>
      </c>
      <c r="D20" s="121">
        <v>34</v>
      </c>
      <c r="E20" s="121">
        <v>129</v>
      </c>
      <c r="F20" s="121">
        <v>1646</v>
      </c>
      <c r="G20" s="121">
        <v>1346</v>
      </c>
      <c r="H20" s="121">
        <v>4019</v>
      </c>
      <c r="I20" s="121">
        <v>7186</v>
      </c>
    </row>
    <row r="21" spans="2:9" x14ac:dyDescent="0.2">
      <c r="B21" s="114" t="s">
        <v>275</v>
      </c>
      <c r="C21" s="120">
        <v>339</v>
      </c>
      <c r="D21" s="120">
        <v>631</v>
      </c>
      <c r="E21" s="120">
        <v>7560</v>
      </c>
      <c r="F21" s="120">
        <v>28104</v>
      </c>
      <c r="G21" s="120">
        <v>4207</v>
      </c>
      <c r="H21" s="120">
        <v>1944</v>
      </c>
      <c r="I21" s="120">
        <v>42785</v>
      </c>
    </row>
    <row r="22" spans="2:9" x14ac:dyDescent="0.2">
      <c r="B22" s="105" t="s">
        <v>276</v>
      </c>
      <c r="C22" s="121">
        <v>255</v>
      </c>
      <c r="D22" s="121">
        <v>414</v>
      </c>
      <c r="E22" s="121">
        <v>4723</v>
      </c>
      <c r="F22" s="121">
        <v>12701</v>
      </c>
      <c r="G22" s="121">
        <v>1649</v>
      </c>
      <c r="H22" s="121">
        <v>850</v>
      </c>
      <c r="I22" s="121">
        <v>20592</v>
      </c>
    </row>
    <row r="23" spans="2:9" x14ac:dyDescent="0.2">
      <c r="B23" s="105" t="s">
        <v>277</v>
      </c>
      <c r="C23" s="121">
        <v>54</v>
      </c>
      <c r="D23" s="121">
        <v>96</v>
      </c>
      <c r="E23" s="121">
        <v>1178</v>
      </c>
      <c r="F23" s="121">
        <v>10495</v>
      </c>
      <c r="G23" s="121">
        <v>1972</v>
      </c>
      <c r="H23" s="121">
        <v>729</v>
      </c>
      <c r="I23" s="121">
        <v>14524</v>
      </c>
    </row>
    <row r="24" spans="2:9" x14ac:dyDescent="0.2">
      <c r="B24" s="105" t="s">
        <v>279</v>
      </c>
      <c r="C24" s="121">
        <v>20</v>
      </c>
      <c r="D24" s="121">
        <v>11</v>
      </c>
      <c r="E24" s="121">
        <v>348</v>
      </c>
      <c r="F24" s="121">
        <v>1341</v>
      </c>
      <c r="G24" s="121">
        <v>152</v>
      </c>
      <c r="H24" s="121">
        <v>53</v>
      </c>
      <c r="I24" s="121">
        <v>1925</v>
      </c>
    </row>
    <row r="25" spans="2:9" x14ac:dyDescent="0.2">
      <c r="B25" s="105" t="s">
        <v>278</v>
      </c>
      <c r="C25" s="121">
        <v>10</v>
      </c>
      <c r="D25" s="121">
        <v>110</v>
      </c>
      <c r="E25" s="121">
        <v>1311</v>
      </c>
      <c r="F25" s="121">
        <v>3567</v>
      </c>
      <c r="G25" s="121">
        <v>434</v>
      </c>
      <c r="H25" s="121">
        <v>312</v>
      </c>
      <c r="I25" s="121">
        <v>5744</v>
      </c>
    </row>
    <row r="26" spans="2:9" x14ac:dyDescent="0.2">
      <c r="B26" s="114" t="s">
        <v>288</v>
      </c>
      <c r="C26" s="120">
        <v>0</v>
      </c>
      <c r="D26" s="120">
        <v>3</v>
      </c>
      <c r="E26" s="120">
        <v>1419</v>
      </c>
      <c r="F26" s="120">
        <v>1608</v>
      </c>
      <c r="G26" s="120">
        <v>54</v>
      </c>
      <c r="H26" s="120">
        <v>16</v>
      </c>
      <c r="I26" s="120">
        <v>3100</v>
      </c>
    </row>
    <row r="27" spans="2:9" x14ac:dyDescent="0.2">
      <c r="B27" s="115" t="s">
        <v>287</v>
      </c>
      <c r="C27" s="152">
        <v>10578</v>
      </c>
      <c r="D27" s="152">
        <v>83099</v>
      </c>
      <c r="E27" s="152">
        <v>314078</v>
      </c>
      <c r="F27" s="152">
        <v>1219031</v>
      </c>
      <c r="G27" s="152">
        <v>423543</v>
      </c>
      <c r="H27" s="152">
        <v>409581</v>
      </c>
      <c r="I27" s="152">
        <v>2459910</v>
      </c>
    </row>
    <row r="28" spans="2:9" ht="12.75" customHeight="1" x14ac:dyDescent="0.2">
      <c r="B28" s="199" t="s">
        <v>196</v>
      </c>
      <c r="C28" s="199"/>
      <c r="D28" s="199"/>
      <c r="E28" s="199"/>
      <c r="F28" s="199"/>
      <c r="G28" s="199"/>
      <c r="H28" s="199"/>
      <c r="I28" s="199"/>
    </row>
    <row r="29" spans="2:9" x14ac:dyDescent="0.2">
      <c r="B29" s="198"/>
      <c r="C29" s="198"/>
      <c r="D29" s="198"/>
      <c r="E29" s="198"/>
      <c r="F29" s="198"/>
      <c r="G29" s="198"/>
      <c r="H29" s="198"/>
      <c r="I29" s="198"/>
    </row>
    <row r="30" spans="2:9" x14ac:dyDescent="0.2">
      <c r="B30" s="198"/>
      <c r="C30" s="198"/>
      <c r="D30" s="198"/>
      <c r="E30" s="198"/>
      <c r="F30" s="198"/>
      <c r="G30" s="198"/>
      <c r="H30" s="198"/>
      <c r="I30" s="198"/>
    </row>
    <row r="31" spans="2:9" x14ac:dyDescent="0.2">
      <c r="B31" s="126" t="s">
        <v>67</v>
      </c>
    </row>
  </sheetData>
  <mergeCells count="4">
    <mergeCell ref="B2:I2"/>
    <mergeCell ref="B1:I1"/>
    <mergeCell ref="B3:I3"/>
    <mergeCell ref="B28:I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49D6-5D6F-491E-959B-6A3B77A4CD34}">
  <dimension ref="B1:J30"/>
  <sheetViews>
    <sheetView showGridLines="0" workbookViewId="0">
      <selection activeCell="B4" sqref="B4:B5"/>
    </sheetView>
  </sheetViews>
  <sheetFormatPr defaultColWidth="9.140625" defaultRowHeight="12.75" x14ac:dyDescent="0.2"/>
  <cols>
    <col min="1" max="1" width="9.140625" style="1"/>
    <col min="2" max="2" width="26.5703125" style="1" customWidth="1"/>
    <col min="3" max="3" width="8.7109375" style="1" bestFit="1" customWidth="1"/>
    <col min="4" max="4" width="7.42578125" style="1" bestFit="1" customWidth="1"/>
    <col min="5" max="5" width="8.7109375" style="1" bestFit="1" customWidth="1"/>
    <col min="6" max="6" width="9" style="1" bestFit="1" customWidth="1"/>
    <col min="7" max="7" width="8.140625" style="1" bestFit="1" customWidth="1"/>
    <col min="8" max="8" width="8.85546875" style="1" bestFit="1" customWidth="1"/>
    <col min="9" max="16384" width="9.140625" style="1"/>
  </cols>
  <sheetData>
    <row r="1" spans="2:10" x14ac:dyDescent="0.2">
      <c r="B1" s="226" t="s">
        <v>27</v>
      </c>
      <c r="C1" s="226"/>
      <c r="D1" s="226"/>
      <c r="E1" s="226"/>
      <c r="F1" s="226"/>
      <c r="G1" s="226"/>
      <c r="H1" s="226"/>
    </row>
    <row r="2" spans="2:10" x14ac:dyDescent="0.2">
      <c r="B2" s="226" t="s">
        <v>166</v>
      </c>
      <c r="C2" s="226"/>
      <c r="D2" s="226"/>
      <c r="E2" s="226"/>
      <c r="F2" s="226"/>
      <c r="G2" s="226"/>
      <c r="H2" s="226"/>
    </row>
    <row r="3" spans="2:10" x14ac:dyDescent="0.2">
      <c r="B3" s="234" t="s">
        <v>329</v>
      </c>
      <c r="C3" s="234"/>
      <c r="D3" s="234"/>
      <c r="E3" s="234"/>
      <c r="F3" s="234"/>
      <c r="G3" s="234"/>
      <c r="H3" s="234"/>
    </row>
    <row r="4" spans="2:10" ht="15" customHeight="1" x14ac:dyDescent="0.2">
      <c r="B4" s="238" t="s">
        <v>167</v>
      </c>
      <c r="C4" s="235" t="s">
        <v>133</v>
      </c>
      <c r="D4" s="236"/>
      <c r="E4" s="237"/>
      <c r="F4" s="232" t="s">
        <v>149</v>
      </c>
      <c r="G4" s="232"/>
      <c r="H4" s="232"/>
    </row>
    <row r="5" spans="2:10" x14ac:dyDescent="0.2">
      <c r="B5" s="238"/>
      <c r="C5" s="109" t="s">
        <v>101</v>
      </c>
      <c r="D5" s="109" t="s">
        <v>102</v>
      </c>
      <c r="E5" s="109" t="s">
        <v>16</v>
      </c>
      <c r="F5" s="65" t="s">
        <v>101</v>
      </c>
      <c r="G5" s="59" t="s">
        <v>102</v>
      </c>
      <c r="H5" s="59" t="s">
        <v>16</v>
      </c>
    </row>
    <row r="6" spans="2:10" x14ac:dyDescent="0.2">
      <c r="B6" s="98" t="s">
        <v>281</v>
      </c>
      <c r="C6" s="166">
        <v>10385</v>
      </c>
      <c r="D6" s="166">
        <v>193</v>
      </c>
      <c r="E6" s="166">
        <f>+SUM(C6:D6)</f>
        <v>10578</v>
      </c>
      <c r="F6" s="168">
        <v>3135.6392930364045</v>
      </c>
      <c r="G6" s="168">
        <v>3724.3749693251539</v>
      </c>
      <c r="H6" s="170">
        <v>3146.7333872832337</v>
      </c>
      <c r="I6" s="9"/>
      <c r="J6" s="16"/>
    </row>
    <row r="7" spans="2:10" x14ac:dyDescent="0.2">
      <c r="B7" s="98" t="s">
        <v>282</v>
      </c>
      <c r="C7" s="166">
        <v>16859</v>
      </c>
      <c r="D7" s="166">
        <v>66240</v>
      </c>
      <c r="E7" s="166">
        <f t="shared" ref="E7:E12" si="0">+SUM(C7:D7)</f>
        <v>83099</v>
      </c>
      <c r="F7" s="168">
        <v>9316.0274854222189</v>
      </c>
      <c r="G7" s="168">
        <v>8789.9688967139864</v>
      </c>
      <c r="H7" s="170">
        <v>8884.6008554778564</v>
      </c>
    </row>
    <row r="8" spans="2:10" x14ac:dyDescent="0.2">
      <c r="B8" s="98" t="s">
        <v>283</v>
      </c>
      <c r="C8" s="166">
        <v>199997</v>
      </c>
      <c r="D8" s="166">
        <v>114081</v>
      </c>
      <c r="E8" s="166">
        <f t="shared" si="0"/>
        <v>314078</v>
      </c>
      <c r="F8" s="168">
        <v>14412.143932414316</v>
      </c>
      <c r="G8" s="168">
        <v>13815.390472387819</v>
      </c>
      <c r="H8" s="170">
        <v>14199.242583078852</v>
      </c>
    </row>
    <row r="9" spans="2:10" x14ac:dyDescent="0.2">
      <c r="B9" s="98" t="s">
        <v>284</v>
      </c>
      <c r="C9" s="166">
        <v>1071287</v>
      </c>
      <c r="D9" s="166">
        <v>147744</v>
      </c>
      <c r="E9" s="166">
        <f t="shared" si="0"/>
        <v>1219031</v>
      </c>
      <c r="F9" s="168">
        <v>22026.531109257037</v>
      </c>
      <c r="G9" s="168">
        <v>24706.379798099922</v>
      </c>
      <c r="H9" s="170">
        <v>22346.415362883316</v>
      </c>
    </row>
    <row r="10" spans="2:10" x14ac:dyDescent="0.2">
      <c r="B10" s="98" t="s">
        <v>285</v>
      </c>
      <c r="C10" s="166">
        <v>242084</v>
      </c>
      <c r="D10" s="166">
        <v>181459</v>
      </c>
      <c r="E10" s="166">
        <f t="shared" si="0"/>
        <v>423543</v>
      </c>
      <c r="F10" s="168">
        <v>39625.498818386877</v>
      </c>
      <c r="G10" s="168">
        <v>39996.428137773357</v>
      </c>
      <c r="H10" s="170">
        <v>39782.881666654313</v>
      </c>
    </row>
    <row r="11" spans="2:10" x14ac:dyDescent="0.2">
      <c r="B11" s="98" t="s">
        <v>286</v>
      </c>
      <c r="C11" s="166">
        <v>186696</v>
      </c>
      <c r="D11" s="166">
        <v>222885</v>
      </c>
      <c r="E11" s="166">
        <f t="shared" si="0"/>
        <v>409581</v>
      </c>
      <c r="F11" s="168">
        <v>116754.09246861711</v>
      </c>
      <c r="G11" s="168">
        <v>81758.825798797116</v>
      </c>
      <c r="H11" s="170">
        <v>97831.183273895222</v>
      </c>
    </row>
    <row r="12" spans="2:10" x14ac:dyDescent="0.2">
      <c r="B12" s="24" t="s">
        <v>16</v>
      </c>
      <c r="C12" s="167">
        <v>1727308</v>
      </c>
      <c r="D12" s="167">
        <v>732602</v>
      </c>
      <c r="E12" s="167">
        <f t="shared" si="0"/>
        <v>2459910</v>
      </c>
      <c r="F12" s="169">
        <v>33502.413605559632</v>
      </c>
      <c r="G12" s="169">
        <v>42580.204384880963</v>
      </c>
      <c r="H12" s="171">
        <v>36168.307919278632</v>
      </c>
    </row>
    <row r="13" spans="2:10" ht="12.75" customHeight="1" x14ac:dyDescent="0.2">
      <c r="B13" s="199" t="s">
        <v>196</v>
      </c>
      <c r="C13" s="199"/>
      <c r="D13" s="199"/>
      <c r="E13" s="199"/>
      <c r="F13" s="199"/>
      <c r="G13" s="199"/>
      <c r="H13" s="199"/>
    </row>
    <row r="14" spans="2:10" ht="23.25" customHeight="1" x14ac:dyDescent="0.2">
      <c r="B14" s="198"/>
      <c r="C14" s="198"/>
      <c r="D14" s="198"/>
      <c r="E14" s="198"/>
      <c r="F14" s="198"/>
      <c r="G14" s="198"/>
      <c r="H14" s="198"/>
    </row>
    <row r="15" spans="2:10" x14ac:dyDescent="0.2">
      <c r="B15" s="198"/>
      <c r="C15" s="198"/>
      <c r="D15" s="198"/>
      <c r="E15" s="198"/>
      <c r="F15" s="198"/>
      <c r="G15" s="198"/>
      <c r="H15" s="198"/>
    </row>
    <row r="16" spans="2:10" x14ac:dyDescent="0.2">
      <c r="B16" s="126" t="s">
        <v>67</v>
      </c>
      <c r="C16" s="9"/>
      <c r="D16" s="9"/>
    </row>
    <row r="17" spans="3:5" x14ac:dyDescent="0.2">
      <c r="C17" s="9"/>
      <c r="D17" s="9"/>
    </row>
    <row r="18" spans="3:5" x14ac:dyDescent="0.2">
      <c r="E18" s="9"/>
    </row>
    <row r="19" spans="3:5" x14ac:dyDescent="0.2">
      <c r="C19" s="9"/>
    </row>
    <row r="30" spans="3:5" x14ac:dyDescent="0.2">
      <c r="C30" s="15"/>
    </row>
  </sheetData>
  <mergeCells count="7">
    <mergeCell ref="B13:H15"/>
    <mergeCell ref="C4:E4"/>
    <mergeCell ref="F4:H4"/>
    <mergeCell ref="B4:B5"/>
    <mergeCell ref="B1:H1"/>
    <mergeCell ref="B2:H2"/>
    <mergeCell ref="B3:H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1BB4-6F21-4F13-8226-82D0265D0D57}">
  <dimension ref="B1:O41"/>
  <sheetViews>
    <sheetView showGridLines="0" zoomScale="120" zoomScaleNormal="120" workbookViewId="0">
      <selection activeCell="B4" sqref="B4:B5"/>
    </sheetView>
  </sheetViews>
  <sheetFormatPr defaultColWidth="9.140625" defaultRowHeight="12.75" x14ac:dyDescent="0.2"/>
  <cols>
    <col min="1" max="1" width="9.140625" style="1"/>
    <col min="2" max="2" width="9.7109375" style="1" bestFit="1" customWidth="1"/>
    <col min="3" max="5" width="7.42578125" style="1" bestFit="1" customWidth="1"/>
    <col min="6" max="6" width="7" style="1" bestFit="1" customWidth="1"/>
    <col min="7" max="7" width="6.42578125" style="1" bestFit="1" customWidth="1"/>
    <col min="8" max="8" width="8.5703125" style="1" customWidth="1"/>
    <col min="9" max="9" width="8.28515625" style="1" customWidth="1"/>
    <col min="10" max="10" width="7.85546875" style="1" bestFit="1" customWidth="1"/>
    <col min="11" max="11" width="7.140625" style="1" bestFit="1" customWidth="1"/>
    <col min="12" max="12" width="9.5703125" style="7" customWidth="1"/>
    <col min="13" max="13" width="16" style="1" bestFit="1" customWidth="1"/>
    <col min="14" max="15" width="17" style="30" bestFit="1" customWidth="1"/>
    <col min="16" max="16384" width="9.140625" style="1"/>
  </cols>
  <sheetData>
    <row r="1" spans="2:13" x14ac:dyDescent="0.2">
      <c r="B1" s="200" t="s">
        <v>31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"/>
    </row>
    <row r="2" spans="2:13" x14ac:dyDescent="0.2">
      <c r="B2" s="200" t="s">
        <v>185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"/>
    </row>
    <row r="3" spans="2:13" x14ac:dyDescent="0.2">
      <c r="B3" s="201" t="s">
        <v>327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"/>
    </row>
    <row r="4" spans="2:13" ht="67.5" customHeight="1" x14ac:dyDescent="0.2">
      <c r="B4" s="204" t="s">
        <v>0</v>
      </c>
      <c r="C4" s="206" t="s">
        <v>145</v>
      </c>
      <c r="D4" s="207"/>
      <c r="E4" s="208"/>
      <c r="F4" s="202" t="s">
        <v>209</v>
      </c>
      <c r="G4" s="203"/>
      <c r="H4" s="205" t="s">
        <v>146</v>
      </c>
      <c r="I4" s="205"/>
      <c r="J4" s="205"/>
      <c r="K4" s="202" t="s">
        <v>210</v>
      </c>
      <c r="L4" s="203"/>
    </row>
    <row r="5" spans="2:13" x14ac:dyDescent="0.2">
      <c r="B5" s="204"/>
      <c r="C5" s="136">
        <v>2023</v>
      </c>
      <c r="D5" s="142">
        <v>2024</v>
      </c>
      <c r="E5" s="142">
        <v>2025</v>
      </c>
      <c r="F5" s="90" t="s">
        <v>28</v>
      </c>
      <c r="G5" s="48" t="s">
        <v>29</v>
      </c>
      <c r="H5" s="136">
        <v>2022</v>
      </c>
      <c r="I5" s="142">
        <v>2023</v>
      </c>
      <c r="J5" s="142">
        <v>2024</v>
      </c>
      <c r="K5" s="90" t="s">
        <v>106</v>
      </c>
      <c r="L5" s="48" t="s">
        <v>29</v>
      </c>
    </row>
    <row r="6" spans="2:13" x14ac:dyDescent="0.2">
      <c r="B6" s="49" t="s">
        <v>1</v>
      </c>
      <c r="C6" s="189">
        <v>730737</v>
      </c>
      <c r="D6" s="189">
        <v>710350</v>
      </c>
      <c r="E6" s="189">
        <v>728828</v>
      </c>
      <c r="F6" s="143">
        <f t="shared" ref="F6:F17" si="0">IF(E6="","",E6-D6)</f>
        <v>18478</v>
      </c>
      <c r="G6" s="84">
        <f t="shared" ref="G6:G17" si="1">IF(F6="","",F6/D6)</f>
        <v>2.6012529034982756E-2</v>
      </c>
      <c r="H6" s="52">
        <v>35690.154992714721</v>
      </c>
      <c r="I6" s="52">
        <v>40040.446658241541</v>
      </c>
      <c r="J6" s="52">
        <v>42412.347944461224</v>
      </c>
      <c r="K6" s="91">
        <f t="shared" ref="K6:K11" si="2">IF(J6="","",J6-I6)</f>
        <v>2371.9012862196832</v>
      </c>
      <c r="L6" s="153">
        <f t="shared" ref="L6:L17" si="3">IF(K6="","",K6/I6)</f>
        <v>5.9237633048018809E-2</v>
      </c>
      <c r="M6" s="15"/>
    </row>
    <row r="7" spans="2:13" x14ac:dyDescent="0.2">
      <c r="B7" s="49" t="s">
        <v>2</v>
      </c>
      <c r="C7" s="189">
        <v>731270</v>
      </c>
      <c r="D7" s="189">
        <v>711611</v>
      </c>
      <c r="E7" s="189">
        <v>728901</v>
      </c>
      <c r="F7" s="143">
        <f t="shared" ref="F7:F8" si="4">IF(E7="","",E7-D7)</f>
        <v>17290</v>
      </c>
      <c r="G7" s="84">
        <f t="shared" ref="G7:G8" si="5">IF(F7="","",F7/D7)</f>
        <v>2.4296982480596842E-2</v>
      </c>
      <c r="H7" s="52">
        <v>35934.649174208222</v>
      </c>
      <c r="I7" s="52">
        <v>40108.116671259646</v>
      </c>
      <c r="J7" s="52">
        <v>42508.106205135809</v>
      </c>
      <c r="K7" s="91">
        <f t="shared" ref="K7:K8" si="6">IF(J7="","",J7-I7)</f>
        <v>2399.9895338761635</v>
      </c>
      <c r="L7" s="153">
        <f t="shared" ref="L7:L8" si="7">IF(K7="","",K7/I7)</f>
        <v>5.9838001209264677E-2</v>
      </c>
      <c r="M7" s="15"/>
    </row>
    <row r="8" spans="2:13" x14ac:dyDescent="0.2">
      <c r="B8" s="49" t="s">
        <v>3</v>
      </c>
      <c r="C8" s="189">
        <v>733746</v>
      </c>
      <c r="D8" s="189">
        <v>715651</v>
      </c>
      <c r="E8" s="189">
        <v>732602</v>
      </c>
      <c r="F8" s="143">
        <f t="shared" si="4"/>
        <v>16951</v>
      </c>
      <c r="G8" s="84">
        <f t="shared" si="5"/>
        <v>2.3686126338117324E-2</v>
      </c>
      <c r="H8" s="52">
        <v>36711.547877722842</v>
      </c>
      <c r="I8" s="52">
        <v>40191.870577294176</v>
      </c>
      <c r="J8" s="52">
        <v>42580.204384880948</v>
      </c>
      <c r="K8" s="91">
        <f t="shared" si="6"/>
        <v>2388.3338075867723</v>
      </c>
      <c r="L8" s="153">
        <f t="shared" si="7"/>
        <v>5.9423305590957674E-2</v>
      </c>
      <c r="M8" s="15"/>
    </row>
    <row r="9" spans="2:13" x14ac:dyDescent="0.2">
      <c r="B9" s="49" t="s">
        <v>4</v>
      </c>
      <c r="C9" s="189">
        <v>689645</v>
      </c>
      <c r="D9" s="189">
        <v>717196</v>
      </c>
      <c r="E9" s="189"/>
      <c r="F9" s="51" t="str">
        <f t="shared" si="0"/>
        <v/>
      </c>
      <c r="G9" s="84" t="str">
        <f t="shared" si="1"/>
        <v/>
      </c>
      <c r="H9" s="52">
        <v>38854.181524389671</v>
      </c>
      <c r="I9" s="52">
        <v>40275.469784961613</v>
      </c>
      <c r="J9" s="52"/>
      <c r="K9" s="91" t="str">
        <f t="shared" si="2"/>
        <v/>
      </c>
      <c r="L9" s="153" t="str">
        <f t="shared" si="3"/>
        <v/>
      </c>
      <c r="M9" s="15"/>
    </row>
    <row r="10" spans="2:13" x14ac:dyDescent="0.2">
      <c r="B10" s="49" t="s">
        <v>5</v>
      </c>
      <c r="C10" s="189">
        <v>689736</v>
      </c>
      <c r="D10" s="189">
        <v>718817</v>
      </c>
      <c r="E10" s="189"/>
      <c r="F10" s="51" t="str">
        <f t="shared" si="0"/>
        <v/>
      </c>
      <c r="G10" s="84" t="str">
        <f t="shared" si="1"/>
        <v/>
      </c>
      <c r="H10" s="52">
        <v>38984.091439242497</v>
      </c>
      <c r="I10" s="52">
        <v>41184.34319084938</v>
      </c>
      <c r="J10" s="52"/>
      <c r="K10" s="91" t="str">
        <f t="shared" si="2"/>
        <v/>
      </c>
      <c r="L10" s="84" t="str">
        <f t="shared" si="3"/>
        <v/>
      </c>
      <c r="M10" s="15"/>
    </row>
    <row r="11" spans="2:13" x14ac:dyDescent="0.2">
      <c r="B11" s="49" t="s">
        <v>6</v>
      </c>
      <c r="C11" s="189">
        <v>688530</v>
      </c>
      <c r="D11" s="189">
        <v>719746</v>
      </c>
      <c r="E11" s="189"/>
      <c r="F11" s="51" t="str">
        <f t="shared" si="0"/>
        <v/>
      </c>
      <c r="G11" s="84" t="str">
        <f t="shared" si="1"/>
        <v/>
      </c>
      <c r="H11" s="52">
        <v>39259.751354578751</v>
      </c>
      <c r="I11" s="52">
        <v>41471.009702360883</v>
      </c>
      <c r="J11" s="52"/>
      <c r="K11" s="91" t="str">
        <f t="shared" si="2"/>
        <v/>
      </c>
      <c r="L11" s="84" t="str">
        <f t="shared" si="3"/>
        <v/>
      </c>
      <c r="M11" s="15"/>
    </row>
    <row r="12" spans="2:13" x14ac:dyDescent="0.2">
      <c r="B12" s="49" t="s">
        <v>7</v>
      </c>
      <c r="C12" s="189">
        <v>687865</v>
      </c>
      <c r="D12" s="189">
        <v>714126</v>
      </c>
      <c r="E12" s="189"/>
      <c r="F12" s="51" t="str">
        <f t="shared" si="0"/>
        <v/>
      </c>
      <c r="G12" s="84" t="str">
        <f>IF(F12="","",F12/D12)</f>
        <v/>
      </c>
      <c r="H12" s="52">
        <v>39230.085360307945</v>
      </c>
      <c r="I12" s="52">
        <v>41702.581716386441</v>
      </c>
      <c r="J12" s="52"/>
      <c r="K12" s="91" t="str">
        <f t="shared" ref="K12:K15" si="8">IF(J12="","",J12-I12)</f>
        <v/>
      </c>
      <c r="L12" s="84" t="str">
        <f t="shared" si="3"/>
        <v/>
      </c>
      <c r="M12" s="15"/>
    </row>
    <row r="13" spans="2:13" x14ac:dyDescent="0.2">
      <c r="B13" s="49" t="s">
        <v>8</v>
      </c>
      <c r="C13" s="189">
        <v>691330</v>
      </c>
      <c r="D13" s="189">
        <v>718846</v>
      </c>
      <c r="E13" s="189"/>
      <c r="F13" s="51" t="str">
        <f>IF(E13="","",E13-D13)</f>
        <v/>
      </c>
      <c r="G13" s="84" t="str">
        <f t="shared" si="1"/>
        <v/>
      </c>
      <c r="H13" s="52">
        <v>39247.742761163594</v>
      </c>
      <c r="I13" s="52">
        <v>41626.68286562404</v>
      </c>
      <c r="J13" s="52"/>
      <c r="K13" s="91" t="str">
        <f t="shared" si="8"/>
        <v/>
      </c>
      <c r="L13" s="84" t="str">
        <f t="shared" si="3"/>
        <v/>
      </c>
    </row>
    <row r="14" spans="2:13" x14ac:dyDescent="0.2">
      <c r="B14" s="49" t="s">
        <v>9</v>
      </c>
      <c r="C14" s="189">
        <v>695283</v>
      </c>
      <c r="D14" s="189">
        <v>720565</v>
      </c>
      <c r="E14" s="189"/>
      <c r="F14" s="51" t="str">
        <f t="shared" si="0"/>
        <v/>
      </c>
      <c r="G14" s="84" t="str">
        <f t="shared" si="1"/>
        <v/>
      </c>
      <c r="H14" s="52">
        <v>39207.317637222266</v>
      </c>
      <c r="I14" s="52">
        <v>41625.887243827448</v>
      </c>
      <c r="J14" s="52"/>
      <c r="K14" s="91" t="str">
        <f t="shared" si="8"/>
        <v/>
      </c>
      <c r="L14" s="84" t="str">
        <f t="shared" si="3"/>
        <v/>
      </c>
    </row>
    <row r="15" spans="2:13" x14ac:dyDescent="0.2">
      <c r="B15" s="49" t="s">
        <v>10</v>
      </c>
      <c r="C15" s="189">
        <v>699981</v>
      </c>
      <c r="D15" s="189">
        <v>722367</v>
      </c>
      <c r="E15" s="189"/>
      <c r="F15" s="51" t="str">
        <f t="shared" si="0"/>
        <v/>
      </c>
      <c r="G15" s="84" t="str">
        <f t="shared" si="1"/>
        <v/>
      </c>
      <c r="H15" s="52">
        <v>39979.486577330383</v>
      </c>
      <c r="I15" s="52">
        <v>41823.016499334357</v>
      </c>
      <c r="J15" s="52"/>
      <c r="K15" s="91" t="str">
        <f t="shared" si="8"/>
        <v/>
      </c>
      <c r="L15" s="84" t="str">
        <f t="shared" si="3"/>
        <v/>
      </c>
    </row>
    <row r="16" spans="2:13" x14ac:dyDescent="0.2">
      <c r="B16" s="49" t="s">
        <v>11</v>
      </c>
      <c r="C16" s="189">
        <v>705740</v>
      </c>
      <c r="D16" s="189">
        <v>722958</v>
      </c>
      <c r="E16" s="189"/>
      <c r="F16" s="51" t="str">
        <f t="shared" si="0"/>
        <v/>
      </c>
      <c r="G16" s="84" t="str">
        <f t="shared" si="1"/>
        <v/>
      </c>
      <c r="H16" s="52">
        <v>40115.998463881377</v>
      </c>
      <c r="I16" s="52">
        <v>42064.160904184806</v>
      </c>
      <c r="J16" s="52"/>
      <c r="K16" s="91" t="str">
        <f>IF(J16="","",J16-I16)</f>
        <v/>
      </c>
      <c r="L16" s="84" t="str">
        <f t="shared" si="3"/>
        <v/>
      </c>
    </row>
    <row r="17" spans="2:12" x14ac:dyDescent="0.2">
      <c r="B17" s="49" t="s">
        <v>12</v>
      </c>
      <c r="C17" s="189">
        <v>709877</v>
      </c>
      <c r="D17" s="189">
        <v>731218</v>
      </c>
      <c r="E17" s="189"/>
      <c r="F17" s="51" t="str">
        <f t="shared" si="0"/>
        <v/>
      </c>
      <c r="G17" s="84" t="str">
        <f t="shared" si="1"/>
        <v/>
      </c>
      <c r="H17" s="52">
        <v>40085.587423284276</v>
      </c>
      <c r="I17" s="52">
        <v>41964.601442253559</v>
      </c>
      <c r="J17" s="52"/>
      <c r="K17" s="91" t="str">
        <f>IF(J17="","",J17-I17)</f>
        <v/>
      </c>
      <c r="L17" s="84" t="str">
        <f t="shared" si="3"/>
        <v/>
      </c>
    </row>
    <row r="18" spans="2:12" ht="12.75" customHeight="1" x14ac:dyDescent="0.2">
      <c r="B18" s="199" t="s">
        <v>115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</row>
    <row r="19" spans="2:12" x14ac:dyDescent="0.2"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</row>
    <row r="20" spans="2:12" ht="12.75" customHeight="1" x14ac:dyDescent="0.2">
      <c r="B20" s="198" t="s">
        <v>195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</row>
    <row r="21" spans="2:12" x14ac:dyDescent="0.2"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</row>
    <row r="22" spans="2:12" x14ac:dyDescent="0.2"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</row>
    <row r="23" spans="2:12" ht="15" customHeight="1" x14ac:dyDescent="0.2">
      <c r="B23" s="198" t="s">
        <v>198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</row>
    <row r="24" spans="2:12" ht="24" customHeight="1" x14ac:dyDescent="0.2"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</row>
    <row r="25" spans="2:12" x14ac:dyDescent="0.2">
      <c r="E25" s="92"/>
      <c r="G25" s="30"/>
      <c r="H25" s="15"/>
      <c r="I25" s="15"/>
    </row>
    <row r="26" spans="2:12" x14ac:dyDescent="0.2">
      <c r="B26" s="126" t="s">
        <v>67</v>
      </c>
      <c r="E26" s="92"/>
      <c r="G26" s="30"/>
      <c r="H26" s="15"/>
      <c r="I26" s="15"/>
    </row>
    <row r="27" spans="2:12" x14ac:dyDescent="0.2">
      <c r="E27" s="92"/>
      <c r="G27" s="30"/>
      <c r="H27" s="15"/>
      <c r="I27" s="15"/>
    </row>
    <row r="28" spans="2:12" x14ac:dyDescent="0.2">
      <c r="E28" s="92"/>
      <c r="G28" s="30"/>
      <c r="H28" s="15"/>
      <c r="I28" s="15"/>
    </row>
    <row r="29" spans="2:12" x14ac:dyDescent="0.2">
      <c r="E29" s="92"/>
      <c r="G29" s="30"/>
      <c r="H29" s="15"/>
      <c r="I29" s="15"/>
    </row>
    <row r="30" spans="2:12" x14ac:dyDescent="0.2">
      <c r="E30" s="92"/>
      <c r="G30" s="30"/>
      <c r="H30" s="15"/>
      <c r="I30" s="15"/>
    </row>
    <row r="31" spans="2:12" x14ac:dyDescent="0.2">
      <c r="E31" s="92"/>
      <c r="G31" s="30"/>
      <c r="H31" s="15"/>
      <c r="I31" s="15"/>
    </row>
    <row r="32" spans="2:12" x14ac:dyDescent="0.2">
      <c r="E32" s="92"/>
      <c r="G32" s="30"/>
      <c r="H32" s="15"/>
      <c r="I32" s="15"/>
    </row>
    <row r="33" spans="5:9" x14ac:dyDescent="0.2">
      <c r="E33" s="92"/>
      <c r="G33" s="30"/>
      <c r="H33" s="15"/>
      <c r="I33" s="15"/>
    </row>
    <row r="34" spans="5:9" x14ac:dyDescent="0.2">
      <c r="E34" s="92"/>
      <c r="G34" s="30"/>
      <c r="H34" s="15"/>
      <c r="I34" s="15"/>
    </row>
    <row r="35" spans="5:9" x14ac:dyDescent="0.2">
      <c r="E35" s="92"/>
      <c r="G35" s="30"/>
      <c r="H35" s="15"/>
      <c r="I35" s="15"/>
    </row>
    <row r="36" spans="5:9" x14ac:dyDescent="0.2">
      <c r="E36" s="92"/>
      <c r="G36" s="30"/>
      <c r="H36" s="15"/>
      <c r="I36" s="15"/>
    </row>
    <row r="37" spans="5:9" x14ac:dyDescent="0.2">
      <c r="E37" s="92"/>
      <c r="G37" s="30"/>
      <c r="H37" s="15"/>
      <c r="I37" s="15"/>
    </row>
    <row r="38" spans="5:9" x14ac:dyDescent="0.2">
      <c r="E38" s="92"/>
      <c r="G38" s="30"/>
      <c r="H38" s="15"/>
      <c r="I38" s="15"/>
    </row>
    <row r="39" spans="5:9" x14ac:dyDescent="0.2">
      <c r="E39" s="92"/>
      <c r="G39" s="30"/>
      <c r="H39" s="15"/>
      <c r="I39" s="15"/>
    </row>
    <row r="40" spans="5:9" x14ac:dyDescent="0.2">
      <c r="E40" s="92"/>
      <c r="G40" s="30"/>
      <c r="H40" s="15"/>
      <c r="I40" s="15"/>
    </row>
    <row r="41" spans="5:9" x14ac:dyDescent="0.2">
      <c r="E41" s="92"/>
      <c r="G41" s="30"/>
      <c r="H41" s="15"/>
      <c r="I41" s="15"/>
    </row>
  </sheetData>
  <mergeCells count="11">
    <mergeCell ref="B23:L24"/>
    <mergeCell ref="B20:L22"/>
    <mergeCell ref="B18:L19"/>
    <mergeCell ref="B1:L1"/>
    <mergeCell ref="B2:L2"/>
    <mergeCell ref="B3:L3"/>
    <mergeCell ref="B4:B5"/>
    <mergeCell ref="F4:G4"/>
    <mergeCell ref="H4:J4"/>
    <mergeCell ref="K4:L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DB34C-2080-4EF5-9A76-49C0C7990894}">
  <dimension ref="B1:L25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9.140625" style="1"/>
    <col min="2" max="2" width="36.5703125" style="1" bestFit="1" customWidth="1"/>
    <col min="3" max="3" width="12.28515625" style="1" customWidth="1"/>
    <col min="4" max="4" width="13.140625" style="1" bestFit="1" customWidth="1"/>
    <col min="5" max="5" width="13.28515625" style="1" bestFit="1" customWidth="1"/>
    <col min="6" max="6" width="21" style="1" bestFit="1" customWidth="1"/>
    <col min="7" max="7" width="10.42578125" style="1" customWidth="1"/>
    <col min="8" max="8" width="14" style="1" bestFit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26" t="s">
        <v>32</v>
      </c>
      <c r="C1" s="226"/>
      <c r="D1" s="226"/>
      <c r="E1" s="226"/>
      <c r="F1" s="226"/>
      <c r="G1" s="3"/>
      <c r="H1" s="3"/>
      <c r="I1" s="3"/>
      <c r="J1" s="3"/>
      <c r="K1" s="3"/>
    </row>
    <row r="2" spans="2:11" x14ac:dyDescent="0.2">
      <c r="B2" s="226" t="s">
        <v>186</v>
      </c>
      <c r="C2" s="226"/>
      <c r="D2" s="226"/>
      <c r="E2" s="226"/>
      <c r="F2" s="226"/>
      <c r="G2" s="3"/>
      <c r="H2" s="3"/>
      <c r="I2" s="3"/>
      <c r="J2" s="3"/>
      <c r="K2" s="3"/>
    </row>
    <row r="3" spans="2:11" ht="15" x14ac:dyDescent="0.25">
      <c r="B3" s="234" t="s">
        <v>329</v>
      </c>
      <c r="C3" s="234"/>
      <c r="D3" s="234"/>
      <c r="E3" s="234"/>
      <c r="F3" s="234"/>
      <c r="G3" s="11"/>
      <c r="H3"/>
      <c r="I3"/>
      <c r="J3"/>
      <c r="K3"/>
    </row>
    <row r="4" spans="2:11" ht="35.25" customHeight="1" x14ac:dyDescent="0.2">
      <c r="B4" s="62" t="s">
        <v>71</v>
      </c>
      <c r="C4" s="109" t="s">
        <v>133</v>
      </c>
      <c r="D4" s="109" t="s">
        <v>135</v>
      </c>
      <c r="E4" s="59" t="s">
        <v>168</v>
      </c>
      <c r="F4" s="59" t="s">
        <v>147</v>
      </c>
    </row>
    <row r="5" spans="2:11" x14ac:dyDescent="0.2">
      <c r="B5" s="69" t="s">
        <v>259</v>
      </c>
      <c r="C5" s="70">
        <v>731539</v>
      </c>
      <c r="D5" s="70">
        <v>29553535830.119991</v>
      </c>
      <c r="E5" s="71">
        <v>42596.98963974895</v>
      </c>
      <c r="F5" s="149">
        <v>0.99854900751021702</v>
      </c>
      <c r="G5" s="9"/>
    </row>
    <row r="6" spans="2:11" x14ac:dyDescent="0.2">
      <c r="B6" s="56" t="s">
        <v>260</v>
      </c>
      <c r="C6" s="60">
        <v>676944</v>
      </c>
      <c r="D6" s="60">
        <v>26953753034.71999</v>
      </c>
      <c r="E6" s="61">
        <v>41842.348549801747</v>
      </c>
      <c r="F6" s="150">
        <v>0.92402696143335672</v>
      </c>
      <c r="G6" s="9"/>
    </row>
    <row r="7" spans="2:11" x14ac:dyDescent="0.2">
      <c r="B7" s="56" t="s">
        <v>264</v>
      </c>
      <c r="C7" s="60">
        <v>15602</v>
      </c>
      <c r="D7" s="60">
        <v>1009392582.5600001</v>
      </c>
      <c r="E7" s="61">
        <v>67463.746996390866</v>
      </c>
      <c r="F7" s="150">
        <v>2.129669315672084E-2</v>
      </c>
      <c r="G7" s="9"/>
    </row>
    <row r="8" spans="2:11" x14ac:dyDescent="0.2">
      <c r="B8" s="56" t="s">
        <v>266</v>
      </c>
      <c r="C8" s="60">
        <v>13462</v>
      </c>
      <c r="D8" s="60">
        <v>516480705.42000014</v>
      </c>
      <c r="E8" s="61">
        <v>46450.283786311731</v>
      </c>
      <c r="F8" s="150">
        <v>1.8375598210215095E-2</v>
      </c>
      <c r="G8" s="9"/>
    </row>
    <row r="9" spans="2:11" x14ac:dyDescent="0.2">
      <c r="B9" s="56" t="s">
        <v>262</v>
      </c>
      <c r="C9" s="60">
        <v>11053</v>
      </c>
      <c r="D9" s="60">
        <v>401824026.38999999</v>
      </c>
      <c r="E9" s="61">
        <v>38629.496865025954</v>
      </c>
      <c r="F9" s="150">
        <v>1.5087318898938305E-2</v>
      </c>
      <c r="G9" s="9"/>
    </row>
    <row r="10" spans="2:11" x14ac:dyDescent="0.2">
      <c r="B10" s="56" t="s">
        <v>267</v>
      </c>
      <c r="C10" s="60">
        <v>7608</v>
      </c>
      <c r="D10" s="60">
        <v>427282085.84000009</v>
      </c>
      <c r="E10" s="61">
        <v>65373.636144430857</v>
      </c>
      <c r="F10" s="150">
        <v>1.0384902034119481E-2</v>
      </c>
      <c r="G10" s="9"/>
    </row>
    <row r="11" spans="2:11" x14ac:dyDescent="0.2">
      <c r="B11" s="56" t="s">
        <v>265</v>
      </c>
      <c r="C11" s="60">
        <v>3106</v>
      </c>
      <c r="D11" s="60">
        <v>99739324.780000001</v>
      </c>
      <c r="E11" s="61">
        <v>32382.897655844157</v>
      </c>
      <c r="F11" s="150">
        <v>4.2396826653489893E-3</v>
      </c>
      <c r="G11" s="9"/>
    </row>
    <row r="12" spans="2:11" x14ac:dyDescent="0.2">
      <c r="B12" s="56" t="s">
        <v>270</v>
      </c>
      <c r="C12" s="60">
        <v>1973</v>
      </c>
      <c r="D12" s="60">
        <v>34596679.060000002</v>
      </c>
      <c r="E12" s="61">
        <v>18680.712235421168</v>
      </c>
      <c r="F12" s="150">
        <v>2.6931403408672104E-3</v>
      </c>
      <c r="G12" s="9"/>
    </row>
    <row r="13" spans="2:11" x14ac:dyDescent="0.2">
      <c r="B13" s="56" t="s">
        <v>268</v>
      </c>
      <c r="C13" s="60">
        <v>1372</v>
      </c>
      <c r="D13" s="60">
        <v>94747626.939999998</v>
      </c>
      <c r="E13" s="61">
        <v>75798.101551999993</v>
      </c>
      <c r="F13" s="150">
        <v>1.872776760096205E-3</v>
      </c>
      <c r="G13" s="9"/>
      <c r="H13" s="28"/>
      <c r="I13" s="28"/>
      <c r="J13" s="28"/>
    </row>
    <row r="14" spans="2:11" x14ac:dyDescent="0.2">
      <c r="B14" s="56" t="s">
        <v>263</v>
      </c>
      <c r="C14" s="60">
        <v>419</v>
      </c>
      <c r="D14" s="60">
        <v>15719764.409999998</v>
      </c>
      <c r="E14" s="61">
        <v>37517.337494033411</v>
      </c>
      <c r="F14" s="150">
        <v>5.7193401055416178E-4</v>
      </c>
      <c r="G14" s="9"/>
    </row>
    <row r="15" spans="2:11" x14ac:dyDescent="0.2">
      <c r="B15" s="77" t="s">
        <v>271</v>
      </c>
      <c r="C15" s="70">
        <v>475</v>
      </c>
      <c r="D15" s="70">
        <v>14009047.879999999</v>
      </c>
      <c r="E15" s="71">
        <v>30322.614458874457</v>
      </c>
      <c r="F15" s="149">
        <v>6.4837387831319056E-4</v>
      </c>
      <c r="G15" s="9"/>
    </row>
    <row r="16" spans="2:11" x14ac:dyDescent="0.2">
      <c r="B16" s="56" t="s">
        <v>272</v>
      </c>
      <c r="C16" s="60">
        <v>475</v>
      </c>
      <c r="D16" s="60">
        <v>14009047.879999999</v>
      </c>
      <c r="E16" s="61">
        <v>30322.614458874457</v>
      </c>
      <c r="F16" s="150">
        <v>6.4837387831319056E-4</v>
      </c>
      <c r="G16" s="9"/>
    </row>
    <row r="17" spans="2:12" x14ac:dyDescent="0.2">
      <c r="B17" s="77" t="s">
        <v>275</v>
      </c>
      <c r="C17" s="70">
        <v>588</v>
      </c>
      <c r="D17" s="70">
        <v>18586275.359999996</v>
      </c>
      <c r="E17" s="71">
        <v>32211.915701906411</v>
      </c>
      <c r="F17" s="149">
        <v>8.0261861146980215E-4</v>
      </c>
      <c r="G17" s="9"/>
    </row>
    <row r="18" spans="2:12" x14ac:dyDescent="0.2">
      <c r="B18" s="56" t="s">
        <v>278</v>
      </c>
      <c r="C18" s="60">
        <v>541</v>
      </c>
      <c r="D18" s="60">
        <v>16438542.559999997</v>
      </c>
      <c r="E18" s="61">
        <v>30957.707269303195</v>
      </c>
      <c r="F18" s="150">
        <v>7.3846372245776014E-4</v>
      </c>
      <c r="G18" s="9"/>
    </row>
    <row r="19" spans="2:12" x14ac:dyDescent="0.2">
      <c r="B19" s="56" t="s">
        <v>279</v>
      </c>
      <c r="C19" s="60">
        <v>47</v>
      </c>
      <c r="D19" s="60">
        <v>2147732.7999999998</v>
      </c>
      <c r="E19" s="61">
        <v>46689.843478260867</v>
      </c>
      <c r="F19" s="150">
        <v>6.4154889012042011E-5</v>
      </c>
      <c r="G19" s="9"/>
    </row>
    <row r="20" spans="2:12" x14ac:dyDescent="0.2">
      <c r="B20" s="77" t="s">
        <v>254</v>
      </c>
      <c r="C20" s="70">
        <v>732602</v>
      </c>
      <c r="D20" s="70">
        <v>29586131153.359993</v>
      </c>
      <c r="E20" s="71">
        <v>42580.204384880948</v>
      </c>
      <c r="F20" s="149">
        <v>1</v>
      </c>
      <c r="G20" s="9"/>
    </row>
    <row r="21" spans="2:12" x14ac:dyDescent="0.2">
      <c r="B21" s="31" t="s">
        <v>72</v>
      </c>
      <c r="C21" s="15"/>
    </row>
    <row r="22" spans="2:12" ht="12.75" customHeight="1" x14ac:dyDescent="0.2">
      <c r="B22" s="198" t="s">
        <v>195</v>
      </c>
      <c r="C22" s="198"/>
      <c r="D22" s="198"/>
      <c r="E22" s="198"/>
      <c r="F22" s="198"/>
      <c r="G22" s="198"/>
      <c r="H22" s="102"/>
      <c r="I22" s="102"/>
      <c r="J22" s="102"/>
      <c r="K22" s="102"/>
      <c r="L22" s="102"/>
    </row>
    <row r="23" spans="2:12" x14ac:dyDescent="0.2">
      <c r="B23" s="198"/>
      <c r="C23" s="198"/>
      <c r="D23" s="198"/>
      <c r="E23" s="198"/>
      <c r="F23" s="198"/>
      <c r="G23" s="198"/>
      <c r="H23" s="102"/>
      <c r="I23" s="102"/>
      <c r="J23" s="102"/>
      <c r="K23" s="102"/>
      <c r="L23" s="102"/>
    </row>
    <row r="24" spans="2:12" x14ac:dyDescent="0.2">
      <c r="B24" s="198"/>
      <c r="C24" s="198"/>
      <c r="D24" s="198"/>
      <c r="E24" s="198"/>
      <c r="F24" s="198"/>
      <c r="G24" s="198"/>
      <c r="H24" s="102"/>
      <c r="I24" s="102"/>
      <c r="J24" s="102"/>
      <c r="K24" s="102"/>
      <c r="L24" s="102"/>
    </row>
    <row r="25" spans="2:12" x14ac:dyDescent="0.2">
      <c r="B25" s="126" t="s">
        <v>67</v>
      </c>
    </row>
  </sheetData>
  <mergeCells count="4">
    <mergeCell ref="B22:G24"/>
    <mergeCell ref="B2:F2"/>
    <mergeCell ref="B1:F1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7368-739C-4271-AE71-66F9A4AA50C0}">
  <dimension ref="B1:K26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9.140625" style="1"/>
    <col min="2" max="2" width="74.42578125" style="1" bestFit="1" customWidth="1"/>
    <col min="3" max="3" width="14.5703125" style="1" customWidth="1"/>
    <col min="4" max="4" width="8.7109375" style="1" bestFit="1" customWidth="1"/>
    <col min="5" max="5" width="10.5703125" style="1" bestFit="1" customWidth="1"/>
    <col min="6" max="6" width="11.140625" style="1" bestFit="1" customWidth="1"/>
    <col min="7" max="7" width="10.5703125" style="1" bestFit="1" customWidth="1"/>
    <col min="8" max="8" width="8.42578125" style="1" bestFit="1" customWidth="1"/>
    <col min="9" max="9" width="16.42578125" style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26" t="s">
        <v>33</v>
      </c>
      <c r="C1" s="226"/>
      <c r="D1" s="226"/>
      <c r="E1" s="226"/>
      <c r="F1" s="226"/>
      <c r="G1" s="226"/>
      <c r="H1" s="226"/>
      <c r="I1" s="226"/>
      <c r="J1" s="3"/>
      <c r="K1" s="3"/>
    </row>
    <row r="2" spans="2:11" x14ac:dyDescent="0.2">
      <c r="B2" s="226" t="s">
        <v>180</v>
      </c>
      <c r="C2" s="226"/>
      <c r="D2" s="226"/>
      <c r="E2" s="226"/>
      <c r="F2" s="226"/>
      <c r="G2" s="226"/>
      <c r="H2" s="226"/>
      <c r="I2" s="226"/>
      <c r="J2" s="3"/>
      <c r="K2" s="3"/>
    </row>
    <row r="3" spans="2:11" ht="15" x14ac:dyDescent="0.25">
      <c r="B3" s="234" t="s">
        <v>329</v>
      </c>
      <c r="C3" s="234"/>
      <c r="D3" s="234"/>
      <c r="E3" s="234"/>
      <c r="F3" s="234"/>
      <c r="G3" s="234"/>
      <c r="H3" s="234"/>
      <c r="I3" s="234"/>
      <c r="J3"/>
      <c r="K3"/>
    </row>
    <row r="4" spans="2:11" ht="33.75" customHeight="1" x14ac:dyDescent="0.2">
      <c r="B4" s="78" t="s">
        <v>26</v>
      </c>
      <c r="C4" s="109" t="s">
        <v>281</v>
      </c>
      <c r="D4" s="109" t="s">
        <v>282</v>
      </c>
      <c r="E4" s="109" t="s">
        <v>283</v>
      </c>
      <c r="F4" s="109" t="s">
        <v>284</v>
      </c>
      <c r="G4" s="109" t="s">
        <v>285</v>
      </c>
      <c r="H4" s="109" t="s">
        <v>289</v>
      </c>
      <c r="I4" s="134" t="s">
        <v>16</v>
      </c>
    </row>
    <row r="5" spans="2:11" x14ac:dyDescent="0.2">
      <c r="B5" s="69" t="s">
        <v>259</v>
      </c>
      <c r="C5" s="83">
        <v>193</v>
      </c>
      <c r="D5" s="83">
        <v>66156</v>
      </c>
      <c r="E5" s="83">
        <v>113760</v>
      </c>
      <c r="F5" s="83">
        <v>147406</v>
      </c>
      <c r="G5" s="83">
        <v>181294</v>
      </c>
      <c r="H5" s="83">
        <v>222730</v>
      </c>
      <c r="I5" s="83">
        <v>731539</v>
      </c>
    </row>
    <row r="6" spans="2:11" x14ac:dyDescent="0.2">
      <c r="B6" s="56" t="s">
        <v>260</v>
      </c>
      <c r="C6" s="47">
        <v>131</v>
      </c>
      <c r="D6" s="47">
        <v>62714</v>
      </c>
      <c r="E6" s="47">
        <v>109892</v>
      </c>
      <c r="F6" s="47">
        <v>132558</v>
      </c>
      <c r="G6" s="47">
        <v>165149</v>
      </c>
      <c r="H6" s="47">
        <v>206500</v>
      </c>
      <c r="I6" s="47">
        <v>676944</v>
      </c>
    </row>
    <row r="7" spans="2:11" x14ac:dyDescent="0.2">
      <c r="B7" s="56" t="s">
        <v>268</v>
      </c>
      <c r="C7" s="190">
        <v>0</v>
      </c>
      <c r="D7" s="47">
        <v>2</v>
      </c>
      <c r="E7" s="47">
        <v>1</v>
      </c>
      <c r="F7" s="47">
        <v>335</v>
      </c>
      <c r="G7" s="47">
        <v>321</v>
      </c>
      <c r="H7" s="47">
        <v>713</v>
      </c>
      <c r="I7" s="47">
        <v>1372</v>
      </c>
    </row>
    <row r="8" spans="2:11" x14ac:dyDescent="0.2">
      <c r="B8" s="56" t="s">
        <v>270</v>
      </c>
      <c r="C8" s="47">
        <v>4</v>
      </c>
      <c r="D8" s="47">
        <v>442</v>
      </c>
      <c r="E8" s="47">
        <v>718</v>
      </c>
      <c r="F8" s="47">
        <v>645</v>
      </c>
      <c r="G8" s="47">
        <v>115</v>
      </c>
      <c r="H8" s="47">
        <v>49</v>
      </c>
      <c r="I8" s="47">
        <v>1973</v>
      </c>
    </row>
    <row r="9" spans="2:11" x14ac:dyDescent="0.2">
      <c r="B9" s="56" t="s">
        <v>263</v>
      </c>
      <c r="C9" s="190">
        <v>2</v>
      </c>
      <c r="D9" s="47">
        <v>1</v>
      </c>
      <c r="E9" s="47">
        <v>3</v>
      </c>
      <c r="F9" s="47">
        <v>196</v>
      </c>
      <c r="G9" s="47">
        <v>172</v>
      </c>
      <c r="H9" s="47">
        <v>45</v>
      </c>
      <c r="I9" s="47">
        <v>419</v>
      </c>
    </row>
    <row r="10" spans="2:11" x14ac:dyDescent="0.2">
      <c r="B10" s="56" t="s">
        <v>264</v>
      </c>
      <c r="C10" s="47">
        <v>15</v>
      </c>
      <c r="D10" s="47">
        <v>22</v>
      </c>
      <c r="E10" s="47">
        <v>43</v>
      </c>
      <c r="F10" s="47">
        <v>2389</v>
      </c>
      <c r="G10" s="47">
        <v>6246</v>
      </c>
      <c r="H10" s="47">
        <v>6887</v>
      </c>
      <c r="I10" s="47">
        <v>15602</v>
      </c>
    </row>
    <row r="11" spans="2:11" x14ac:dyDescent="0.2">
      <c r="B11" s="56" t="s">
        <v>262</v>
      </c>
      <c r="C11" s="47">
        <v>6</v>
      </c>
      <c r="D11" s="47">
        <v>2024</v>
      </c>
      <c r="E11" s="47">
        <v>1169</v>
      </c>
      <c r="F11" s="47">
        <v>3274</v>
      </c>
      <c r="G11" s="47">
        <v>2496</v>
      </c>
      <c r="H11" s="47">
        <v>2084</v>
      </c>
      <c r="I11" s="47">
        <v>11053</v>
      </c>
    </row>
    <row r="12" spans="2:11" x14ac:dyDescent="0.2">
      <c r="B12" s="56" t="s">
        <v>267</v>
      </c>
      <c r="C12" s="47">
        <v>28</v>
      </c>
      <c r="D12" s="47">
        <v>267</v>
      </c>
      <c r="E12" s="47">
        <v>337</v>
      </c>
      <c r="F12" s="47">
        <v>1972</v>
      </c>
      <c r="G12" s="47">
        <v>1881</v>
      </c>
      <c r="H12" s="47">
        <v>3123</v>
      </c>
      <c r="I12" s="47">
        <v>7608</v>
      </c>
    </row>
    <row r="13" spans="2:11" x14ac:dyDescent="0.2">
      <c r="B13" s="56" t="s">
        <v>266</v>
      </c>
      <c r="C13" s="47">
        <v>7</v>
      </c>
      <c r="D13" s="47">
        <v>684</v>
      </c>
      <c r="E13" s="47">
        <v>1505</v>
      </c>
      <c r="F13" s="47">
        <v>3561</v>
      </c>
      <c r="G13" s="47">
        <v>4592</v>
      </c>
      <c r="H13" s="47">
        <v>3113</v>
      </c>
      <c r="I13" s="47">
        <v>13462</v>
      </c>
      <c r="J13" s="28"/>
      <c r="K13" s="28"/>
    </row>
    <row r="14" spans="2:11" x14ac:dyDescent="0.2">
      <c r="B14" s="56" t="s">
        <v>265</v>
      </c>
      <c r="C14" s="190">
        <v>0</v>
      </c>
      <c r="D14" s="47">
        <v>0</v>
      </c>
      <c r="E14" s="47">
        <v>92</v>
      </c>
      <c r="F14" s="47">
        <v>2476</v>
      </c>
      <c r="G14" s="47">
        <v>322</v>
      </c>
      <c r="H14" s="47">
        <v>216</v>
      </c>
      <c r="I14" s="47">
        <v>3106</v>
      </c>
    </row>
    <row r="15" spans="2:11" x14ac:dyDescent="0.2">
      <c r="B15" s="77" t="s">
        <v>271</v>
      </c>
      <c r="C15" s="191">
        <v>0</v>
      </c>
      <c r="D15" s="83">
        <v>6</v>
      </c>
      <c r="E15" s="83">
        <v>98</v>
      </c>
      <c r="F15" s="83">
        <v>236</v>
      </c>
      <c r="G15" s="83">
        <v>97</v>
      </c>
      <c r="H15" s="83">
        <v>38</v>
      </c>
      <c r="I15" s="83">
        <v>475</v>
      </c>
    </row>
    <row r="16" spans="2:11" x14ac:dyDescent="0.2">
      <c r="B16" s="56" t="s">
        <v>272</v>
      </c>
      <c r="C16" s="190">
        <v>0</v>
      </c>
      <c r="D16" s="47">
        <v>6</v>
      </c>
      <c r="E16" s="47">
        <v>98</v>
      </c>
      <c r="F16" s="47">
        <v>236</v>
      </c>
      <c r="G16" s="47">
        <v>97</v>
      </c>
      <c r="H16" s="47">
        <v>38</v>
      </c>
      <c r="I16" s="47">
        <v>475</v>
      </c>
    </row>
    <row r="17" spans="2:9" x14ac:dyDescent="0.2">
      <c r="B17" s="77" t="s">
        <v>275</v>
      </c>
      <c r="C17" s="191">
        <v>0</v>
      </c>
      <c r="D17" s="83">
        <v>78</v>
      </c>
      <c r="E17" s="83">
        <v>223</v>
      </c>
      <c r="F17" s="83">
        <v>102</v>
      </c>
      <c r="G17" s="83">
        <v>68</v>
      </c>
      <c r="H17" s="83">
        <v>117</v>
      </c>
      <c r="I17" s="83">
        <v>588</v>
      </c>
    </row>
    <row r="18" spans="2:9" x14ac:dyDescent="0.2">
      <c r="B18" s="56" t="s">
        <v>279</v>
      </c>
      <c r="C18" s="190">
        <v>0</v>
      </c>
      <c r="D18" s="47">
        <v>0</v>
      </c>
      <c r="E18" s="47">
        <v>4</v>
      </c>
      <c r="F18" s="47">
        <v>19</v>
      </c>
      <c r="G18" s="47">
        <v>15</v>
      </c>
      <c r="H18" s="47">
        <v>9</v>
      </c>
      <c r="I18" s="47">
        <v>47</v>
      </c>
    </row>
    <row r="19" spans="2:9" x14ac:dyDescent="0.2">
      <c r="B19" s="56" t="s">
        <v>278</v>
      </c>
      <c r="C19" s="190">
        <v>0</v>
      </c>
      <c r="D19" s="47">
        <v>78</v>
      </c>
      <c r="E19" s="47">
        <v>219</v>
      </c>
      <c r="F19" s="47">
        <v>83</v>
      </c>
      <c r="G19" s="47">
        <v>53</v>
      </c>
      <c r="H19" s="47">
        <v>108</v>
      </c>
      <c r="I19" s="47">
        <v>541</v>
      </c>
    </row>
    <row r="20" spans="2:9" x14ac:dyDescent="0.2">
      <c r="B20" s="77" t="s">
        <v>287</v>
      </c>
      <c r="C20" s="83">
        <v>193</v>
      </c>
      <c r="D20" s="83">
        <v>66240</v>
      </c>
      <c r="E20" s="83">
        <v>114081</v>
      </c>
      <c r="F20" s="83">
        <v>147744</v>
      </c>
      <c r="G20" s="83">
        <v>181459</v>
      </c>
      <c r="H20" s="83">
        <v>222885</v>
      </c>
      <c r="I20" s="83">
        <v>732602</v>
      </c>
    </row>
    <row r="21" spans="2:9" ht="23.25" customHeight="1" x14ac:dyDescent="0.2">
      <c r="B21" s="199" t="s">
        <v>83</v>
      </c>
      <c r="C21" s="199"/>
      <c r="D21" s="199"/>
      <c r="E21" s="199"/>
      <c r="F21" s="199"/>
      <c r="G21" s="199"/>
      <c r="H21" s="199"/>
      <c r="I21" s="199"/>
    </row>
    <row r="22" spans="2:9" ht="36" customHeight="1" x14ac:dyDescent="0.2">
      <c r="B22" s="239" t="s">
        <v>195</v>
      </c>
      <c r="C22" s="239"/>
      <c r="D22" s="239"/>
      <c r="E22" s="239"/>
      <c r="F22" s="239"/>
      <c r="G22" s="239"/>
      <c r="H22" s="239"/>
      <c r="I22" s="239"/>
    </row>
    <row r="23" spans="2:9" x14ac:dyDescent="0.2">
      <c r="B23" s="126" t="s">
        <v>67</v>
      </c>
      <c r="C23" s="130"/>
      <c r="D23" s="130"/>
      <c r="E23" s="130"/>
      <c r="F23" s="130"/>
      <c r="G23" s="130"/>
      <c r="H23" s="130"/>
      <c r="I23" s="130"/>
    </row>
    <row r="24" spans="2:9" x14ac:dyDescent="0.2">
      <c r="B24" s="130"/>
      <c r="C24" s="130"/>
      <c r="D24" s="130"/>
      <c r="E24" s="130"/>
      <c r="F24" s="130"/>
      <c r="G24" s="130"/>
      <c r="H24" s="130"/>
      <c r="I24" s="130"/>
    </row>
    <row r="26" spans="2:9" x14ac:dyDescent="0.2">
      <c r="C26" s="104"/>
      <c r="D26" s="104"/>
      <c r="E26" s="104"/>
      <c r="F26" s="104"/>
      <c r="G26" s="104"/>
      <c r="H26" s="104"/>
      <c r="I26" s="104"/>
    </row>
  </sheetData>
  <mergeCells count="5">
    <mergeCell ref="B22:I22"/>
    <mergeCell ref="B1:I1"/>
    <mergeCell ref="B2:I2"/>
    <mergeCell ref="B3:I3"/>
    <mergeCell ref="B21:I21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793B6-FCCD-41B4-8465-8C8510543D82}">
  <dimension ref="B1:O41"/>
  <sheetViews>
    <sheetView showGridLines="0" zoomScale="130" zoomScaleNormal="130" workbookViewId="0">
      <selection activeCell="B4" sqref="B4:B5"/>
    </sheetView>
  </sheetViews>
  <sheetFormatPr defaultColWidth="9.140625" defaultRowHeight="12.75" x14ac:dyDescent="0.2"/>
  <cols>
    <col min="1" max="1" width="9.140625" style="1"/>
    <col min="2" max="2" width="9.7109375" style="1" bestFit="1" customWidth="1"/>
    <col min="3" max="4" width="8.7109375" style="1" bestFit="1" customWidth="1"/>
    <col min="5" max="5" width="9.42578125" style="1" customWidth="1"/>
    <col min="6" max="6" width="10.7109375" style="1" bestFit="1" customWidth="1"/>
    <col min="7" max="7" width="6" style="1" bestFit="1" customWidth="1"/>
    <col min="8" max="9" width="7.85546875" style="1" bestFit="1" customWidth="1"/>
    <col min="10" max="10" width="10" style="1" bestFit="1" customWidth="1"/>
    <col min="11" max="11" width="10.7109375" style="1" bestFit="1" customWidth="1"/>
    <col min="12" max="12" width="7" style="7" customWidth="1"/>
    <col min="13" max="13" width="16" style="1" bestFit="1" customWidth="1"/>
    <col min="14" max="15" width="17" style="30" bestFit="1" customWidth="1"/>
    <col min="16" max="16384" width="9.140625" style="1"/>
  </cols>
  <sheetData>
    <row r="1" spans="2:13" x14ac:dyDescent="0.2">
      <c r="B1" s="200" t="s">
        <v>34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"/>
    </row>
    <row r="2" spans="2:13" x14ac:dyDescent="0.2">
      <c r="B2" s="200" t="s">
        <v>181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"/>
    </row>
    <row r="3" spans="2:13" x14ac:dyDescent="0.2">
      <c r="B3" s="201" t="s">
        <v>327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"/>
    </row>
    <row r="4" spans="2:13" ht="45.75" customHeight="1" x14ac:dyDescent="0.2">
      <c r="B4" s="240" t="s">
        <v>0</v>
      </c>
      <c r="C4" s="206" t="s">
        <v>148</v>
      </c>
      <c r="D4" s="207"/>
      <c r="E4" s="208"/>
      <c r="F4" s="202" t="s">
        <v>211</v>
      </c>
      <c r="G4" s="203"/>
      <c r="H4" s="206" t="s">
        <v>169</v>
      </c>
      <c r="I4" s="207"/>
      <c r="J4" s="208"/>
      <c r="K4" s="202" t="s">
        <v>212</v>
      </c>
      <c r="L4" s="203"/>
    </row>
    <row r="5" spans="2:13" x14ac:dyDescent="0.2">
      <c r="B5" s="240"/>
      <c r="C5" s="136">
        <v>2023</v>
      </c>
      <c r="D5" s="142">
        <v>2024</v>
      </c>
      <c r="E5" s="142">
        <v>2025</v>
      </c>
      <c r="F5" s="48" t="s">
        <v>28</v>
      </c>
      <c r="G5" s="48" t="s">
        <v>29</v>
      </c>
      <c r="H5" s="136">
        <v>2023</v>
      </c>
      <c r="I5" s="142">
        <v>2024</v>
      </c>
      <c r="J5" s="142">
        <v>2025</v>
      </c>
      <c r="K5" s="48" t="s">
        <v>68</v>
      </c>
      <c r="L5" s="48" t="s">
        <v>29</v>
      </c>
    </row>
    <row r="6" spans="2:13" x14ac:dyDescent="0.2">
      <c r="B6" s="105" t="s">
        <v>1</v>
      </c>
      <c r="C6" s="121">
        <v>1618853</v>
      </c>
      <c r="D6" s="192">
        <v>1676088</v>
      </c>
      <c r="E6" s="192">
        <v>1720041</v>
      </c>
      <c r="F6" s="144">
        <f t="shared" ref="F6:F13" si="0">IF(E6="","",E6-D6)</f>
        <v>43953</v>
      </c>
      <c r="G6" s="145">
        <f t="shared" ref="G6:G17" si="1">IF(F6="","",F6/D6)</f>
        <v>2.6223563440583072E-2</v>
      </c>
      <c r="H6" s="146">
        <v>27442.29880531317</v>
      </c>
      <c r="I6" s="146">
        <v>31091.863647243492</v>
      </c>
      <c r="J6" s="146">
        <v>33257.849576934612</v>
      </c>
      <c r="K6" s="147">
        <f t="shared" ref="K6:K17" si="2">IF(J6="","",J6-I6)</f>
        <v>2165.98592969112</v>
      </c>
      <c r="L6" s="145">
        <f t="shared" ref="L6:L12" si="3">IF(K6="","",K6/I6)</f>
        <v>6.9664075279165502E-2</v>
      </c>
      <c r="M6" s="15"/>
    </row>
    <row r="7" spans="2:13" x14ac:dyDescent="0.2">
      <c r="B7" s="105" t="s">
        <v>2</v>
      </c>
      <c r="C7" s="111">
        <v>1626877</v>
      </c>
      <c r="D7" s="111">
        <v>1679129</v>
      </c>
      <c r="E7" s="192">
        <v>1723271</v>
      </c>
      <c r="F7" s="106">
        <f t="shared" si="0"/>
        <v>44142</v>
      </c>
      <c r="G7" s="116">
        <f t="shared" si="1"/>
        <v>2.6288629402505703E-2</v>
      </c>
      <c r="H7" s="117">
        <v>27685.316208198448</v>
      </c>
      <c r="I7" s="146">
        <v>31880.010431776504</v>
      </c>
      <c r="J7" s="146">
        <v>33320.942489486275</v>
      </c>
      <c r="K7" s="147">
        <f t="shared" si="2"/>
        <v>1440.9320577097715</v>
      </c>
      <c r="L7" s="145">
        <f>IF(K7="","",K7/I7)</f>
        <v>4.5198606844667713E-2</v>
      </c>
      <c r="M7" s="15"/>
    </row>
    <row r="8" spans="2:13" x14ac:dyDescent="0.2">
      <c r="B8" s="105" t="s">
        <v>3</v>
      </c>
      <c r="C8" s="111">
        <v>1643039</v>
      </c>
      <c r="D8" s="111">
        <v>1686062</v>
      </c>
      <c r="E8" s="192">
        <v>1727308</v>
      </c>
      <c r="F8" s="106">
        <f t="shared" ref="F8" si="4">IF(E8="","",E8-D8)</f>
        <v>41246</v>
      </c>
      <c r="G8" s="116">
        <f t="shared" ref="G8" si="5">IF(F8="","",F8/D8)</f>
        <v>2.4462920106140817E-2</v>
      </c>
      <c r="H8" s="117">
        <v>28278.525913291822</v>
      </c>
      <c r="I8" s="146">
        <v>32134.244154194734</v>
      </c>
      <c r="J8" s="146">
        <v>33502.413605559464</v>
      </c>
      <c r="K8" s="147">
        <f t="shared" ref="K8" si="6">IF(J8="","",J8-I8)</f>
        <v>1368.1694513647308</v>
      </c>
      <c r="L8" s="145">
        <f>IF(K8="","",K8/I8)</f>
        <v>4.2576680652565868E-2</v>
      </c>
      <c r="M8" s="15"/>
    </row>
    <row r="9" spans="2:13" x14ac:dyDescent="0.2">
      <c r="B9" s="105" t="s">
        <v>4</v>
      </c>
      <c r="C9" s="111">
        <v>1665978</v>
      </c>
      <c r="D9" s="111">
        <v>1691474</v>
      </c>
      <c r="E9" s="111"/>
      <c r="F9" s="106" t="str">
        <f t="shared" si="0"/>
        <v/>
      </c>
      <c r="G9" s="116" t="str">
        <f t="shared" si="1"/>
        <v/>
      </c>
      <c r="H9" s="117">
        <v>28993.75908684442</v>
      </c>
      <c r="I9" s="146">
        <v>32165.002252075039</v>
      </c>
      <c r="J9" s="146"/>
      <c r="K9" s="147" t="str">
        <f t="shared" si="2"/>
        <v/>
      </c>
      <c r="L9" s="145" t="str">
        <f t="shared" si="3"/>
        <v/>
      </c>
      <c r="M9" s="15"/>
    </row>
    <row r="10" spans="2:13" x14ac:dyDescent="0.2">
      <c r="B10" s="105" t="s">
        <v>5</v>
      </c>
      <c r="C10" s="111">
        <v>1676451</v>
      </c>
      <c r="D10" s="111">
        <v>1687922</v>
      </c>
      <c r="E10" s="111"/>
      <c r="F10" s="106" t="str">
        <f t="shared" si="0"/>
        <v/>
      </c>
      <c r="G10" s="116" t="str">
        <f t="shared" si="1"/>
        <v/>
      </c>
      <c r="H10" s="117">
        <v>29141.821182907326</v>
      </c>
      <c r="I10" s="146">
        <v>32745.525775578801</v>
      </c>
      <c r="J10" s="146"/>
      <c r="K10" s="147" t="str">
        <f t="shared" si="2"/>
        <v/>
      </c>
      <c r="L10" s="145" t="str">
        <f t="shared" si="3"/>
        <v/>
      </c>
      <c r="M10" s="15"/>
    </row>
    <row r="11" spans="2:13" x14ac:dyDescent="0.2">
      <c r="B11" s="105" t="s">
        <v>6</v>
      </c>
      <c r="C11" s="111">
        <v>1653286</v>
      </c>
      <c r="D11" s="111">
        <v>1686430</v>
      </c>
      <c r="E11" s="111"/>
      <c r="F11" s="106" t="str">
        <f t="shared" si="0"/>
        <v/>
      </c>
      <c r="G11" s="116" t="str">
        <f t="shared" si="1"/>
        <v/>
      </c>
      <c r="H11" s="117">
        <v>30297.380340312571</v>
      </c>
      <c r="I11" s="146">
        <v>32588.257320739773</v>
      </c>
      <c r="J11" s="146"/>
      <c r="K11" s="147" t="str">
        <f t="shared" si="2"/>
        <v/>
      </c>
      <c r="L11" s="145" t="str">
        <f t="shared" si="3"/>
        <v/>
      </c>
      <c r="M11" s="15"/>
    </row>
    <row r="12" spans="2:13" x14ac:dyDescent="0.2">
      <c r="B12" s="105" t="s">
        <v>7</v>
      </c>
      <c r="C12" s="111">
        <v>1649156</v>
      </c>
      <c r="D12" s="111">
        <v>1693930</v>
      </c>
      <c r="E12" s="111"/>
      <c r="F12" s="106" t="str">
        <f t="shared" si="0"/>
        <v/>
      </c>
      <c r="G12" s="116" t="str">
        <f t="shared" si="1"/>
        <v/>
      </c>
      <c r="H12" s="117">
        <v>30314.412710743654</v>
      </c>
      <c r="I12" s="146">
        <v>32732.470604175236</v>
      </c>
      <c r="J12" s="146"/>
      <c r="K12" s="147" t="str">
        <f t="shared" si="2"/>
        <v/>
      </c>
      <c r="L12" s="145" t="str">
        <f t="shared" si="3"/>
        <v/>
      </c>
      <c r="M12" s="15"/>
    </row>
    <row r="13" spans="2:13" x14ac:dyDescent="0.2">
      <c r="B13" s="105" t="s">
        <v>8</v>
      </c>
      <c r="C13" s="111">
        <v>1658635</v>
      </c>
      <c r="D13" s="111">
        <v>1697113</v>
      </c>
      <c r="E13" s="111"/>
      <c r="F13" s="106" t="str">
        <f t="shared" si="0"/>
        <v/>
      </c>
      <c r="G13" s="116" t="str">
        <f t="shared" si="1"/>
        <v/>
      </c>
      <c r="H13" s="117">
        <v>30498.585377745345</v>
      </c>
      <c r="I13" s="146">
        <v>33181.255968648125</v>
      </c>
      <c r="J13" s="146"/>
      <c r="K13" s="147" t="str">
        <f t="shared" si="2"/>
        <v/>
      </c>
      <c r="L13" s="145" t="str">
        <f>IF(K13="","",K13/I13)</f>
        <v/>
      </c>
    </row>
    <row r="14" spans="2:13" x14ac:dyDescent="0.2">
      <c r="B14" s="105" t="s">
        <v>9</v>
      </c>
      <c r="C14" s="111">
        <v>1659223</v>
      </c>
      <c r="D14" s="111">
        <v>1699991</v>
      </c>
      <c r="E14" s="111"/>
      <c r="F14" s="106" t="str">
        <f>IF(E14="","",E14-D14)</f>
        <v/>
      </c>
      <c r="G14" s="116" t="str">
        <f t="shared" si="1"/>
        <v/>
      </c>
      <c r="H14" s="117">
        <v>30630.07004903389</v>
      </c>
      <c r="I14" s="146">
        <v>32809.694657862106</v>
      </c>
      <c r="J14" s="146"/>
      <c r="K14" s="147" t="str">
        <f>IF(J14="","",J14-I14)</f>
        <v/>
      </c>
      <c r="L14" s="145" t="str">
        <f>IF(K14="","",K14/I14)</f>
        <v/>
      </c>
    </row>
    <row r="15" spans="2:13" x14ac:dyDescent="0.2">
      <c r="B15" s="105" t="s">
        <v>10</v>
      </c>
      <c r="C15" s="111">
        <v>1666477</v>
      </c>
      <c r="D15" s="111">
        <v>1710608</v>
      </c>
      <c r="E15" s="111"/>
      <c r="F15" s="106" t="str">
        <f>IF(E15="","",E15-D15)</f>
        <v/>
      </c>
      <c r="G15" s="116" t="str">
        <f t="shared" si="1"/>
        <v/>
      </c>
      <c r="H15" s="117">
        <v>30656.251847732365</v>
      </c>
      <c r="I15" s="146">
        <v>32974.837812757258</v>
      </c>
      <c r="J15" s="146"/>
      <c r="K15" s="147" t="str">
        <f t="shared" si="2"/>
        <v/>
      </c>
      <c r="L15" s="145" t="str">
        <f>IF(K15="","",K15/I15)</f>
        <v/>
      </c>
    </row>
    <row r="16" spans="2:13" x14ac:dyDescent="0.2">
      <c r="B16" s="105" t="s">
        <v>11</v>
      </c>
      <c r="C16" s="111">
        <v>1673157</v>
      </c>
      <c r="D16" s="111">
        <v>1720644</v>
      </c>
      <c r="E16" s="111"/>
      <c r="F16" s="106" t="str">
        <f>IF(E16="","",E16-D16)</f>
        <v/>
      </c>
      <c r="G16" s="116" t="str">
        <f t="shared" si="1"/>
        <v/>
      </c>
      <c r="H16" s="117">
        <v>31034.25798393671</v>
      </c>
      <c r="I16" s="146">
        <v>33064.710932141556</v>
      </c>
      <c r="J16" s="146"/>
      <c r="K16" s="147" t="str">
        <f t="shared" si="2"/>
        <v/>
      </c>
      <c r="L16" s="145" t="str">
        <f>IF(K16="","",K16/I16)</f>
        <v/>
      </c>
    </row>
    <row r="17" spans="2:12" x14ac:dyDescent="0.2">
      <c r="B17" s="105" t="s">
        <v>12</v>
      </c>
      <c r="C17" s="111">
        <v>1670829</v>
      </c>
      <c r="D17" s="111">
        <v>1716040</v>
      </c>
      <c r="E17" s="111"/>
      <c r="F17" s="106" t="str">
        <f>IF(E17="","",E17-D17)</f>
        <v/>
      </c>
      <c r="G17" s="116" t="str">
        <f t="shared" si="1"/>
        <v/>
      </c>
      <c r="H17" s="117">
        <v>31698.215353981945</v>
      </c>
      <c r="I17" s="146">
        <v>33516.311142945793</v>
      </c>
      <c r="J17" s="146"/>
      <c r="K17" s="118" t="str">
        <f t="shared" si="2"/>
        <v/>
      </c>
      <c r="L17" s="116" t="str">
        <f>IF(K17="","",K17/I17)</f>
        <v/>
      </c>
    </row>
    <row r="18" spans="2:12" ht="12.75" customHeight="1" x14ac:dyDescent="0.2">
      <c r="B18" s="199" t="s">
        <v>115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</row>
    <row r="19" spans="2:12" x14ac:dyDescent="0.2"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</row>
    <row r="20" spans="2:12" ht="12.75" customHeight="1" x14ac:dyDescent="0.2">
      <c r="B20" s="198" t="s">
        <v>195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</row>
    <row r="21" spans="2:12" x14ac:dyDescent="0.2"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</row>
    <row r="22" spans="2:12" x14ac:dyDescent="0.2"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</row>
    <row r="23" spans="2:12" x14ac:dyDescent="0.2">
      <c r="B23" s="198" t="s">
        <v>199</v>
      </c>
      <c r="C23" s="198"/>
      <c r="D23" s="198"/>
      <c r="E23" s="198"/>
      <c r="F23" s="198"/>
      <c r="G23" s="198"/>
      <c r="H23" s="198"/>
      <c r="I23" s="198"/>
      <c r="J23" s="198"/>
      <c r="K23" s="198"/>
      <c r="L23" s="198"/>
    </row>
    <row r="24" spans="2:12" x14ac:dyDescent="0.2"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</row>
    <row r="25" spans="2:12" x14ac:dyDescent="0.2"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</row>
    <row r="26" spans="2:12" x14ac:dyDescent="0.2">
      <c r="B26" s="126" t="s">
        <v>67</v>
      </c>
      <c r="E26" s="92"/>
      <c r="G26" s="30"/>
      <c r="H26" s="30"/>
      <c r="I26" s="15"/>
    </row>
    <row r="27" spans="2:12" x14ac:dyDescent="0.2">
      <c r="E27" s="92"/>
      <c r="G27" s="30"/>
      <c r="H27" s="30"/>
      <c r="I27" s="15"/>
    </row>
    <row r="28" spans="2:12" x14ac:dyDescent="0.2">
      <c r="E28" s="92"/>
      <c r="G28" s="30"/>
      <c r="H28" s="30"/>
      <c r="I28" s="15"/>
    </row>
    <row r="29" spans="2:12" x14ac:dyDescent="0.2">
      <c r="E29" s="92"/>
      <c r="G29" s="30"/>
      <c r="H29" s="30"/>
      <c r="I29" s="15"/>
    </row>
    <row r="30" spans="2:12" x14ac:dyDescent="0.2">
      <c r="E30" s="92"/>
      <c r="G30" s="30"/>
      <c r="H30" s="30"/>
      <c r="I30" s="15"/>
    </row>
    <row r="31" spans="2:12" x14ac:dyDescent="0.2">
      <c r="E31" s="92"/>
      <c r="G31" s="30"/>
      <c r="H31" s="30"/>
      <c r="I31" s="15"/>
    </row>
    <row r="32" spans="2:12" x14ac:dyDescent="0.2">
      <c r="E32" s="92"/>
      <c r="G32" s="30"/>
      <c r="H32" s="30"/>
      <c r="I32" s="15"/>
    </row>
    <row r="33" spans="5:9" x14ac:dyDescent="0.2">
      <c r="E33" s="92"/>
      <c r="G33" s="30"/>
      <c r="H33" s="30"/>
      <c r="I33" s="15"/>
    </row>
    <row r="34" spans="5:9" x14ac:dyDescent="0.2">
      <c r="E34" s="92"/>
      <c r="G34" s="30"/>
      <c r="H34" s="30"/>
      <c r="I34" s="15"/>
    </row>
    <row r="35" spans="5:9" x14ac:dyDescent="0.2">
      <c r="E35" s="92"/>
      <c r="G35" s="30"/>
      <c r="H35" s="30"/>
      <c r="I35" s="15"/>
    </row>
    <row r="36" spans="5:9" x14ac:dyDescent="0.2">
      <c r="E36" s="92"/>
      <c r="G36" s="30"/>
      <c r="H36" s="30"/>
      <c r="I36" s="15"/>
    </row>
    <row r="37" spans="5:9" x14ac:dyDescent="0.2">
      <c r="E37" s="92"/>
      <c r="G37" s="30"/>
      <c r="H37" s="30"/>
      <c r="I37" s="15"/>
    </row>
    <row r="38" spans="5:9" x14ac:dyDescent="0.2">
      <c r="E38" s="92"/>
      <c r="G38" s="30"/>
      <c r="H38" s="30"/>
      <c r="I38" s="15"/>
    </row>
    <row r="39" spans="5:9" x14ac:dyDescent="0.2">
      <c r="E39" s="92"/>
      <c r="G39" s="30"/>
      <c r="H39" s="30"/>
      <c r="I39" s="15"/>
    </row>
    <row r="40" spans="5:9" x14ac:dyDescent="0.2">
      <c r="E40" s="92"/>
      <c r="G40" s="30"/>
      <c r="H40" s="30"/>
      <c r="I40" s="15"/>
    </row>
    <row r="41" spans="5:9" x14ac:dyDescent="0.2">
      <c r="E41" s="92"/>
      <c r="G41" s="30"/>
      <c r="H41" s="30"/>
      <c r="I41" s="15"/>
    </row>
  </sheetData>
  <mergeCells count="11">
    <mergeCell ref="B23:L25"/>
    <mergeCell ref="B20:L22"/>
    <mergeCell ref="B18:L19"/>
    <mergeCell ref="B1:L1"/>
    <mergeCell ref="B2:L2"/>
    <mergeCell ref="B3:L3"/>
    <mergeCell ref="B4:B5"/>
    <mergeCell ref="F4:G4"/>
    <mergeCell ref="K4:L4"/>
    <mergeCell ref="C4:E4"/>
    <mergeCell ref="H4:J4"/>
  </mergeCells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E096-FF6D-4E46-A75E-AB205A397C61}">
  <dimension ref="B1:L31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9.140625" style="1"/>
    <col min="2" max="2" width="43.140625" style="1" customWidth="1"/>
    <col min="3" max="3" width="26.7109375" style="1" customWidth="1"/>
    <col min="4" max="4" width="28.140625" style="1" customWidth="1"/>
    <col min="5" max="5" width="29" style="1" customWidth="1"/>
    <col min="6" max="6" width="21.42578125" style="1" customWidth="1"/>
    <col min="7" max="7" width="14" style="1" customWidth="1"/>
    <col min="8" max="8" width="14" style="1" bestFit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26" t="s">
        <v>35</v>
      </c>
      <c r="C1" s="226"/>
      <c r="D1" s="226"/>
      <c r="E1" s="226"/>
      <c r="F1" s="226"/>
      <c r="G1" s="3"/>
      <c r="H1" s="3"/>
      <c r="I1" s="3"/>
      <c r="J1" s="3"/>
      <c r="K1" s="3"/>
    </row>
    <row r="2" spans="2:11" x14ac:dyDescent="0.2">
      <c r="B2" s="226" t="s">
        <v>150</v>
      </c>
      <c r="C2" s="226"/>
      <c r="D2" s="226"/>
      <c r="E2" s="226"/>
      <c r="F2" s="226"/>
      <c r="G2" s="3"/>
      <c r="H2" s="3"/>
      <c r="I2" s="3"/>
      <c r="J2" s="3"/>
      <c r="K2" s="3"/>
    </row>
    <row r="3" spans="2:11" ht="15" x14ac:dyDescent="0.25">
      <c r="B3" s="234" t="s">
        <v>329</v>
      </c>
      <c r="C3" s="234"/>
      <c r="D3" s="234"/>
      <c r="E3" s="234"/>
      <c r="F3" s="234"/>
      <c r="G3" s="11"/>
      <c r="H3"/>
      <c r="I3"/>
      <c r="J3"/>
      <c r="K3"/>
    </row>
    <row r="4" spans="2:11" ht="22.5" x14ac:dyDescent="0.2">
      <c r="B4" s="67" t="s">
        <v>71</v>
      </c>
      <c r="C4" s="109" t="s">
        <v>133</v>
      </c>
      <c r="D4" s="109" t="s">
        <v>142</v>
      </c>
      <c r="E4" s="59" t="s">
        <v>149</v>
      </c>
      <c r="F4" s="59" t="s">
        <v>147</v>
      </c>
    </row>
    <row r="5" spans="2:11" x14ac:dyDescent="0.2">
      <c r="B5" s="69" t="s">
        <v>259</v>
      </c>
      <c r="C5" s="165">
        <v>1294699</v>
      </c>
      <c r="D5" s="173">
        <v>41510081047.600029</v>
      </c>
      <c r="E5" s="173">
        <v>33261.202935890331</v>
      </c>
      <c r="F5" s="149">
        <v>0.74954727240306884</v>
      </c>
    </row>
    <row r="6" spans="2:11" x14ac:dyDescent="0.2">
      <c r="B6" s="79" t="s">
        <v>261</v>
      </c>
      <c r="C6" s="138">
        <v>396830</v>
      </c>
      <c r="D6" s="139">
        <v>12247746346.37001</v>
      </c>
      <c r="E6" s="139">
        <v>31556.108960414942</v>
      </c>
      <c r="F6" s="150">
        <v>0.2297389926984649</v>
      </c>
      <c r="G6" s="19"/>
    </row>
    <row r="7" spans="2:11" x14ac:dyDescent="0.2">
      <c r="B7" s="79" t="s">
        <v>262</v>
      </c>
      <c r="C7" s="138">
        <v>318643</v>
      </c>
      <c r="D7" s="139">
        <v>9628181523.1800041</v>
      </c>
      <c r="E7" s="139">
        <v>31074.287458140239</v>
      </c>
      <c r="F7" s="150">
        <v>0.18447375916744438</v>
      </c>
    </row>
    <row r="8" spans="2:11" x14ac:dyDescent="0.2">
      <c r="B8" s="79" t="s">
        <v>263</v>
      </c>
      <c r="C8" s="138">
        <v>172927</v>
      </c>
      <c r="D8" s="139">
        <v>4123548859.5900025</v>
      </c>
      <c r="E8" s="139">
        <v>24343.376328081198</v>
      </c>
      <c r="F8" s="150">
        <v>0.10011358715411496</v>
      </c>
    </row>
    <row r="9" spans="2:11" x14ac:dyDescent="0.2">
      <c r="B9" s="79" t="s">
        <v>264</v>
      </c>
      <c r="C9" s="138">
        <v>81451</v>
      </c>
      <c r="D9" s="139">
        <v>4523778085.7600012</v>
      </c>
      <c r="E9" s="139">
        <v>57090.297527227769</v>
      </c>
      <c r="F9" s="150">
        <v>4.7154879152994142E-2</v>
      </c>
    </row>
    <row r="10" spans="2:11" x14ac:dyDescent="0.2">
      <c r="B10" s="79" t="s">
        <v>265</v>
      </c>
      <c r="C10" s="138">
        <v>72425</v>
      </c>
      <c r="D10" s="139">
        <v>2517775246.2400026</v>
      </c>
      <c r="E10" s="139">
        <v>35662.033770626513</v>
      </c>
      <c r="F10" s="150">
        <v>4.1929406915269307E-2</v>
      </c>
    </row>
    <row r="11" spans="2:11" x14ac:dyDescent="0.2">
      <c r="B11" s="79" t="s">
        <v>266</v>
      </c>
      <c r="C11" s="138">
        <v>68877</v>
      </c>
      <c r="D11" s="139">
        <v>1977906239.5299988</v>
      </c>
      <c r="E11" s="139">
        <v>33586.453379690931</v>
      </c>
      <c r="F11" s="150">
        <v>3.9875343598246522E-2</v>
      </c>
    </row>
    <row r="12" spans="2:11" x14ac:dyDescent="0.2">
      <c r="B12" s="79" t="s">
        <v>267</v>
      </c>
      <c r="C12" s="138">
        <v>62061</v>
      </c>
      <c r="D12" s="139">
        <v>1819627362.7700009</v>
      </c>
      <c r="E12" s="139">
        <v>33581.754411183923</v>
      </c>
      <c r="F12" s="150">
        <v>3.5929318917066327E-2</v>
      </c>
    </row>
    <row r="13" spans="2:11" x14ac:dyDescent="0.2">
      <c r="B13" s="79" t="s">
        <v>268</v>
      </c>
      <c r="C13" s="138">
        <v>54385</v>
      </c>
      <c r="D13" s="139">
        <v>2218532953.7800002</v>
      </c>
      <c r="E13" s="139">
        <v>42221.580621943103</v>
      </c>
      <c r="F13" s="150">
        <v>3.1485409666371027E-2</v>
      </c>
      <c r="G13" s="28"/>
      <c r="H13" s="28"/>
      <c r="I13" s="28"/>
      <c r="J13" s="28"/>
    </row>
    <row r="14" spans="2:11" x14ac:dyDescent="0.2">
      <c r="B14" s="79" t="s">
        <v>269</v>
      </c>
      <c r="C14" s="138">
        <v>46133</v>
      </c>
      <c r="D14" s="139">
        <v>1420664879.4300001</v>
      </c>
      <c r="E14" s="139">
        <v>31658.975786201365</v>
      </c>
      <c r="F14" s="150">
        <v>2.6708033541209791E-2</v>
      </c>
    </row>
    <row r="15" spans="2:11" x14ac:dyDescent="0.2">
      <c r="B15" s="79" t="s">
        <v>270</v>
      </c>
      <c r="C15" s="138">
        <v>19883</v>
      </c>
      <c r="D15" s="139">
        <v>993768748.21000004</v>
      </c>
      <c r="E15" s="139">
        <v>51519.972430400747</v>
      </c>
      <c r="F15" s="150">
        <v>1.1510975460080078E-2</v>
      </c>
    </row>
    <row r="16" spans="2:11" x14ac:dyDescent="0.2">
      <c r="B16" s="79" t="s">
        <v>260</v>
      </c>
      <c r="C16" s="138">
        <v>1084</v>
      </c>
      <c r="D16" s="139">
        <v>38550802.74000001</v>
      </c>
      <c r="E16" s="139">
        <v>37831.994838076556</v>
      </c>
      <c r="F16" s="150">
        <v>6.2756613180741359E-4</v>
      </c>
    </row>
    <row r="17" spans="2:12" x14ac:dyDescent="0.2">
      <c r="B17" s="69" t="s">
        <v>271</v>
      </c>
      <c r="C17" s="165">
        <v>387312</v>
      </c>
      <c r="D17" s="173">
        <v>13351554600.949995</v>
      </c>
      <c r="E17" s="173">
        <v>35252.466991822948</v>
      </c>
      <c r="F17" s="149">
        <v>0.22422868417213374</v>
      </c>
    </row>
    <row r="18" spans="2:12" x14ac:dyDescent="0.2">
      <c r="B18" s="79" t="s">
        <v>272</v>
      </c>
      <c r="C18" s="138">
        <v>297078</v>
      </c>
      <c r="D18" s="139">
        <v>9902112669.5999947</v>
      </c>
      <c r="E18" s="139">
        <v>34019.578280213398</v>
      </c>
      <c r="F18" s="150">
        <v>0.1719890141190801</v>
      </c>
    </row>
    <row r="19" spans="2:12" x14ac:dyDescent="0.2">
      <c r="B19" s="79" t="s">
        <v>273</v>
      </c>
      <c r="C19" s="138">
        <v>83048</v>
      </c>
      <c r="D19" s="139">
        <v>2938801293.1100011</v>
      </c>
      <c r="E19" s="139">
        <v>36463.81652844471</v>
      </c>
      <c r="F19" s="150">
        <v>4.8079439219872774E-2</v>
      </c>
    </row>
    <row r="20" spans="2:12" x14ac:dyDescent="0.2">
      <c r="B20" s="79" t="s">
        <v>274</v>
      </c>
      <c r="C20" s="138">
        <v>7186</v>
      </c>
      <c r="D20" s="139">
        <v>510640638.23999983</v>
      </c>
      <c r="E20" s="139">
        <v>72175.355228268527</v>
      </c>
      <c r="F20" s="150">
        <v>4.1602308331808802E-3</v>
      </c>
    </row>
    <row r="21" spans="2:12" x14ac:dyDescent="0.2">
      <c r="B21" s="69" t="s">
        <v>275</v>
      </c>
      <c r="C21" s="165">
        <v>42197</v>
      </c>
      <c r="D21" s="173">
        <v>1073216939.77</v>
      </c>
      <c r="E21" s="173">
        <v>25926.245676289451</v>
      </c>
      <c r="F21" s="149">
        <v>2.4429343232359256E-2</v>
      </c>
    </row>
    <row r="22" spans="2:12" x14ac:dyDescent="0.2">
      <c r="B22" s="79" t="s">
        <v>276</v>
      </c>
      <c r="C22" s="138">
        <v>20592</v>
      </c>
      <c r="D22" s="139">
        <v>491073044.02000004</v>
      </c>
      <c r="E22" s="139">
        <v>24298.517764473036</v>
      </c>
      <c r="F22" s="150">
        <v>1.1921440762157067E-2</v>
      </c>
    </row>
    <row r="23" spans="2:12" x14ac:dyDescent="0.2">
      <c r="B23" s="79" t="s">
        <v>277</v>
      </c>
      <c r="C23" s="138">
        <v>14524</v>
      </c>
      <c r="D23" s="139">
        <v>414767768.87999988</v>
      </c>
      <c r="E23" s="139">
        <v>29139.227826331309</v>
      </c>
      <c r="F23" s="150">
        <v>8.4084598693458263E-3</v>
      </c>
    </row>
    <row r="24" spans="2:12" x14ac:dyDescent="0.2">
      <c r="B24" s="79" t="s">
        <v>278</v>
      </c>
      <c r="C24" s="138">
        <v>5203</v>
      </c>
      <c r="D24" s="139">
        <v>124139342.48000002</v>
      </c>
      <c r="E24" s="139">
        <v>24336.275726328175</v>
      </c>
      <c r="F24" s="150">
        <v>3.0122016455663959E-3</v>
      </c>
    </row>
    <row r="25" spans="2:12" x14ac:dyDescent="0.2">
      <c r="B25" s="79" t="s">
        <v>279</v>
      </c>
      <c r="C25" s="138">
        <v>1878</v>
      </c>
      <c r="D25" s="139">
        <v>43236784.39000003</v>
      </c>
      <c r="E25" s="139">
        <v>23371.23480540542</v>
      </c>
      <c r="F25" s="150">
        <v>1.0872409552899656E-3</v>
      </c>
    </row>
    <row r="26" spans="2:12" x14ac:dyDescent="0.2">
      <c r="B26" s="69" t="s">
        <v>288</v>
      </c>
      <c r="C26" s="165">
        <v>3100</v>
      </c>
      <c r="D26" s="173">
        <v>53811488.259999998</v>
      </c>
      <c r="E26" s="173">
        <v>17677.887076215506</v>
      </c>
      <c r="F26" s="149">
        <v>1.7947001924381754E-3</v>
      </c>
    </row>
    <row r="27" spans="2:12" x14ac:dyDescent="0.2">
      <c r="B27" s="80" t="s">
        <v>254</v>
      </c>
      <c r="C27" s="141">
        <v>1727308</v>
      </c>
      <c r="D27" s="174">
        <v>55988664076.580017</v>
      </c>
      <c r="E27" s="174">
        <v>33502.413605559494</v>
      </c>
      <c r="F27" s="151">
        <v>1</v>
      </c>
    </row>
    <row r="28" spans="2:12" ht="25.5" customHeight="1" x14ac:dyDescent="0.2">
      <c r="B28" s="241" t="s">
        <v>187</v>
      </c>
      <c r="C28" s="241"/>
      <c r="D28" s="241"/>
      <c r="E28" s="241"/>
      <c r="F28" s="241"/>
      <c r="G28" s="242"/>
    </row>
    <row r="29" spans="2:12" ht="18" customHeight="1" x14ac:dyDescent="0.2">
      <c r="B29" s="198" t="s">
        <v>195</v>
      </c>
      <c r="C29" s="198"/>
      <c r="D29" s="198"/>
      <c r="E29" s="198"/>
      <c r="F29" s="198"/>
      <c r="G29" s="198"/>
      <c r="H29" s="102"/>
      <c r="I29" s="102"/>
      <c r="J29" s="102"/>
      <c r="K29" s="102"/>
      <c r="L29" s="102"/>
    </row>
    <row r="30" spans="2:12" ht="15.75" customHeight="1" x14ac:dyDescent="0.2">
      <c r="B30" s="198"/>
      <c r="C30" s="198"/>
      <c r="D30" s="198"/>
      <c r="E30" s="198"/>
      <c r="F30" s="198"/>
      <c r="G30" s="198"/>
      <c r="H30" s="102"/>
      <c r="I30" s="102"/>
      <c r="J30" s="102"/>
      <c r="K30" s="102"/>
      <c r="L30" s="102"/>
    </row>
    <row r="31" spans="2:12" x14ac:dyDescent="0.2">
      <c r="B31" s="126" t="s">
        <v>67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</row>
  </sheetData>
  <mergeCells count="5">
    <mergeCell ref="B28:G28"/>
    <mergeCell ref="B29:G30"/>
    <mergeCell ref="B1:F1"/>
    <mergeCell ref="B2:F2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8877-DB78-49CF-BB8A-B266020642EA}">
  <dimension ref="B1:K33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9.140625" style="1"/>
    <col min="2" max="2" width="30" style="1" customWidth="1"/>
    <col min="3" max="3" width="7.5703125" style="1" bestFit="1" customWidth="1"/>
    <col min="4" max="4" width="10.7109375" style="1" bestFit="1" customWidth="1"/>
    <col min="5" max="5" width="10.42578125" style="1" customWidth="1"/>
    <col min="6" max="6" width="10.5703125" style="1" customWidth="1"/>
    <col min="7" max="7" width="11.42578125" style="1" customWidth="1"/>
    <col min="8" max="8" width="8.5703125" style="1" customWidth="1"/>
    <col min="9" max="9" width="8.7109375" style="1" bestFit="1" customWidth="1"/>
    <col min="10" max="10" width="7.85546875" style="1" bestFit="1" customWidth="1"/>
    <col min="11" max="11" width="8.7109375" style="1" bestFit="1" customWidth="1"/>
    <col min="12" max="16384" width="9.140625" style="1"/>
  </cols>
  <sheetData>
    <row r="1" spans="2:11" x14ac:dyDescent="0.2">
      <c r="B1" s="226" t="s">
        <v>36</v>
      </c>
      <c r="C1" s="226"/>
      <c r="D1" s="226"/>
      <c r="E1" s="226"/>
      <c r="F1" s="226"/>
      <c r="G1" s="226"/>
      <c r="H1" s="226"/>
      <c r="I1" s="226"/>
      <c r="J1" s="3"/>
      <c r="K1" s="3"/>
    </row>
    <row r="2" spans="2:11" x14ac:dyDescent="0.2">
      <c r="B2" s="226" t="s">
        <v>188</v>
      </c>
      <c r="C2" s="226"/>
      <c r="D2" s="226"/>
      <c r="E2" s="226"/>
      <c r="F2" s="226"/>
      <c r="G2" s="226"/>
      <c r="H2" s="226"/>
      <c r="I2" s="226"/>
      <c r="J2" s="3"/>
      <c r="K2" s="3"/>
    </row>
    <row r="3" spans="2:11" ht="15" x14ac:dyDescent="0.25">
      <c r="B3" s="234" t="s">
        <v>329</v>
      </c>
      <c r="C3" s="234"/>
      <c r="D3" s="234"/>
      <c r="E3" s="234"/>
      <c r="F3" s="234"/>
      <c r="G3" s="234"/>
      <c r="H3" s="234"/>
      <c r="I3" s="234"/>
      <c r="J3"/>
      <c r="K3"/>
    </row>
    <row r="4" spans="2:11" ht="33.75" x14ac:dyDescent="0.2">
      <c r="B4" s="135" t="s">
        <v>170</v>
      </c>
      <c r="C4" s="134" t="s">
        <v>281</v>
      </c>
      <c r="D4" s="134" t="s">
        <v>282</v>
      </c>
      <c r="E4" s="134" t="s">
        <v>283</v>
      </c>
      <c r="F4" s="134" t="s">
        <v>284</v>
      </c>
      <c r="G4" s="134" t="s">
        <v>285</v>
      </c>
      <c r="H4" s="134" t="s">
        <v>289</v>
      </c>
      <c r="I4" s="134" t="s">
        <v>16</v>
      </c>
    </row>
    <row r="5" spans="2:11" x14ac:dyDescent="0.2">
      <c r="B5" s="82" t="s">
        <v>259</v>
      </c>
      <c r="C5" s="110">
        <v>7368</v>
      </c>
      <c r="D5" s="110">
        <v>78686</v>
      </c>
      <c r="E5" s="110">
        <v>280658</v>
      </c>
      <c r="F5" s="110">
        <v>944935</v>
      </c>
      <c r="G5" s="110">
        <v>356051</v>
      </c>
      <c r="H5" s="110">
        <v>358540</v>
      </c>
      <c r="I5" s="110">
        <v>2026238</v>
      </c>
    </row>
    <row r="6" spans="2:11" x14ac:dyDescent="0.2">
      <c r="B6" s="49" t="s">
        <v>260</v>
      </c>
      <c r="C6" s="50">
        <v>131</v>
      </c>
      <c r="D6" s="50">
        <v>62714</v>
      </c>
      <c r="E6" s="50">
        <v>109908</v>
      </c>
      <c r="F6" s="50">
        <v>133279</v>
      </c>
      <c r="G6" s="50">
        <v>165337</v>
      </c>
      <c r="H6" s="50">
        <v>206659</v>
      </c>
      <c r="I6" s="50">
        <v>678028</v>
      </c>
    </row>
    <row r="7" spans="2:11" x14ac:dyDescent="0.2">
      <c r="B7" s="49" t="s">
        <v>269</v>
      </c>
      <c r="C7" s="50">
        <v>99</v>
      </c>
      <c r="D7" s="50">
        <v>179</v>
      </c>
      <c r="E7" s="50">
        <v>5645</v>
      </c>
      <c r="F7" s="50">
        <v>30215</v>
      </c>
      <c r="G7" s="50">
        <v>5761</v>
      </c>
      <c r="H7" s="50">
        <v>4234</v>
      </c>
      <c r="I7" s="50">
        <v>46133</v>
      </c>
    </row>
    <row r="8" spans="2:11" x14ac:dyDescent="0.2">
      <c r="B8" s="49" t="s">
        <v>261</v>
      </c>
      <c r="C8" s="50">
        <v>1286</v>
      </c>
      <c r="D8" s="50">
        <v>2188</v>
      </c>
      <c r="E8" s="50">
        <v>51295</v>
      </c>
      <c r="F8" s="50">
        <v>259630</v>
      </c>
      <c r="G8" s="50">
        <v>47820</v>
      </c>
      <c r="H8" s="50">
        <v>34611</v>
      </c>
      <c r="I8" s="50">
        <v>396830</v>
      </c>
    </row>
    <row r="9" spans="2:11" x14ac:dyDescent="0.2">
      <c r="B9" s="49" t="s">
        <v>268</v>
      </c>
      <c r="C9" s="50">
        <v>620</v>
      </c>
      <c r="D9" s="50">
        <v>817</v>
      </c>
      <c r="E9" s="50">
        <v>2553</v>
      </c>
      <c r="F9" s="50">
        <v>23232</v>
      </c>
      <c r="G9" s="50">
        <v>17643</v>
      </c>
      <c r="H9" s="50">
        <v>10892</v>
      </c>
      <c r="I9" s="50">
        <v>55757</v>
      </c>
    </row>
    <row r="10" spans="2:11" x14ac:dyDescent="0.2">
      <c r="B10" s="49" t="s">
        <v>270</v>
      </c>
      <c r="C10" s="50">
        <v>36</v>
      </c>
      <c r="D10" s="50">
        <v>511</v>
      </c>
      <c r="E10" s="50">
        <v>1947</v>
      </c>
      <c r="F10" s="50">
        <v>9041</v>
      </c>
      <c r="G10" s="50">
        <v>5071</v>
      </c>
      <c r="H10" s="50">
        <v>5250</v>
      </c>
      <c r="I10" s="50">
        <v>21856</v>
      </c>
    </row>
    <row r="11" spans="2:11" x14ac:dyDescent="0.2">
      <c r="B11" s="49" t="s">
        <v>263</v>
      </c>
      <c r="C11" s="50">
        <v>1975</v>
      </c>
      <c r="D11" s="50">
        <v>2878</v>
      </c>
      <c r="E11" s="50">
        <v>44194</v>
      </c>
      <c r="F11" s="50">
        <v>103291</v>
      </c>
      <c r="G11" s="50">
        <v>12225</v>
      </c>
      <c r="H11" s="50">
        <v>8783</v>
      </c>
      <c r="I11" s="50">
        <v>173346</v>
      </c>
    </row>
    <row r="12" spans="2:11" x14ac:dyDescent="0.2">
      <c r="B12" s="49" t="s">
        <v>264</v>
      </c>
      <c r="C12" s="111">
        <v>188</v>
      </c>
      <c r="D12" s="111">
        <v>454</v>
      </c>
      <c r="E12" s="111">
        <v>6308</v>
      </c>
      <c r="F12" s="111">
        <v>32440</v>
      </c>
      <c r="G12" s="111">
        <v>26863</v>
      </c>
      <c r="H12" s="111">
        <v>30800</v>
      </c>
      <c r="I12" s="111">
        <v>97053</v>
      </c>
    </row>
    <row r="13" spans="2:11" x14ac:dyDescent="0.2">
      <c r="B13" s="49" t="s">
        <v>262</v>
      </c>
      <c r="C13" s="50">
        <v>1121</v>
      </c>
      <c r="D13" s="50">
        <v>3696</v>
      </c>
      <c r="E13" s="50">
        <v>34047</v>
      </c>
      <c r="F13" s="50">
        <v>223408</v>
      </c>
      <c r="G13" s="50">
        <v>36734</v>
      </c>
      <c r="H13" s="50">
        <v>30690</v>
      </c>
      <c r="I13" s="50">
        <v>329696</v>
      </c>
      <c r="J13" s="28"/>
      <c r="K13" s="28"/>
    </row>
    <row r="14" spans="2:11" x14ac:dyDescent="0.2">
      <c r="B14" s="49" t="s">
        <v>267</v>
      </c>
      <c r="C14" s="50">
        <v>1469</v>
      </c>
      <c r="D14" s="50">
        <v>3710</v>
      </c>
      <c r="E14" s="50">
        <v>7064</v>
      </c>
      <c r="F14" s="50">
        <v>36546</v>
      </c>
      <c r="G14" s="50">
        <v>10551</v>
      </c>
      <c r="H14" s="50">
        <v>10329</v>
      </c>
      <c r="I14" s="50">
        <v>69669</v>
      </c>
    </row>
    <row r="15" spans="2:11" x14ac:dyDescent="0.2">
      <c r="B15" s="49" t="s">
        <v>266</v>
      </c>
      <c r="C15" s="50">
        <v>190</v>
      </c>
      <c r="D15" s="50">
        <v>1138</v>
      </c>
      <c r="E15" s="50">
        <v>10684</v>
      </c>
      <c r="F15" s="50">
        <v>47957</v>
      </c>
      <c r="G15" s="50">
        <v>15036</v>
      </c>
      <c r="H15" s="50">
        <v>7334</v>
      </c>
      <c r="I15" s="50">
        <v>82339</v>
      </c>
    </row>
    <row r="16" spans="2:11" x14ac:dyDescent="0.2">
      <c r="B16" s="49" t="s">
        <v>265</v>
      </c>
      <c r="C16" s="50">
        <v>253</v>
      </c>
      <c r="D16" s="50">
        <v>401</v>
      </c>
      <c r="E16" s="50">
        <v>7013</v>
      </c>
      <c r="F16" s="50">
        <v>45896</v>
      </c>
      <c r="G16" s="50">
        <v>13010</v>
      </c>
      <c r="H16" s="50">
        <v>8958</v>
      </c>
      <c r="I16" s="50">
        <v>75531</v>
      </c>
    </row>
    <row r="17" spans="2:9" x14ac:dyDescent="0.2">
      <c r="B17" s="82" t="s">
        <v>271</v>
      </c>
      <c r="C17" s="110">
        <v>2871</v>
      </c>
      <c r="D17" s="110">
        <v>3779</v>
      </c>
      <c r="E17" s="110">
        <v>24441</v>
      </c>
      <c r="F17" s="110">
        <v>244384</v>
      </c>
      <c r="G17" s="110">
        <v>63231</v>
      </c>
      <c r="H17" s="110">
        <v>49081</v>
      </c>
      <c r="I17" s="110">
        <v>387787</v>
      </c>
    </row>
    <row r="18" spans="2:9" x14ac:dyDescent="0.2">
      <c r="B18" s="49" t="s">
        <v>273</v>
      </c>
      <c r="C18" s="50">
        <v>231</v>
      </c>
      <c r="D18" s="50">
        <v>313</v>
      </c>
      <c r="E18" s="50">
        <v>7232</v>
      </c>
      <c r="F18" s="50">
        <v>49494</v>
      </c>
      <c r="G18" s="50">
        <v>14443</v>
      </c>
      <c r="H18" s="50">
        <v>11335</v>
      </c>
      <c r="I18" s="50">
        <v>83048</v>
      </c>
    </row>
    <row r="19" spans="2:9" x14ac:dyDescent="0.2">
      <c r="B19" s="49" t="s">
        <v>274</v>
      </c>
      <c r="C19" s="50">
        <v>12</v>
      </c>
      <c r="D19" s="50">
        <v>34</v>
      </c>
      <c r="E19" s="50">
        <v>129</v>
      </c>
      <c r="F19" s="50">
        <v>1646</v>
      </c>
      <c r="G19" s="50">
        <v>1346</v>
      </c>
      <c r="H19" s="50">
        <v>4019</v>
      </c>
      <c r="I19" s="50">
        <v>7186</v>
      </c>
    </row>
    <row r="20" spans="2:9" x14ac:dyDescent="0.2">
      <c r="B20" s="49" t="s">
        <v>272</v>
      </c>
      <c r="C20" s="50">
        <v>2628</v>
      </c>
      <c r="D20" s="50">
        <v>3432</v>
      </c>
      <c r="E20" s="50">
        <v>17080</v>
      </c>
      <c r="F20" s="50">
        <v>193244</v>
      </c>
      <c r="G20" s="50">
        <v>47442</v>
      </c>
      <c r="H20" s="50">
        <v>33727</v>
      </c>
      <c r="I20" s="50">
        <v>297553</v>
      </c>
    </row>
    <row r="21" spans="2:9" x14ac:dyDescent="0.2">
      <c r="B21" s="82" t="s">
        <v>275</v>
      </c>
      <c r="C21" s="110">
        <v>339</v>
      </c>
      <c r="D21" s="110">
        <v>631</v>
      </c>
      <c r="E21" s="110">
        <v>7560</v>
      </c>
      <c r="F21" s="110">
        <v>28104</v>
      </c>
      <c r="G21" s="110">
        <v>4207</v>
      </c>
      <c r="H21" s="110">
        <v>1944</v>
      </c>
      <c r="I21" s="110">
        <v>42785</v>
      </c>
    </row>
    <row r="22" spans="2:9" x14ac:dyDescent="0.2">
      <c r="B22" s="49" t="s">
        <v>279</v>
      </c>
      <c r="C22" s="50">
        <v>20</v>
      </c>
      <c r="D22" s="50">
        <v>11</v>
      </c>
      <c r="E22" s="50">
        <v>348</v>
      </c>
      <c r="F22" s="50">
        <v>1341</v>
      </c>
      <c r="G22" s="50">
        <v>152</v>
      </c>
      <c r="H22" s="50">
        <v>53</v>
      </c>
      <c r="I22" s="50">
        <v>1925</v>
      </c>
    </row>
    <row r="23" spans="2:9" x14ac:dyDescent="0.2">
      <c r="B23" s="49" t="s">
        <v>276</v>
      </c>
      <c r="C23" s="50">
        <v>255</v>
      </c>
      <c r="D23" s="50">
        <v>414</v>
      </c>
      <c r="E23" s="50">
        <v>4723</v>
      </c>
      <c r="F23" s="50">
        <v>12701</v>
      </c>
      <c r="G23" s="50">
        <v>1649</v>
      </c>
      <c r="H23" s="50">
        <v>850</v>
      </c>
      <c r="I23" s="50">
        <v>20592</v>
      </c>
    </row>
    <row r="24" spans="2:9" x14ac:dyDescent="0.2">
      <c r="B24" s="49" t="s">
        <v>277</v>
      </c>
      <c r="C24" s="50">
        <v>54</v>
      </c>
      <c r="D24" s="50">
        <v>96</v>
      </c>
      <c r="E24" s="50">
        <v>1178</v>
      </c>
      <c r="F24" s="50">
        <v>10495</v>
      </c>
      <c r="G24" s="50">
        <v>1972</v>
      </c>
      <c r="H24" s="50">
        <v>729</v>
      </c>
      <c r="I24" s="50">
        <v>14524</v>
      </c>
    </row>
    <row r="25" spans="2:9" x14ac:dyDescent="0.2">
      <c r="B25" s="49" t="s">
        <v>278</v>
      </c>
      <c r="C25" s="50">
        <v>10</v>
      </c>
      <c r="D25" s="50">
        <v>110</v>
      </c>
      <c r="E25" s="50">
        <v>1311</v>
      </c>
      <c r="F25" s="50">
        <v>3567</v>
      </c>
      <c r="G25" s="50">
        <v>434</v>
      </c>
      <c r="H25" s="50">
        <v>312</v>
      </c>
      <c r="I25" s="50">
        <v>5744</v>
      </c>
    </row>
    <row r="26" spans="2:9" x14ac:dyDescent="0.2">
      <c r="B26" s="82" t="s">
        <v>288</v>
      </c>
      <c r="C26" s="110">
        <v>0</v>
      </c>
      <c r="D26" s="110">
        <v>3</v>
      </c>
      <c r="E26" s="110">
        <v>1419</v>
      </c>
      <c r="F26" s="110">
        <v>1608</v>
      </c>
      <c r="G26" s="110">
        <v>54</v>
      </c>
      <c r="H26" s="110">
        <v>16</v>
      </c>
      <c r="I26" s="110">
        <v>3100</v>
      </c>
    </row>
    <row r="27" spans="2:9" x14ac:dyDescent="0.2">
      <c r="B27" s="24" t="s">
        <v>287</v>
      </c>
      <c r="C27" s="99">
        <v>10578</v>
      </c>
      <c r="D27" s="99">
        <v>83099</v>
      </c>
      <c r="E27" s="99">
        <v>314078</v>
      </c>
      <c r="F27" s="99">
        <v>1219031</v>
      </c>
      <c r="G27" s="99">
        <v>423543</v>
      </c>
      <c r="H27" s="99">
        <v>409581</v>
      </c>
      <c r="I27" s="99">
        <v>2459910</v>
      </c>
    </row>
    <row r="28" spans="2:9" ht="24" customHeight="1" x14ac:dyDescent="0.2">
      <c r="B28" s="199" t="s">
        <v>83</v>
      </c>
      <c r="C28" s="199"/>
      <c r="D28" s="199"/>
      <c r="E28" s="199"/>
      <c r="F28" s="199"/>
      <c r="G28" s="199"/>
      <c r="H28" s="199"/>
      <c r="I28" s="199"/>
    </row>
    <row r="29" spans="2:9" ht="22.5" customHeight="1" x14ac:dyDescent="0.2">
      <c r="B29" s="198" t="s">
        <v>195</v>
      </c>
      <c r="C29" s="198"/>
      <c r="D29" s="198"/>
      <c r="E29" s="198"/>
      <c r="F29" s="198"/>
      <c r="G29" s="198"/>
      <c r="H29" s="198"/>
      <c r="I29" s="198"/>
    </row>
    <row r="30" spans="2:9" x14ac:dyDescent="0.2">
      <c r="B30" s="198"/>
      <c r="C30" s="198"/>
      <c r="D30" s="198"/>
      <c r="E30" s="198"/>
      <c r="F30" s="198"/>
      <c r="G30" s="198"/>
      <c r="H30" s="198"/>
      <c r="I30" s="198"/>
    </row>
    <row r="31" spans="2:9" x14ac:dyDescent="0.2">
      <c r="B31" s="126" t="s">
        <v>67</v>
      </c>
    </row>
    <row r="33" spans="3:9" x14ac:dyDescent="0.2">
      <c r="C33" s="15"/>
      <c r="D33" s="15"/>
      <c r="E33" s="15"/>
      <c r="F33" s="15"/>
      <c r="G33" s="15"/>
      <c r="H33" s="15"/>
      <c r="I33" s="15"/>
    </row>
  </sheetData>
  <mergeCells count="5">
    <mergeCell ref="B2:I2"/>
    <mergeCell ref="B1:I1"/>
    <mergeCell ref="B3:I3"/>
    <mergeCell ref="B28:I28"/>
    <mergeCell ref="B29:I30"/>
  </mergeCells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3061-08B5-4C42-9503-5CEFCDBF4785}">
  <dimension ref="B1:K19"/>
  <sheetViews>
    <sheetView showGridLines="0" workbookViewId="0">
      <selection activeCell="B4" sqref="B4:B5"/>
    </sheetView>
  </sheetViews>
  <sheetFormatPr defaultColWidth="9.140625" defaultRowHeight="12.75" x14ac:dyDescent="0.2"/>
  <cols>
    <col min="1" max="1" width="9.140625" style="1"/>
    <col min="2" max="3" width="11.85546875" style="1" customWidth="1"/>
    <col min="4" max="4" width="11.140625" style="1" customWidth="1"/>
    <col min="5" max="5" width="11.7109375" style="1" customWidth="1"/>
    <col min="6" max="6" width="9" style="1" customWidth="1"/>
    <col min="7" max="7" width="8.7109375" style="1" customWidth="1"/>
    <col min="8" max="16384" width="9.140625" style="1"/>
  </cols>
  <sheetData>
    <row r="1" spans="2:7" ht="16.5" customHeight="1" x14ac:dyDescent="0.2">
      <c r="B1" s="200" t="s">
        <v>37</v>
      </c>
      <c r="C1" s="200"/>
      <c r="D1" s="200"/>
      <c r="E1" s="200"/>
      <c r="F1" s="200"/>
      <c r="G1" s="200"/>
    </row>
    <row r="2" spans="2:7" x14ac:dyDescent="0.2">
      <c r="B2" s="246" t="s">
        <v>113</v>
      </c>
      <c r="C2" s="246"/>
      <c r="D2" s="246"/>
      <c r="E2" s="246"/>
      <c r="F2" s="246"/>
      <c r="G2" s="246"/>
    </row>
    <row r="3" spans="2:7" x14ac:dyDescent="0.2">
      <c r="B3" s="245" t="s">
        <v>327</v>
      </c>
      <c r="C3" s="245"/>
      <c r="D3" s="245"/>
      <c r="E3" s="245"/>
      <c r="F3" s="245"/>
      <c r="G3" s="245"/>
    </row>
    <row r="4" spans="2:7" ht="24.75" customHeight="1" x14ac:dyDescent="0.2">
      <c r="B4" s="227" t="s">
        <v>0</v>
      </c>
      <c r="C4" s="235" t="s">
        <v>118</v>
      </c>
      <c r="D4" s="236"/>
      <c r="E4" s="237"/>
      <c r="F4" s="244" t="s">
        <v>213</v>
      </c>
      <c r="G4" s="244"/>
    </row>
    <row r="5" spans="2:7" x14ac:dyDescent="0.2">
      <c r="B5" s="227"/>
      <c r="C5" s="46">
        <v>2023</v>
      </c>
      <c r="D5" s="46">
        <v>2024</v>
      </c>
      <c r="E5" s="46">
        <v>2025</v>
      </c>
      <c r="F5" s="65" t="s">
        <v>28</v>
      </c>
      <c r="G5" s="65" t="s">
        <v>29</v>
      </c>
    </row>
    <row r="6" spans="2:7" x14ac:dyDescent="0.2">
      <c r="B6" s="79" t="s">
        <v>1</v>
      </c>
      <c r="C6" s="47">
        <v>95142</v>
      </c>
      <c r="D6" s="47">
        <v>102145</v>
      </c>
      <c r="E6" s="47">
        <v>106077</v>
      </c>
      <c r="F6" s="51">
        <f>IF(E6="","",E6-D6)</f>
        <v>3932</v>
      </c>
      <c r="G6" s="73">
        <f>IF(F6="","",F6/D6)</f>
        <v>3.8494297322433792E-2</v>
      </c>
    </row>
    <row r="7" spans="2:7" x14ac:dyDescent="0.2">
      <c r="B7" s="79" t="s">
        <v>2</v>
      </c>
      <c r="C7" s="47">
        <v>95609</v>
      </c>
      <c r="D7" s="47">
        <v>102677</v>
      </c>
      <c r="E7" s="47">
        <v>105677</v>
      </c>
      <c r="F7" s="51">
        <f t="shared" ref="F7:F17" si="0">IF(E7="","",E7-D7)</f>
        <v>3000</v>
      </c>
      <c r="G7" s="73">
        <f t="shared" ref="G7:G17" si="1">IF(F7="","",F7/D7)</f>
        <v>2.9217838464310409E-2</v>
      </c>
    </row>
    <row r="8" spans="2:7" x14ac:dyDescent="0.2">
      <c r="B8" s="79" t="s">
        <v>3</v>
      </c>
      <c r="C8" s="47">
        <v>96332</v>
      </c>
      <c r="D8" s="47">
        <v>103204</v>
      </c>
      <c r="E8" s="47">
        <v>104384</v>
      </c>
      <c r="F8" s="51">
        <f t="shared" si="0"/>
        <v>1180</v>
      </c>
      <c r="G8" s="73">
        <f t="shared" si="1"/>
        <v>1.1433665361807682E-2</v>
      </c>
    </row>
    <row r="9" spans="2:7" x14ac:dyDescent="0.2">
      <c r="B9" s="79" t="s">
        <v>4</v>
      </c>
      <c r="C9" s="47">
        <v>96835</v>
      </c>
      <c r="D9" s="47">
        <v>102971</v>
      </c>
      <c r="E9" s="47" t="s">
        <v>215</v>
      </c>
      <c r="F9" s="51" t="str">
        <f t="shared" si="0"/>
        <v/>
      </c>
      <c r="G9" s="73" t="str">
        <f t="shared" si="1"/>
        <v/>
      </c>
    </row>
    <row r="10" spans="2:7" x14ac:dyDescent="0.2">
      <c r="B10" s="79" t="s">
        <v>5</v>
      </c>
      <c r="C10" s="47">
        <v>97367</v>
      </c>
      <c r="D10" s="47">
        <v>103191</v>
      </c>
      <c r="E10" s="47" t="s">
        <v>215</v>
      </c>
      <c r="F10" s="51" t="str">
        <f t="shared" si="0"/>
        <v/>
      </c>
      <c r="G10" s="73" t="str">
        <f t="shared" si="1"/>
        <v/>
      </c>
    </row>
    <row r="11" spans="2:7" x14ac:dyDescent="0.2">
      <c r="B11" s="79" t="s">
        <v>6</v>
      </c>
      <c r="C11" s="47">
        <v>98011</v>
      </c>
      <c r="D11" s="47">
        <v>103720</v>
      </c>
      <c r="E11" s="47" t="s">
        <v>215</v>
      </c>
      <c r="F11" s="51" t="str">
        <f t="shared" si="0"/>
        <v/>
      </c>
      <c r="G11" s="73" t="str">
        <f t="shared" si="1"/>
        <v/>
      </c>
    </row>
    <row r="12" spans="2:7" x14ac:dyDescent="0.2">
      <c r="B12" s="79" t="s">
        <v>7</v>
      </c>
      <c r="C12" s="47">
        <v>98412</v>
      </c>
      <c r="D12" s="47">
        <v>104351</v>
      </c>
      <c r="E12" s="47" t="s">
        <v>215</v>
      </c>
      <c r="F12" s="51" t="str">
        <f t="shared" si="0"/>
        <v/>
      </c>
      <c r="G12" s="73" t="str">
        <f t="shared" si="1"/>
        <v/>
      </c>
    </row>
    <row r="13" spans="2:7" x14ac:dyDescent="0.2">
      <c r="B13" s="79" t="s">
        <v>8</v>
      </c>
      <c r="C13" s="47">
        <v>99101</v>
      </c>
      <c r="D13" s="47">
        <v>104794</v>
      </c>
      <c r="E13" s="47" t="s">
        <v>215</v>
      </c>
      <c r="F13" s="51" t="str">
        <f t="shared" si="0"/>
        <v/>
      </c>
      <c r="G13" s="73" t="str">
        <f t="shared" si="1"/>
        <v/>
      </c>
    </row>
    <row r="14" spans="2:7" x14ac:dyDescent="0.2">
      <c r="B14" s="79" t="s">
        <v>9</v>
      </c>
      <c r="C14" s="47">
        <v>99929</v>
      </c>
      <c r="D14" s="47">
        <v>105382</v>
      </c>
      <c r="E14" s="47" t="s">
        <v>215</v>
      </c>
      <c r="F14" s="51" t="str">
        <f t="shared" si="0"/>
        <v/>
      </c>
      <c r="G14" s="73" t="str">
        <f t="shared" si="1"/>
        <v/>
      </c>
    </row>
    <row r="15" spans="2:7" x14ac:dyDescent="0.2">
      <c r="B15" s="79" t="s">
        <v>10</v>
      </c>
      <c r="C15" s="47">
        <v>100750</v>
      </c>
      <c r="D15" s="47">
        <v>105842</v>
      </c>
      <c r="E15" s="47" t="s">
        <v>215</v>
      </c>
      <c r="F15" s="51" t="str">
        <f t="shared" si="0"/>
        <v/>
      </c>
      <c r="G15" s="73" t="str">
        <f t="shared" si="1"/>
        <v/>
      </c>
    </row>
    <row r="16" spans="2:7" x14ac:dyDescent="0.2">
      <c r="B16" s="79" t="s">
        <v>11</v>
      </c>
      <c r="C16" s="47">
        <v>101331</v>
      </c>
      <c r="D16" s="47">
        <v>106087</v>
      </c>
      <c r="E16" s="47" t="s">
        <v>215</v>
      </c>
      <c r="F16" s="51" t="str">
        <f t="shared" si="0"/>
        <v/>
      </c>
      <c r="G16" s="73" t="str">
        <f t="shared" si="1"/>
        <v/>
      </c>
    </row>
    <row r="17" spans="2:11" x14ac:dyDescent="0.2">
      <c r="B17" s="79" t="s">
        <v>12</v>
      </c>
      <c r="C17" s="47">
        <v>101669</v>
      </c>
      <c r="D17" s="47">
        <v>106094</v>
      </c>
      <c r="E17" s="47" t="s">
        <v>215</v>
      </c>
      <c r="F17" s="51" t="str">
        <f t="shared" si="0"/>
        <v/>
      </c>
      <c r="G17" s="73" t="str">
        <f t="shared" si="1"/>
        <v/>
      </c>
    </row>
    <row r="18" spans="2:11" ht="35.25" customHeight="1" x14ac:dyDescent="0.2">
      <c r="B18" s="199" t="s">
        <v>115</v>
      </c>
      <c r="C18" s="199"/>
      <c r="D18" s="199"/>
      <c r="E18" s="199"/>
      <c r="F18" s="199"/>
      <c r="G18" s="199"/>
      <c r="H18" s="102"/>
      <c r="I18" s="102"/>
      <c r="J18" s="102"/>
      <c r="K18" s="102"/>
    </row>
    <row r="19" spans="2:11" ht="25.5" customHeight="1" x14ac:dyDescent="0.2">
      <c r="B19" s="243" t="s">
        <v>67</v>
      </c>
      <c r="C19" s="243"/>
      <c r="D19" s="243"/>
      <c r="E19" s="243"/>
      <c r="F19" s="243"/>
      <c r="G19" s="243"/>
      <c r="H19" s="102"/>
      <c r="I19" s="102"/>
      <c r="J19" s="102"/>
      <c r="K19" s="102"/>
    </row>
  </sheetData>
  <mergeCells count="8">
    <mergeCell ref="B1:G1"/>
    <mergeCell ref="B4:B5"/>
    <mergeCell ref="B18:G18"/>
    <mergeCell ref="B19:G19"/>
    <mergeCell ref="F4:G4"/>
    <mergeCell ref="B3:G3"/>
    <mergeCell ref="B2:G2"/>
    <mergeCell ref="C4:E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718A-9FB7-4588-8269-4CDD82676DA1}">
  <dimension ref="B1:F39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9.140625" style="1"/>
    <col min="2" max="2" width="26.140625" style="1" customWidth="1"/>
    <col min="3" max="3" width="12.7109375" style="1" customWidth="1"/>
    <col min="4" max="4" width="14" style="7" bestFit="1" customWidth="1"/>
    <col min="5" max="16384" width="9.140625" style="1"/>
  </cols>
  <sheetData>
    <row r="1" spans="2:6" x14ac:dyDescent="0.2">
      <c r="B1" s="226" t="s">
        <v>45</v>
      </c>
      <c r="C1" s="226"/>
      <c r="D1" s="226"/>
    </row>
    <row r="2" spans="2:6" x14ac:dyDescent="0.2">
      <c r="B2" s="226" t="s">
        <v>107</v>
      </c>
      <c r="C2" s="226"/>
      <c r="D2" s="226"/>
    </row>
    <row r="3" spans="2:6" x14ac:dyDescent="0.2">
      <c r="B3" s="217" t="s">
        <v>329</v>
      </c>
      <c r="C3" s="217"/>
      <c r="D3" s="217"/>
      <c r="E3" s="26"/>
      <c r="F3" s="26"/>
    </row>
    <row r="4" spans="2:6" ht="33.75" x14ac:dyDescent="0.2">
      <c r="B4" s="109" t="s">
        <v>15</v>
      </c>
      <c r="C4" s="109" t="s">
        <v>119</v>
      </c>
      <c r="D4" s="59" t="s">
        <v>120</v>
      </c>
    </row>
    <row r="5" spans="2:6" x14ac:dyDescent="0.2">
      <c r="B5" s="79" t="s">
        <v>222</v>
      </c>
      <c r="C5" s="138">
        <v>34804</v>
      </c>
      <c r="D5" s="154">
        <v>0.33342274678111589</v>
      </c>
    </row>
    <row r="6" spans="2:6" x14ac:dyDescent="0.2">
      <c r="B6" s="79" t="s">
        <v>223</v>
      </c>
      <c r="C6" s="138">
        <v>16706</v>
      </c>
      <c r="D6" s="154">
        <v>0.16004368485591661</v>
      </c>
    </row>
    <row r="7" spans="2:6" x14ac:dyDescent="0.2">
      <c r="B7" s="79" t="s">
        <v>224</v>
      </c>
      <c r="C7" s="138">
        <v>16348</v>
      </c>
      <c r="D7" s="154">
        <v>0.1566140404659718</v>
      </c>
    </row>
    <row r="8" spans="2:6" x14ac:dyDescent="0.2">
      <c r="B8" s="79" t="s">
        <v>225</v>
      </c>
      <c r="C8" s="138">
        <v>4600</v>
      </c>
      <c r="D8" s="154">
        <v>4.4068056407112199E-2</v>
      </c>
    </row>
    <row r="9" spans="2:6" x14ac:dyDescent="0.2">
      <c r="B9" s="79" t="s">
        <v>227</v>
      </c>
      <c r="C9" s="138">
        <v>4227</v>
      </c>
      <c r="D9" s="154">
        <v>4.0494711833231146E-2</v>
      </c>
    </row>
    <row r="10" spans="2:6" x14ac:dyDescent="0.2">
      <c r="B10" s="79" t="s">
        <v>229</v>
      </c>
      <c r="C10" s="138">
        <v>3916</v>
      </c>
      <c r="D10" s="154">
        <v>3.7515328019619862E-2</v>
      </c>
    </row>
    <row r="11" spans="2:6" x14ac:dyDescent="0.2">
      <c r="B11" s="79" t="s">
        <v>231</v>
      </c>
      <c r="C11" s="138">
        <v>2799</v>
      </c>
      <c r="D11" s="154">
        <v>2.6814454322501534E-2</v>
      </c>
    </row>
    <row r="12" spans="2:6" x14ac:dyDescent="0.2">
      <c r="B12" s="79" t="s">
        <v>226</v>
      </c>
      <c r="C12" s="138">
        <v>2623</v>
      </c>
      <c r="D12" s="154">
        <v>2.5128372164316369E-2</v>
      </c>
    </row>
    <row r="13" spans="2:6" x14ac:dyDescent="0.2">
      <c r="B13" s="79" t="s">
        <v>233</v>
      </c>
      <c r="C13" s="138">
        <v>2226</v>
      </c>
      <c r="D13" s="154">
        <v>2.132510729613734E-2</v>
      </c>
    </row>
    <row r="14" spans="2:6" x14ac:dyDescent="0.2">
      <c r="B14" s="79" t="s">
        <v>228</v>
      </c>
      <c r="C14" s="138">
        <v>2128</v>
      </c>
      <c r="D14" s="154">
        <v>2.03862660944206E-2</v>
      </c>
    </row>
    <row r="15" spans="2:6" x14ac:dyDescent="0.2">
      <c r="B15" s="79" t="s">
        <v>230</v>
      </c>
      <c r="C15" s="138">
        <v>1825</v>
      </c>
      <c r="D15" s="154">
        <v>1.7483522378908645E-2</v>
      </c>
    </row>
    <row r="16" spans="2:6" x14ac:dyDescent="0.2">
      <c r="B16" s="79" t="s">
        <v>232</v>
      </c>
      <c r="C16" s="138">
        <v>1471</v>
      </c>
      <c r="D16" s="154">
        <v>1.4092198038013488E-2</v>
      </c>
    </row>
    <row r="17" spans="2:4" x14ac:dyDescent="0.2">
      <c r="B17" s="79" t="s">
        <v>234</v>
      </c>
      <c r="C17" s="138">
        <v>1368</v>
      </c>
      <c r="D17" s="154">
        <v>1.3105456774984672E-2</v>
      </c>
    </row>
    <row r="18" spans="2:4" x14ac:dyDescent="0.2">
      <c r="B18" s="79" t="s">
        <v>239</v>
      </c>
      <c r="C18" s="138">
        <v>1068</v>
      </c>
      <c r="D18" s="154">
        <v>1.0231453096259963E-2</v>
      </c>
    </row>
    <row r="19" spans="2:4" x14ac:dyDescent="0.2">
      <c r="B19" s="79" t="s">
        <v>235</v>
      </c>
      <c r="C19" s="138">
        <v>1038</v>
      </c>
      <c r="D19" s="154">
        <v>9.9440527283874928E-3</v>
      </c>
    </row>
    <row r="20" spans="2:4" x14ac:dyDescent="0.2">
      <c r="B20" s="79" t="s">
        <v>236</v>
      </c>
      <c r="C20" s="138">
        <v>965</v>
      </c>
      <c r="D20" s="154">
        <v>9.2447118332311465E-3</v>
      </c>
    </row>
    <row r="21" spans="2:4" x14ac:dyDescent="0.2">
      <c r="B21" s="79" t="s">
        <v>237</v>
      </c>
      <c r="C21" s="138">
        <v>812</v>
      </c>
      <c r="D21" s="154">
        <v>7.7789699570815453E-3</v>
      </c>
    </row>
    <row r="22" spans="2:4" x14ac:dyDescent="0.2">
      <c r="B22" s="79" t="s">
        <v>241</v>
      </c>
      <c r="C22" s="138">
        <v>706</v>
      </c>
      <c r="D22" s="154">
        <v>6.7634886572654814E-3</v>
      </c>
    </row>
    <row r="23" spans="2:4" x14ac:dyDescent="0.2">
      <c r="B23" s="79" t="s">
        <v>243</v>
      </c>
      <c r="C23" s="138">
        <v>695</v>
      </c>
      <c r="D23" s="154">
        <v>6.6581085223789086E-3</v>
      </c>
    </row>
    <row r="24" spans="2:4" x14ac:dyDescent="0.2">
      <c r="B24" s="79" t="s">
        <v>240</v>
      </c>
      <c r="C24" s="138">
        <v>642</v>
      </c>
      <c r="D24" s="154">
        <v>6.1503678724708771E-3</v>
      </c>
    </row>
    <row r="25" spans="2:4" x14ac:dyDescent="0.2">
      <c r="B25" s="79" t="s">
        <v>242</v>
      </c>
      <c r="C25" s="138">
        <v>610</v>
      </c>
      <c r="D25" s="154">
        <v>5.8438074800735741E-3</v>
      </c>
    </row>
    <row r="26" spans="2:4" x14ac:dyDescent="0.2">
      <c r="B26" s="79" t="s">
        <v>238</v>
      </c>
      <c r="C26" s="138">
        <v>533</v>
      </c>
      <c r="D26" s="154">
        <v>5.1061465358675662E-3</v>
      </c>
    </row>
    <row r="27" spans="2:4" x14ac:dyDescent="0.2">
      <c r="B27" s="79" t="s">
        <v>244</v>
      </c>
      <c r="C27" s="138">
        <v>393</v>
      </c>
      <c r="D27" s="154">
        <v>3.7649448191293686E-3</v>
      </c>
    </row>
    <row r="28" spans="2:4" x14ac:dyDescent="0.2">
      <c r="B28" s="79" t="s">
        <v>245</v>
      </c>
      <c r="C28" s="138">
        <v>371</v>
      </c>
      <c r="D28" s="154">
        <v>3.554184549356223E-3</v>
      </c>
    </row>
    <row r="29" spans="2:4" x14ac:dyDescent="0.2">
      <c r="B29" s="79" t="s">
        <v>247</v>
      </c>
      <c r="C29" s="138">
        <v>364</v>
      </c>
      <c r="D29" s="154">
        <v>3.4871244635193135E-3</v>
      </c>
    </row>
    <row r="30" spans="2:4" x14ac:dyDescent="0.2">
      <c r="B30" s="79" t="s">
        <v>246</v>
      </c>
      <c r="C30" s="138">
        <v>312</v>
      </c>
      <c r="D30" s="154">
        <v>2.988963825873697E-3</v>
      </c>
    </row>
    <row r="31" spans="2:4" x14ac:dyDescent="0.2">
      <c r="B31" s="79" t="s">
        <v>248</v>
      </c>
      <c r="C31" s="138">
        <v>254</v>
      </c>
      <c r="D31" s="154">
        <v>2.4333231146535868E-3</v>
      </c>
    </row>
    <row r="32" spans="2:4" x14ac:dyDescent="0.2">
      <c r="B32" s="79" t="s">
        <v>249</v>
      </c>
      <c r="C32" s="138">
        <v>214</v>
      </c>
      <c r="D32" s="154">
        <v>2.0501226241569589E-3</v>
      </c>
    </row>
    <row r="33" spans="2:4" x14ac:dyDescent="0.2">
      <c r="B33" s="79" t="s">
        <v>250</v>
      </c>
      <c r="C33" s="138">
        <v>142</v>
      </c>
      <c r="D33" s="154">
        <v>1.3603617412630289E-3</v>
      </c>
    </row>
    <row r="34" spans="2:4" x14ac:dyDescent="0.2">
      <c r="B34" s="79" t="s">
        <v>252</v>
      </c>
      <c r="C34" s="138">
        <v>87</v>
      </c>
      <c r="D34" s="154">
        <v>8.334610668301655E-4</v>
      </c>
    </row>
    <row r="35" spans="2:4" x14ac:dyDescent="0.2">
      <c r="B35" s="79" t="s">
        <v>251</v>
      </c>
      <c r="C35" s="138">
        <v>75</v>
      </c>
      <c r="D35" s="154">
        <v>7.185009196811772E-4</v>
      </c>
    </row>
    <row r="36" spans="2:4" x14ac:dyDescent="0.2">
      <c r="B36" s="79" t="s">
        <v>253</v>
      </c>
      <c r="C36" s="138">
        <v>62</v>
      </c>
      <c r="D36" s="154">
        <v>5.9396076026977317E-4</v>
      </c>
    </row>
    <row r="37" spans="2:4" x14ac:dyDescent="0.2">
      <c r="B37" s="80" t="s">
        <v>254</v>
      </c>
      <c r="C37" s="141">
        <v>104384</v>
      </c>
      <c r="D37" s="155">
        <v>1</v>
      </c>
    </row>
    <row r="38" spans="2:4" ht="24" customHeight="1" x14ac:dyDescent="0.2">
      <c r="B38" s="199" t="s">
        <v>121</v>
      </c>
      <c r="C38" s="199"/>
      <c r="D38" s="199"/>
    </row>
    <row r="39" spans="2:4" ht="22.5" customHeight="1" x14ac:dyDescent="0.2">
      <c r="B39" s="243" t="s">
        <v>67</v>
      </c>
      <c r="C39" s="243"/>
      <c r="D39" s="243"/>
    </row>
  </sheetData>
  <mergeCells count="5">
    <mergeCell ref="B1:D1"/>
    <mergeCell ref="B2:D2"/>
    <mergeCell ref="B3:D3"/>
    <mergeCell ref="B38:D38"/>
    <mergeCell ref="B39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1C6A-A8E5-4084-BD78-F309418DD074}">
  <sheetPr>
    <pageSetUpPr autoPageBreaks="0"/>
  </sheetPr>
  <dimension ref="B1:M41"/>
  <sheetViews>
    <sheetView showGridLines="0" zoomScaleNormal="100" workbookViewId="0"/>
  </sheetViews>
  <sheetFormatPr defaultColWidth="9.140625" defaultRowHeight="12.75" x14ac:dyDescent="0.2"/>
  <cols>
    <col min="1" max="1" width="9.140625" style="1"/>
    <col min="2" max="2" width="9.7109375" style="1" customWidth="1"/>
    <col min="3" max="3" width="10.28515625" style="1" customWidth="1"/>
    <col min="4" max="5" width="9" style="1" bestFit="1" customWidth="1"/>
    <col min="6" max="6" width="9.140625" style="1" customWidth="1"/>
    <col min="7" max="7" width="8.28515625" style="1" customWidth="1"/>
    <col min="8" max="9" width="9" style="1" bestFit="1" customWidth="1"/>
    <col min="10" max="10" width="8.7109375" style="1" customWidth="1"/>
    <col min="11" max="11" width="9.140625" style="1" bestFit="1" customWidth="1"/>
    <col min="12" max="12" width="8.28515625" style="7" customWidth="1"/>
    <col min="13" max="13" width="16" style="1" bestFit="1" customWidth="1"/>
    <col min="14" max="16384" width="9.140625" style="1"/>
  </cols>
  <sheetData>
    <row r="1" spans="2:13" x14ac:dyDescent="0.2">
      <c r="B1" s="200" t="s">
        <v>17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"/>
    </row>
    <row r="2" spans="2:13" x14ac:dyDescent="0.2">
      <c r="B2" s="200" t="s">
        <v>134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"/>
    </row>
    <row r="3" spans="2:13" x14ac:dyDescent="0.2">
      <c r="B3" s="201" t="s">
        <v>327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"/>
    </row>
    <row r="4" spans="2:13" ht="48.75" customHeight="1" x14ac:dyDescent="0.2">
      <c r="B4" s="204" t="s">
        <v>0</v>
      </c>
      <c r="C4" s="206" t="s">
        <v>114</v>
      </c>
      <c r="D4" s="207"/>
      <c r="E4" s="208"/>
      <c r="F4" s="202" t="s">
        <v>206</v>
      </c>
      <c r="G4" s="203"/>
      <c r="H4" s="205" t="s">
        <v>133</v>
      </c>
      <c r="I4" s="205"/>
      <c r="J4" s="205"/>
      <c r="K4" s="202" t="s">
        <v>207</v>
      </c>
      <c r="L4" s="203"/>
    </row>
    <row r="5" spans="2:13" x14ac:dyDescent="0.2">
      <c r="B5" s="204"/>
      <c r="C5" s="136">
        <v>2023</v>
      </c>
      <c r="D5" s="136">
        <v>2024</v>
      </c>
      <c r="E5" s="136">
        <v>2025</v>
      </c>
      <c r="F5" s="53" t="s">
        <v>28</v>
      </c>
      <c r="G5" s="53" t="s">
        <v>29</v>
      </c>
      <c r="H5" s="136">
        <v>2022</v>
      </c>
      <c r="I5" s="136">
        <v>2023</v>
      </c>
      <c r="J5" s="136">
        <v>2024</v>
      </c>
      <c r="K5" s="53" t="s">
        <v>106</v>
      </c>
      <c r="L5" s="53" t="s">
        <v>29</v>
      </c>
    </row>
    <row r="6" spans="2:13" x14ac:dyDescent="0.2">
      <c r="B6" s="105" t="s">
        <v>1</v>
      </c>
      <c r="C6" s="111">
        <v>2262421</v>
      </c>
      <c r="D6" s="111">
        <v>2294313</v>
      </c>
      <c r="E6" s="111">
        <v>2355356</v>
      </c>
      <c r="F6" s="106">
        <f t="shared" ref="F6:F12" si="0">IF(E6="","",E6-D6)</f>
        <v>61043</v>
      </c>
      <c r="G6" s="96">
        <f t="shared" ref="G6:G12" si="1">IF(F6="","",F6/D6)</f>
        <v>2.6606221557389946E-2</v>
      </c>
      <c r="H6" s="111">
        <v>2349590</v>
      </c>
      <c r="I6" s="111">
        <v>2386438</v>
      </c>
      <c r="J6" s="111">
        <v>2448869</v>
      </c>
      <c r="K6" s="106">
        <f t="shared" ref="K6:K17" si="2">IF(J6="","",J6-I6)</f>
        <v>62431</v>
      </c>
      <c r="L6" s="96">
        <f>IF(K6="","",K6/I6)</f>
        <v>2.6160746686065172E-2</v>
      </c>
      <c r="M6" s="15"/>
    </row>
    <row r="7" spans="2:13" x14ac:dyDescent="0.2">
      <c r="B7" s="105" t="s">
        <v>2</v>
      </c>
      <c r="C7" s="111">
        <v>2270637</v>
      </c>
      <c r="D7" s="111">
        <v>2299487</v>
      </c>
      <c r="E7" s="111">
        <v>2358701</v>
      </c>
      <c r="F7" s="106">
        <f t="shared" si="0"/>
        <v>59214</v>
      </c>
      <c r="G7" s="96">
        <f t="shared" si="1"/>
        <v>2.575096097520882E-2</v>
      </c>
      <c r="H7" s="111">
        <v>2358147</v>
      </c>
      <c r="I7" s="111">
        <v>2390740</v>
      </c>
      <c r="J7" s="111">
        <v>2452172</v>
      </c>
      <c r="K7" s="106">
        <f t="shared" si="2"/>
        <v>61432</v>
      </c>
      <c r="L7" s="96">
        <f>IF(K7="","",K7/I7)</f>
        <v>2.5695809665626543E-2</v>
      </c>
      <c r="M7" s="15"/>
    </row>
    <row r="8" spans="2:13" x14ac:dyDescent="0.2">
      <c r="B8" s="105" t="s">
        <v>3</v>
      </c>
      <c r="C8" s="111">
        <v>2285920</v>
      </c>
      <c r="D8" s="111">
        <v>2308956</v>
      </c>
      <c r="E8" s="111">
        <v>2366016</v>
      </c>
      <c r="F8" s="106">
        <f>IF(E8="","",E8-D8)</f>
        <v>57060</v>
      </c>
      <c r="G8" s="96">
        <f t="shared" si="1"/>
        <v>2.4712467452822833E-2</v>
      </c>
      <c r="H8" s="111">
        <v>2376785</v>
      </c>
      <c r="I8" s="111">
        <v>2401713</v>
      </c>
      <c r="J8" s="111">
        <v>2459910</v>
      </c>
      <c r="K8" s="106">
        <f t="shared" si="2"/>
        <v>58197</v>
      </c>
      <c r="L8" s="96">
        <f t="shared" ref="L8:L17" si="3">IF(K8="","",K8/I8)</f>
        <v>2.4231454799137117E-2</v>
      </c>
      <c r="M8" s="15"/>
    </row>
    <row r="9" spans="2:13" x14ac:dyDescent="0.2">
      <c r="B9" s="105" t="s">
        <v>4</v>
      </c>
      <c r="C9" s="111">
        <v>2267215</v>
      </c>
      <c r="D9" s="111">
        <v>2314948</v>
      </c>
      <c r="E9" s="111" t="s">
        <v>215</v>
      </c>
      <c r="F9" s="106" t="str">
        <f t="shared" si="0"/>
        <v/>
      </c>
      <c r="G9" s="96" t="str">
        <f t="shared" si="1"/>
        <v/>
      </c>
      <c r="H9" s="111">
        <v>2355623</v>
      </c>
      <c r="I9" s="111">
        <v>2408670</v>
      </c>
      <c r="J9" s="111" t="s">
        <v>215</v>
      </c>
      <c r="K9" s="106" t="str">
        <f t="shared" si="2"/>
        <v/>
      </c>
      <c r="L9" s="96" t="str">
        <f t="shared" si="3"/>
        <v/>
      </c>
      <c r="M9" s="15"/>
    </row>
    <row r="10" spans="2:13" x14ac:dyDescent="0.2">
      <c r="B10" s="105" t="s">
        <v>5</v>
      </c>
      <c r="C10" s="111">
        <v>2276545</v>
      </c>
      <c r="D10" s="111">
        <v>2313564</v>
      </c>
      <c r="E10" s="111" t="s">
        <v>215</v>
      </c>
      <c r="F10" s="106" t="str">
        <f t="shared" si="0"/>
        <v/>
      </c>
      <c r="G10" s="96" t="str">
        <f t="shared" si="1"/>
        <v/>
      </c>
      <c r="H10" s="111">
        <v>2366187</v>
      </c>
      <c r="I10" s="111">
        <v>2406739</v>
      </c>
      <c r="J10" s="111" t="s">
        <v>215</v>
      </c>
      <c r="K10" s="106" t="str">
        <f t="shared" si="2"/>
        <v/>
      </c>
      <c r="L10" s="96" t="str">
        <f t="shared" si="3"/>
        <v/>
      </c>
      <c r="M10" s="15"/>
    </row>
    <row r="11" spans="2:13" x14ac:dyDescent="0.2">
      <c r="B11" s="105" t="s">
        <v>6</v>
      </c>
      <c r="C11" s="111">
        <v>2254204</v>
      </c>
      <c r="D11" s="111">
        <v>2313447</v>
      </c>
      <c r="E11" s="111" t="s">
        <v>215</v>
      </c>
      <c r="F11" s="106" t="str">
        <f t="shared" si="0"/>
        <v/>
      </c>
      <c r="G11" s="96" t="str">
        <f t="shared" si="1"/>
        <v/>
      </c>
      <c r="H11" s="111">
        <v>2341816</v>
      </c>
      <c r="I11" s="111">
        <v>2406176</v>
      </c>
      <c r="J11" s="111" t="s">
        <v>215</v>
      </c>
      <c r="K11" s="106" t="str">
        <f t="shared" si="2"/>
        <v/>
      </c>
      <c r="L11" s="96" t="str">
        <f t="shared" si="3"/>
        <v/>
      </c>
      <c r="M11" s="15"/>
    </row>
    <row r="12" spans="2:13" x14ac:dyDescent="0.2">
      <c r="B12" s="105" t="s">
        <v>7</v>
      </c>
      <c r="C12" s="111">
        <v>2249728</v>
      </c>
      <c r="D12" s="111">
        <v>2314911</v>
      </c>
      <c r="E12" s="111" t="s">
        <v>215</v>
      </c>
      <c r="F12" s="106" t="str">
        <f t="shared" si="0"/>
        <v/>
      </c>
      <c r="G12" s="96" t="str">
        <f t="shared" si="1"/>
        <v/>
      </c>
      <c r="H12" s="111">
        <v>2337021</v>
      </c>
      <c r="I12" s="111">
        <v>2408056</v>
      </c>
      <c r="J12" s="111" t="s">
        <v>215</v>
      </c>
      <c r="K12" s="106" t="str">
        <f t="shared" si="2"/>
        <v/>
      </c>
      <c r="L12" s="96" t="str">
        <f t="shared" si="3"/>
        <v/>
      </c>
      <c r="M12" s="15"/>
    </row>
    <row r="13" spans="2:13" x14ac:dyDescent="0.2">
      <c r="B13" s="105" t="s">
        <v>8</v>
      </c>
      <c r="C13" s="111">
        <v>2262866</v>
      </c>
      <c r="D13" s="111">
        <v>2322995</v>
      </c>
      <c r="E13" s="111" t="s">
        <v>215</v>
      </c>
      <c r="F13" s="106" t="str">
        <f>IF(E13="","",E13-D13)</f>
        <v/>
      </c>
      <c r="G13" s="96" t="str">
        <f>IF(F13="","",F13/D13)</f>
        <v/>
      </c>
      <c r="H13" s="111">
        <v>2349965</v>
      </c>
      <c r="I13" s="111">
        <v>2415959</v>
      </c>
      <c r="J13" s="111" t="s">
        <v>215</v>
      </c>
      <c r="K13" s="106" t="str">
        <f t="shared" si="2"/>
        <v/>
      </c>
      <c r="L13" s="96" t="str">
        <f t="shared" si="3"/>
        <v/>
      </c>
    </row>
    <row r="14" spans="2:13" x14ac:dyDescent="0.2">
      <c r="B14" s="105" t="s">
        <v>9</v>
      </c>
      <c r="C14" s="111">
        <v>2265995</v>
      </c>
      <c r="D14" s="111">
        <v>2327401</v>
      </c>
      <c r="E14" s="111" t="s">
        <v>215</v>
      </c>
      <c r="F14" s="106" t="str">
        <f>IF(E14="","",E14-D14)</f>
        <v/>
      </c>
      <c r="G14" s="96" t="str">
        <f>IF(F14="","",F14/D14)</f>
        <v/>
      </c>
      <c r="H14" s="111">
        <v>2354506</v>
      </c>
      <c r="I14" s="111">
        <v>2420556</v>
      </c>
      <c r="J14" s="111" t="s">
        <v>215</v>
      </c>
      <c r="K14" s="106" t="str">
        <f t="shared" si="2"/>
        <v/>
      </c>
      <c r="L14" s="96" t="str">
        <f>IF(K14="","",K14/I14)</f>
        <v/>
      </c>
    </row>
    <row r="15" spans="2:13" x14ac:dyDescent="0.2">
      <c r="B15" s="105" t="s">
        <v>10</v>
      </c>
      <c r="C15" s="111">
        <v>2275982</v>
      </c>
      <c r="D15" s="111">
        <v>2338729</v>
      </c>
      <c r="E15" s="111" t="s">
        <v>215</v>
      </c>
      <c r="F15" s="106" t="str">
        <f>IF(E15="","",E15-D15)</f>
        <v/>
      </c>
      <c r="G15" s="96" t="str">
        <f>IF(F15="","",F15/D15)</f>
        <v/>
      </c>
      <c r="H15" s="111">
        <v>2366458</v>
      </c>
      <c r="I15" s="111">
        <v>2432975</v>
      </c>
      <c r="J15" s="111" t="s">
        <v>215</v>
      </c>
      <c r="K15" s="106" t="str">
        <f t="shared" si="2"/>
        <v/>
      </c>
      <c r="L15" s="96" t="str">
        <f t="shared" si="3"/>
        <v/>
      </c>
    </row>
    <row r="16" spans="2:13" x14ac:dyDescent="0.2">
      <c r="B16" s="105" t="s">
        <v>11</v>
      </c>
      <c r="C16" s="111">
        <v>2287992</v>
      </c>
      <c r="D16" s="111">
        <v>2350369</v>
      </c>
      <c r="E16" s="111" t="s">
        <v>215</v>
      </c>
      <c r="F16" s="106" t="str">
        <f>IF(E16="","",E16-D16)</f>
        <v/>
      </c>
      <c r="G16" s="96" t="str">
        <f>IF(F16="","",F16/D16)</f>
        <v/>
      </c>
      <c r="H16" s="111">
        <v>2378897</v>
      </c>
      <c r="I16" s="111">
        <v>2443602</v>
      </c>
      <c r="J16" s="111" t="s">
        <v>215</v>
      </c>
      <c r="K16" s="106" t="str">
        <f t="shared" si="2"/>
        <v/>
      </c>
      <c r="L16" s="96" t="str">
        <f t="shared" si="3"/>
        <v/>
      </c>
    </row>
    <row r="17" spans="2:12" x14ac:dyDescent="0.2">
      <c r="B17" s="105" t="s">
        <v>12</v>
      </c>
      <c r="C17" s="111">
        <v>2291672</v>
      </c>
      <c r="D17" s="111">
        <v>2354329</v>
      </c>
      <c r="E17" s="111" t="s">
        <v>215</v>
      </c>
      <c r="F17" s="106" t="str">
        <f>IF(E17="","",E17-D17)</f>
        <v/>
      </c>
      <c r="G17" s="96" t="str">
        <f>IF(F17="","",F17/D17)</f>
        <v/>
      </c>
      <c r="H17" s="111">
        <v>2380706</v>
      </c>
      <c r="I17" s="111">
        <v>2447258</v>
      </c>
      <c r="J17" s="111" t="s">
        <v>215</v>
      </c>
      <c r="K17" s="106" t="str">
        <f t="shared" si="2"/>
        <v/>
      </c>
      <c r="L17" s="96" t="str">
        <f t="shared" si="3"/>
        <v/>
      </c>
    </row>
    <row r="18" spans="2:12" x14ac:dyDescent="0.2">
      <c r="B18" s="199" t="s">
        <v>115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</row>
    <row r="19" spans="2:12" x14ac:dyDescent="0.2"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</row>
    <row r="20" spans="2:12" ht="21.75" customHeight="1" x14ac:dyDescent="0.2">
      <c r="B20" s="198" t="s">
        <v>202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</row>
    <row r="21" spans="2:12" ht="12.75" customHeight="1" x14ac:dyDescent="0.2"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</row>
    <row r="22" spans="2:12" x14ac:dyDescent="0.2">
      <c r="B22" s="126" t="s">
        <v>67</v>
      </c>
    </row>
    <row r="23" spans="2:12" x14ac:dyDescent="0.2">
      <c r="E23" s="15"/>
    </row>
    <row r="24" spans="2:12" x14ac:dyDescent="0.2">
      <c r="E24" s="15"/>
      <c r="F24" s="38"/>
    </row>
    <row r="25" spans="2:12" x14ac:dyDescent="0.2">
      <c r="E25" s="15"/>
      <c r="G25" s="30"/>
      <c r="H25" s="15"/>
      <c r="I25" s="15"/>
    </row>
    <row r="26" spans="2:12" x14ac:dyDescent="0.2">
      <c r="C26" s="129"/>
      <c r="D26" s="129"/>
      <c r="E26" s="16"/>
      <c r="G26" s="30"/>
      <c r="H26" s="15"/>
      <c r="I26" s="15"/>
    </row>
    <row r="27" spans="2:12" ht="15" x14ac:dyDescent="0.25">
      <c r="C27" s="39"/>
      <c r="E27" s="15"/>
      <c r="G27" s="30"/>
      <c r="H27" s="15"/>
      <c r="I27" s="15"/>
    </row>
    <row r="28" spans="2:12" x14ac:dyDescent="0.2">
      <c r="E28" s="15"/>
      <c r="G28" s="30"/>
      <c r="H28" s="15"/>
      <c r="I28" s="15"/>
    </row>
    <row r="29" spans="2:12" x14ac:dyDescent="0.2">
      <c r="E29" s="15"/>
      <c r="G29" s="30"/>
      <c r="H29" s="15"/>
      <c r="I29" s="15"/>
      <c r="J29" s="133"/>
    </row>
    <row r="30" spans="2:12" x14ac:dyDescent="0.2">
      <c r="E30" s="15"/>
      <c r="G30" s="30"/>
      <c r="H30" s="15"/>
      <c r="I30" s="15"/>
      <c r="J30" s="133"/>
    </row>
    <row r="31" spans="2:12" x14ac:dyDescent="0.2">
      <c r="E31" s="15"/>
      <c r="G31" s="30"/>
      <c r="H31" s="15"/>
      <c r="I31" s="15"/>
      <c r="J31" s="133"/>
    </row>
    <row r="32" spans="2:12" x14ac:dyDescent="0.2">
      <c r="E32" s="15"/>
      <c r="G32" s="30"/>
      <c r="H32" s="15"/>
      <c r="I32" s="15"/>
    </row>
    <row r="33" spans="5:9" x14ac:dyDescent="0.2">
      <c r="E33" s="92"/>
      <c r="G33" s="30"/>
      <c r="H33" s="15"/>
      <c r="I33" s="15"/>
    </row>
    <row r="34" spans="5:9" x14ac:dyDescent="0.2">
      <c r="E34" s="92"/>
      <c r="G34" s="30"/>
      <c r="H34" s="15"/>
      <c r="I34" s="15"/>
    </row>
    <row r="35" spans="5:9" x14ac:dyDescent="0.2">
      <c r="E35" s="92"/>
      <c r="G35" s="30"/>
      <c r="H35" s="15"/>
      <c r="I35" s="15"/>
    </row>
    <row r="36" spans="5:9" x14ac:dyDescent="0.2">
      <c r="E36" s="92"/>
      <c r="G36" s="30"/>
      <c r="H36" s="15"/>
      <c r="I36" s="15"/>
    </row>
    <row r="37" spans="5:9" x14ac:dyDescent="0.2">
      <c r="E37" s="92"/>
      <c r="G37" s="30"/>
      <c r="H37" s="15"/>
      <c r="I37" s="15"/>
    </row>
    <row r="38" spans="5:9" x14ac:dyDescent="0.2">
      <c r="E38" s="92"/>
      <c r="G38" s="30"/>
      <c r="H38" s="15"/>
      <c r="I38" s="15"/>
    </row>
    <row r="39" spans="5:9" x14ac:dyDescent="0.2">
      <c r="E39" s="92"/>
      <c r="G39" s="30"/>
      <c r="H39" s="15"/>
      <c r="I39" s="15"/>
    </row>
    <row r="40" spans="5:9" x14ac:dyDescent="0.2">
      <c r="E40" s="92"/>
      <c r="G40" s="30"/>
      <c r="H40" s="15"/>
      <c r="I40" s="15"/>
    </row>
    <row r="41" spans="5:9" x14ac:dyDescent="0.2">
      <c r="E41" s="92"/>
      <c r="G41" s="30"/>
      <c r="H41" s="15"/>
      <c r="I41" s="15"/>
    </row>
  </sheetData>
  <mergeCells count="10">
    <mergeCell ref="B20:L21"/>
    <mergeCell ref="B18:L19"/>
    <mergeCell ref="B1:L1"/>
    <mergeCell ref="B2:L2"/>
    <mergeCell ref="B3:L3"/>
    <mergeCell ref="K4:L4"/>
    <mergeCell ref="B4:B5"/>
    <mergeCell ref="H4:J4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13F3A-BA6E-46D9-8C9C-C62A8A457FE0}">
  <dimension ref="B1:L9"/>
  <sheetViews>
    <sheetView showGridLines="0" workbookViewId="0">
      <selection activeCell="B4" sqref="B4:F4"/>
    </sheetView>
  </sheetViews>
  <sheetFormatPr defaultColWidth="9.140625" defaultRowHeight="12.75" x14ac:dyDescent="0.2"/>
  <cols>
    <col min="1" max="1" width="9.140625" style="1"/>
    <col min="2" max="2" width="8.5703125" style="1" customWidth="1"/>
    <col min="3" max="3" width="8.28515625" style="1" bestFit="1" customWidth="1"/>
    <col min="4" max="4" width="8.7109375" style="1" bestFit="1" customWidth="1"/>
    <col min="5" max="5" width="8.5703125" style="1" bestFit="1" customWidth="1"/>
    <col min="6" max="6" width="10.42578125" style="1" customWidth="1"/>
    <col min="7" max="7" width="8.5703125" style="1" customWidth="1"/>
    <col min="8" max="8" width="8.28515625" style="1" bestFit="1" customWidth="1"/>
    <col min="9" max="9" width="8.7109375" style="1" bestFit="1" customWidth="1"/>
    <col min="10" max="10" width="8.5703125" style="1" bestFit="1" customWidth="1"/>
    <col min="11" max="11" width="8" style="1" customWidth="1"/>
    <col min="12" max="12" width="7.5703125" style="1" bestFit="1" customWidth="1"/>
    <col min="13" max="16384" width="9.140625" style="1"/>
  </cols>
  <sheetData>
    <row r="1" spans="2:12" x14ac:dyDescent="0.2">
      <c r="B1" s="226" t="s">
        <v>46</v>
      </c>
      <c r="C1" s="226"/>
      <c r="D1" s="226"/>
      <c r="E1" s="226"/>
      <c r="F1" s="226"/>
      <c r="G1" s="226"/>
      <c r="H1" s="226"/>
      <c r="I1" s="226"/>
      <c r="J1" s="226"/>
      <c r="K1" s="226"/>
      <c r="L1" s="3"/>
    </row>
    <row r="2" spans="2:12" x14ac:dyDescent="0.2">
      <c r="B2" s="226" t="s">
        <v>108</v>
      </c>
      <c r="C2" s="226"/>
      <c r="D2" s="226"/>
      <c r="E2" s="226"/>
      <c r="F2" s="226"/>
      <c r="G2" s="226"/>
      <c r="H2" s="226"/>
      <c r="I2" s="226"/>
      <c r="J2" s="226"/>
      <c r="K2" s="226"/>
      <c r="L2" s="3"/>
    </row>
    <row r="3" spans="2:12" x14ac:dyDescent="0.2">
      <c r="B3" s="247" t="s">
        <v>329</v>
      </c>
      <c r="C3" s="247"/>
      <c r="D3" s="247"/>
      <c r="E3" s="247"/>
      <c r="F3" s="247"/>
      <c r="G3" s="247"/>
      <c r="H3" s="247"/>
      <c r="I3" s="247"/>
      <c r="J3" s="247"/>
      <c r="K3" s="247"/>
      <c r="L3" s="11"/>
    </row>
    <row r="4" spans="2:12" ht="29.25" customHeight="1" x14ac:dyDescent="0.2">
      <c r="B4" s="218" t="s">
        <v>123</v>
      </c>
      <c r="C4" s="219"/>
      <c r="D4" s="219"/>
      <c r="E4" s="219"/>
      <c r="F4" s="220"/>
      <c r="G4" s="244" t="s">
        <v>122</v>
      </c>
      <c r="H4" s="244"/>
      <c r="I4" s="244"/>
      <c r="J4" s="244"/>
      <c r="K4" s="244"/>
    </row>
    <row r="5" spans="2:12" x14ac:dyDescent="0.2">
      <c r="B5" s="109" t="s">
        <v>175</v>
      </c>
      <c r="C5" s="109" t="s">
        <v>176</v>
      </c>
      <c r="D5" s="109" t="s">
        <v>177</v>
      </c>
      <c r="E5" s="109" t="s">
        <v>178</v>
      </c>
      <c r="F5" s="46" t="s">
        <v>16</v>
      </c>
      <c r="G5" s="59" t="s">
        <v>175</v>
      </c>
      <c r="H5" s="59" t="s">
        <v>176</v>
      </c>
      <c r="I5" s="59" t="s">
        <v>177</v>
      </c>
      <c r="J5" s="59" t="s">
        <v>178</v>
      </c>
      <c r="K5" s="59" t="s">
        <v>16</v>
      </c>
    </row>
    <row r="6" spans="2:12" x14ac:dyDescent="0.2">
      <c r="B6" s="138">
        <v>81435</v>
      </c>
      <c r="C6" s="138">
        <v>18575</v>
      </c>
      <c r="D6" s="138">
        <v>2781</v>
      </c>
      <c r="E6" s="138">
        <v>1593</v>
      </c>
      <c r="F6" s="138">
        <f>+SUM(B6:E6)</f>
        <v>104384</v>
      </c>
      <c r="G6" s="66">
        <v>0.78014829858982215</v>
      </c>
      <c r="H6" s="66">
        <v>0.17794872777437154</v>
      </c>
      <c r="I6" s="66">
        <v>2.664201410177805E-2</v>
      </c>
      <c r="J6" s="66">
        <v>1.5260959534028203E-2</v>
      </c>
      <c r="K6" s="66">
        <f>SUM(G6:J6)</f>
        <v>0.99999999999999989</v>
      </c>
    </row>
    <row r="7" spans="2:12" x14ac:dyDescent="0.2">
      <c r="B7" s="126" t="s">
        <v>67</v>
      </c>
      <c r="C7" s="9"/>
      <c r="D7" s="9"/>
    </row>
    <row r="8" spans="2:12" x14ac:dyDescent="0.2">
      <c r="C8" s="19"/>
    </row>
    <row r="9" spans="2:12" x14ac:dyDescent="0.2">
      <c r="C9" s="9"/>
      <c r="D9" s="9"/>
      <c r="E9" s="9"/>
      <c r="F9" s="9"/>
    </row>
  </sheetData>
  <mergeCells count="5">
    <mergeCell ref="B4:F4"/>
    <mergeCell ref="G4:K4"/>
    <mergeCell ref="B2:K2"/>
    <mergeCell ref="B1:K1"/>
    <mergeCell ref="B3:K3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5650-A665-49FD-87FD-9BA7BDC642DF}">
  <dimension ref="B1:D28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9.140625" style="1"/>
    <col min="2" max="2" width="36.140625" style="1" customWidth="1"/>
    <col min="3" max="3" width="18.140625" style="1" bestFit="1" customWidth="1"/>
    <col min="4" max="4" width="33" style="1" customWidth="1"/>
    <col min="5" max="16384" width="9.140625" style="1"/>
  </cols>
  <sheetData>
    <row r="1" spans="2:4" x14ac:dyDescent="0.2">
      <c r="B1" s="226" t="s">
        <v>47</v>
      </c>
      <c r="C1" s="226"/>
      <c r="D1" s="226"/>
    </row>
    <row r="2" spans="2:4" x14ac:dyDescent="0.2">
      <c r="B2" s="226" t="s">
        <v>109</v>
      </c>
      <c r="C2" s="226"/>
      <c r="D2" s="226"/>
    </row>
    <row r="3" spans="2:4" x14ac:dyDescent="0.2">
      <c r="B3" s="247" t="s">
        <v>329</v>
      </c>
      <c r="C3" s="247"/>
      <c r="D3" s="247"/>
    </row>
    <row r="4" spans="2:4" ht="22.5" x14ac:dyDescent="0.2">
      <c r="B4" s="67" t="s">
        <v>71</v>
      </c>
      <c r="C4" s="109" t="s">
        <v>118</v>
      </c>
      <c r="D4" s="59" t="s">
        <v>124</v>
      </c>
    </row>
    <row r="5" spans="2:4" x14ac:dyDescent="0.2">
      <c r="B5" s="69" t="s">
        <v>259</v>
      </c>
      <c r="C5" s="165">
        <v>87477</v>
      </c>
      <c r="D5" s="156">
        <v>0.83803073267933781</v>
      </c>
    </row>
    <row r="6" spans="2:4" x14ac:dyDescent="0.2">
      <c r="B6" s="79" t="s">
        <v>261</v>
      </c>
      <c r="C6" s="138">
        <v>34404</v>
      </c>
      <c r="D6" s="154">
        <v>0.32959074187614962</v>
      </c>
    </row>
    <row r="7" spans="2:4" x14ac:dyDescent="0.2">
      <c r="B7" s="79" t="s">
        <v>262</v>
      </c>
      <c r="C7" s="138">
        <v>22394</v>
      </c>
      <c r="D7" s="154">
        <v>0.21453479460453709</v>
      </c>
    </row>
    <row r="8" spans="2:4" x14ac:dyDescent="0.2">
      <c r="B8" s="79" t="s">
        <v>269</v>
      </c>
      <c r="C8" s="138">
        <v>6469</v>
      </c>
      <c r="D8" s="154">
        <v>6.1973099325567139E-2</v>
      </c>
    </row>
    <row r="9" spans="2:4" x14ac:dyDescent="0.2">
      <c r="B9" s="79" t="s">
        <v>263</v>
      </c>
      <c r="C9" s="138">
        <v>6374</v>
      </c>
      <c r="D9" s="154">
        <v>6.1062998160637642E-2</v>
      </c>
    </row>
    <row r="10" spans="2:4" x14ac:dyDescent="0.2">
      <c r="B10" s="79" t="s">
        <v>266</v>
      </c>
      <c r="C10" s="138">
        <v>5393</v>
      </c>
      <c r="D10" s="154">
        <v>5.166500613120785E-2</v>
      </c>
    </row>
    <row r="11" spans="2:4" x14ac:dyDescent="0.2">
      <c r="B11" s="79" t="s">
        <v>265</v>
      </c>
      <c r="C11" s="138">
        <v>4673</v>
      </c>
      <c r="D11" s="154">
        <v>4.4767397302268544E-2</v>
      </c>
    </row>
    <row r="12" spans="2:4" x14ac:dyDescent="0.2">
      <c r="B12" s="79" t="s">
        <v>264</v>
      </c>
      <c r="C12" s="138">
        <v>3251</v>
      </c>
      <c r="D12" s="154">
        <v>3.1144619865113427E-2</v>
      </c>
    </row>
    <row r="13" spans="2:4" x14ac:dyDescent="0.2">
      <c r="B13" s="79" t="s">
        <v>267</v>
      </c>
      <c r="C13" s="138">
        <v>2187</v>
      </c>
      <c r="D13" s="154">
        <v>2.0951486817903126E-2</v>
      </c>
    </row>
    <row r="14" spans="2:4" x14ac:dyDescent="0.2">
      <c r="B14" s="79" t="s">
        <v>268</v>
      </c>
      <c r="C14" s="175">
        <v>1115</v>
      </c>
      <c r="D14" s="154">
        <v>1.0681713672593501E-2</v>
      </c>
    </row>
    <row r="15" spans="2:4" x14ac:dyDescent="0.2">
      <c r="B15" s="79" t="s">
        <v>270</v>
      </c>
      <c r="C15" s="175">
        <v>662</v>
      </c>
      <c r="D15" s="154">
        <v>6.3419681177191911E-3</v>
      </c>
    </row>
    <row r="16" spans="2:4" x14ac:dyDescent="0.2">
      <c r="B16" s="79" t="s">
        <v>260</v>
      </c>
      <c r="C16" s="175">
        <v>555</v>
      </c>
      <c r="D16" s="154">
        <v>5.316906805640711E-3</v>
      </c>
    </row>
    <row r="17" spans="2:4" x14ac:dyDescent="0.2">
      <c r="B17" s="69" t="s">
        <v>271</v>
      </c>
      <c r="C17" s="165">
        <v>13932</v>
      </c>
      <c r="D17" s="156">
        <v>0.13346873083997549</v>
      </c>
    </row>
    <row r="18" spans="2:4" x14ac:dyDescent="0.2">
      <c r="B18" s="79" t="s">
        <v>273</v>
      </c>
      <c r="C18" s="138">
        <v>7263</v>
      </c>
      <c r="D18" s="154">
        <v>6.9579629061925205E-2</v>
      </c>
    </row>
    <row r="19" spans="2:4" x14ac:dyDescent="0.2">
      <c r="B19" s="79" t="s">
        <v>272</v>
      </c>
      <c r="C19" s="138">
        <v>6562</v>
      </c>
      <c r="D19" s="154">
        <v>6.2864040465971799E-2</v>
      </c>
    </row>
    <row r="20" spans="2:4" x14ac:dyDescent="0.2">
      <c r="B20" s="79" t="s">
        <v>274</v>
      </c>
      <c r="C20" s="175">
        <v>107</v>
      </c>
      <c r="D20" s="154">
        <v>1.0250613120784794E-3</v>
      </c>
    </row>
    <row r="21" spans="2:4" x14ac:dyDescent="0.2">
      <c r="B21" s="69" t="s">
        <v>275</v>
      </c>
      <c r="C21" s="165">
        <v>2523</v>
      </c>
      <c r="D21" s="156">
        <v>2.4170370938074802E-2</v>
      </c>
    </row>
    <row r="22" spans="2:4" x14ac:dyDescent="0.2">
      <c r="B22" s="79" t="s">
        <v>276</v>
      </c>
      <c r="C22" s="138">
        <v>1178</v>
      </c>
      <c r="D22" s="154">
        <v>1.128525444512569E-2</v>
      </c>
    </row>
    <row r="23" spans="2:4" x14ac:dyDescent="0.2">
      <c r="B23" s="79" t="s">
        <v>277</v>
      </c>
      <c r="C23" s="175">
        <v>659</v>
      </c>
      <c r="D23" s="154">
        <v>6.3132280809319432E-3</v>
      </c>
    </row>
    <row r="24" spans="2:4" x14ac:dyDescent="0.2">
      <c r="B24" s="79" t="s">
        <v>278</v>
      </c>
      <c r="C24" s="175">
        <v>538</v>
      </c>
      <c r="D24" s="154">
        <v>5.1540465971796441E-3</v>
      </c>
    </row>
    <row r="25" spans="2:4" x14ac:dyDescent="0.2">
      <c r="B25" s="79" t="s">
        <v>279</v>
      </c>
      <c r="C25" s="175">
        <v>148</v>
      </c>
      <c r="D25" s="154">
        <v>1.417841814837523E-3</v>
      </c>
    </row>
    <row r="26" spans="2:4" x14ac:dyDescent="0.2">
      <c r="B26" s="69" t="s">
        <v>288</v>
      </c>
      <c r="C26" s="172">
        <v>452</v>
      </c>
      <c r="D26" s="156">
        <v>4.3301655426118942E-3</v>
      </c>
    </row>
    <row r="27" spans="2:4" x14ac:dyDescent="0.2">
      <c r="B27" s="80" t="s">
        <v>254</v>
      </c>
      <c r="C27" s="141">
        <v>104384</v>
      </c>
      <c r="D27" s="155">
        <v>1</v>
      </c>
    </row>
    <row r="28" spans="2:4" x14ac:dyDescent="0.2">
      <c r="B28" s="126" t="s">
        <v>67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9032-1472-4278-9D49-87FCFD7CC4A8}">
  <dimension ref="B1:G8"/>
  <sheetViews>
    <sheetView showGridLines="0" workbookViewId="0">
      <selection activeCell="B4" sqref="B4:D4"/>
    </sheetView>
  </sheetViews>
  <sheetFormatPr defaultColWidth="9.140625" defaultRowHeight="12.75" x14ac:dyDescent="0.2"/>
  <cols>
    <col min="1" max="1" width="9.140625" style="1"/>
    <col min="2" max="2" width="10.5703125" style="1" customWidth="1"/>
    <col min="3" max="3" width="7.42578125" style="1" customWidth="1"/>
    <col min="4" max="4" width="7.85546875" style="1" customWidth="1"/>
    <col min="5" max="5" width="9" style="1" customWidth="1"/>
    <col min="6" max="6" width="9.28515625" style="1" customWidth="1"/>
    <col min="7" max="7" width="11" style="1" customWidth="1"/>
    <col min="8" max="16384" width="9.140625" style="1"/>
  </cols>
  <sheetData>
    <row r="1" spans="2:7" x14ac:dyDescent="0.2">
      <c r="B1" s="226" t="s">
        <v>48</v>
      </c>
      <c r="C1" s="226"/>
      <c r="D1" s="226"/>
      <c r="E1" s="226"/>
      <c r="F1" s="226"/>
      <c r="G1" s="226"/>
    </row>
    <row r="2" spans="2:7" ht="29.25" customHeight="1" x14ac:dyDescent="0.2">
      <c r="B2" s="225" t="s">
        <v>110</v>
      </c>
      <c r="C2" s="225"/>
      <c r="D2" s="225"/>
      <c r="E2" s="225"/>
      <c r="F2" s="225"/>
      <c r="G2" s="225"/>
    </row>
    <row r="3" spans="2:7" x14ac:dyDescent="0.2">
      <c r="B3" s="234" t="s">
        <v>329</v>
      </c>
      <c r="C3" s="234"/>
      <c r="D3" s="234"/>
      <c r="E3" s="234"/>
      <c r="F3" s="234"/>
      <c r="G3" s="234"/>
    </row>
    <row r="4" spans="2:7" ht="24" customHeight="1" x14ac:dyDescent="0.2">
      <c r="B4" s="210" t="s">
        <v>125</v>
      </c>
      <c r="C4" s="211"/>
      <c r="D4" s="212"/>
      <c r="E4" s="202" t="s">
        <v>126</v>
      </c>
      <c r="F4" s="209"/>
      <c r="G4" s="203"/>
    </row>
    <row r="5" spans="2:7" x14ac:dyDescent="0.2">
      <c r="B5" s="135" t="s">
        <v>74</v>
      </c>
      <c r="C5" s="135" t="s">
        <v>75</v>
      </c>
      <c r="D5" s="135" t="s">
        <v>16</v>
      </c>
      <c r="E5" s="100" t="s">
        <v>74</v>
      </c>
      <c r="F5" s="100" t="s">
        <v>75</v>
      </c>
      <c r="G5" s="101" t="s">
        <v>16</v>
      </c>
    </row>
    <row r="6" spans="2:7" x14ac:dyDescent="0.2">
      <c r="B6" s="143">
        <v>103737</v>
      </c>
      <c r="C6" s="143">
        <v>647</v>
      </c>
      <c r="D6" s="143">
        <f>+SUM(B6:C6)</f>
        <v>104384</v>
      </c>
      <c r="E6" s="84">
        <v>0.99380173206621703</v>
      </c>
      <c r="F6" s="84">
        <v>6.198267933782955E-3</v>
      </c>
      <c r="G6" s="84">
        <v>1</v>
      </c>
    </row>
    <row r="7" spans="2:7" x14ac:dyDescent="0.2">
      <c r="B7" s="248" t="s">
        <v>76</v>
      </c>
      <c r="C7" s="248"/>
      <c r="D7" s="248"/>
      <c r="E7" s="248"/>
      <c r="F7" s="248"/>
      <c r="G7" s="248"/>
    </row>
    <row r="8" spans="2:7" x14ac:dyDescent="0.2">
      <c r="B8" s="243"/>
      <c r="C8" s="243"/>
      <c r="D8" s="243"/>
      <c r="E8" s="243"/>
      <c r="F8" s="243"/>
      <c r="G8" s="243"/>
    </row>
  </sheetData>
  <mergeCells count="6">
    <mergeCell ref="B7:G8"/>
    <mergeCell ref="B4:D4"/>
    <mergeCell ref="E4:G4"/>
    <mergeCell ref="B3:G3"/>
    <mergeCell ref="B1:G1"/>
    <mergeCell ref="B2:G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B318-0E27-4A30-A8F8-D771CFBB8F55}">
  <dimension ref="B1:H18"/>
  <sheetViews>
    <sheetView showGridLines="0" workbookViewId="0">
      <selection activeCell="B4" sqref="B4:B5"/>
    </sheetView>
  </sheetViews>
  <sheetFormatPr defaultColWidth="9.140625" defaultRowHeight="12.75" x14ac:dyDescent="0.2"/>
  <cols>
    <col min="1" max="1" width="9.140625" style="1"/>
    <col min="2" max="2" width="11.42578125" style="1" bestFit="1" customWidth="1"/>
    <col min="3" max="4" width="13.140625" style="1" bestFit="1" customWidth="1"/>
    <col min="5" max="5" width="14.85546875" style="1" bestFit="1" customWidth="1"/>
    <col min="6" max="6" width="14" style="1" bestFit="1" customWidth="1"/>
    <col min="7" max="7" width="10.5703125" style="1" bestFit="1" customWidth="1"/>
    <col min="8" max="8" width="17" style="1" bestFit="1" customWidth="1"/>
    <col min="9" max="16384" width="9.140625" style="1"/>
  </cols>
  <sheetData>
    <row r="1" spans="2:8" x14ac:dyDescent="0.2">
      <c r="B1" s="226" t="s">
        <v>50</v>
      </c>
      <c r="C1" s="226"/>
      <c r="D1" s="226"/>
      <c r="E1" s="226"/>
      <c r="F1" s="226"/>
      <c r="G1" s="226"/>
    </row>
    <row r="2" spans="2:8" x14ac:dyDescent="0.2">
      <c r="B2" s="226" t="s">
        <v>38</v>
      </c>
      <c r="C2" s="226"/>
      <c r="D2" s="226"/>
      <c r="E2" s="226"/>
      <c r="F2" s="226"/>
      <c r="G2" s="226"/>
    </row>
    <row r="3" spans="2:8" x14ac:dyDescent="0.2">
      <c r="B3" s="234" t="s">
        <v>329</v>
      </c>
      <c r="C3" s="234"/>
      <c r="D3" s="234"/>
      <c r="E3" s="234"/>
      <c r="F3" s="234"/>
      <c r="G3" s="234"/>
    </row>
    <row r="4" spans="2:8" ht="15" customHeight="1" x14ac:dyDescent="0.2">
      <c r="B4" s="238" t="s">
        <v>0</v>
      </c>
      <c r="C4" s="218" t="s">
        <v>77</v>
      </c>
      <c r="D4" s="219"/>
      <c r="E4" s="220"/>
      <c r="F4" s="244" t="s">
        <v>179</v>
      </c>
      <c r="G4" s="244"/>
    </row>
    <row r="5" spans="2:8" x14ac:dyDescent="0.2">
      <c r="B5" s="238"/>
      <c r="C5" s="46">
        <v>2023</v>
      </c>
      <c r="D5" s="46">
        <v>2024</v>
      </c>
      <c r="E5" s="46">
        <v>2025</v>
      </c>
      <c r="F5" s="59" t="s">
        <v>68</v>
      </c>
      <c r="G5" s="59" t="s">
        <v>29</v>
      </c>
    </row>
    <row r="6" spans="2:8" x14ac:dyDescent="0.2">
      <c r="B6" s="56" t="s">
        <v>1</v>
      </c>
      <c r="C6" s="138">
        <v>14501674871.849985</v>
      </c>
      <c r="D6" s="138">
        <v>16617129282.540184</v>
      </c>
      <c r="E6" s="148">
        <v>18101034172.069813</v>
      </c>
      <c r="F6" s="148">
        <f t="shared" ref="F6:F13" si="0">IF(E6="","",E6-D6)</f>
        <v>1483904889.5296288</v>
      </c>
      <c r="G6" s="66">
        <f t="shared" ref="G6:G17" si="1">IF(F6="","",F6/D6)</f>
        <v>8.9299713825346794E-2</v>
      </c>
    </row>
    <row r="7" spans="2:8" x14ac:dyDescent="0.2">
      <c r="B7" s="56" t="s">
        <v>2</v>
      </c>
      <c r="C7" s="138">
        <v>14396945914.08993</v>
      </c>
      <c r="D7" s="138">
        <v>16572553566.919918</v>
      </c>
      <c r="E7" s="148">
        <v>17369780840.449997</v>
      </c>
      <c r="F7" s="148">
        <f t="shared" si="0"/>
        <v>797227273.53007889</v>
      </c>
      <c r="G7" s="66">
        <f t="shared" si="1"/>
        <v>4.8105276613581466E-2</v>
      </c>
    </row>
    <row r="8" spans="2:8" x14ac:dyDescent="0.2">
      <c r="B8" s="56" t="s">
        <v>3</v>
      </c>
      <c r="C8" s="138">
        <v>15836938954.539997</v>
      </c>
      <c r="D8" s="138">
        <v>16985406309.780304</v>
      </c>
      <c r="E8" s="148">
        <v>18969173677.249935</v>
      </c>
      <c r="F8" s="148">
        <f t="shared" si="0"/>
        <v>1983767367.4696312</v>
      </c>
      <c r="G8" s="66">
        <f t="shared" si="1"/>
        <v>0.116792458849063</v>
      </c>
    </row>
    <row r="9" spans="2:8" x14ac:dyDescent="0.2">
      <c r="B9" s="56" t="s">
        <v>4</v>
      </c>
      <c r="C9" s="138">
        <v>14674687076.129776</v>
      </c>
      <c r="D9" s="138">
        <v>16985504497.899904</v>
      </c>
      <c r="E9" s="148" t="s">
        <v>215</v>
      </c>
      <c r="F9" s="148" t="str">
        <f t="shared" si="0"/>
        <v/>
      </c>
      <c r="G9" s="66" t="str">
        <f t="shared" si="1"/>
        <v/>
      </c>
      <c r="H9" s="30"/>
    </row>
    <row r="10" spans="2:8" x14ac:dyDescent="0.2">
      <c r="B10" s="56" t="s">
        <v>5</v>
      </c>
      <c r="C10" s="138">
        <v>15998269736.889952</v>
      </c>
      <c r="D10" s="138">
        <v>17096529042.900311</v>
      </c>
      <c r="E10" s="148" t="s">
        <v>215</v>
      </c>
      <c r="F10" s="148" t="str">
        <f t="shared" si="0"/>
        <v/>
      </c>
      <c r="G10" s="66" t="str">
        <f t="shared" si="1"/>
        <v/>
      </c>
    </row>
    <row r="11" spans="2:8" x14ac:dyDescent="0.2">
      <c r="B11" s="56" t="s">
        <v>6</v>
      </c>
      <c r="C11" s="138">
        <v>15660237504.930958</v>
      </c>
      <c r="D11" s="138">
        <v>16764685884.090082</v>
      </c>
      <c r="E11" s="148" t="s">
        <v>215</v>
      </c>
      <c r="F11" s="148" t="str">
        <f t="shared" si="0"/>
        <v/>
      </c>
      <c r="G11" s="66" t="str">
        <f t="shared" si="1"/>
        <v/>
      </c>
    </row>
    <row r="12" spans="2:8" x14ac:dyDescent="0.2">
      <c r="B12" s="56" t="s">
        <v>7</v>
      </c>
      <c r="C12" s="138">
        <v>16178345380.500137</v>
      </c>
      <c r="D12" s="138">
        <v>17490032239.52948</v>
      </c>
      <c r="E12" s="148" t="s">
        <v>215</v>
      </c>
      <c r="F12" s="148" t="str">
        <f t="shared" si="0"/>
        <v/>
      </c>
      <c r="G12" s="66" t="str">
        <f t="shared" si="1"/>
        <v/>
      </c>
      <c r="H12" s="29"/>
    </row>
    <row r="13" spans="2:8" x14ac:dyDescent="0.2">
      <c r="B13" s="56" t="s">
        <v>8</v>
      </c>
      <c r="C13" s="138">
        <v>16104149981.18055</v>
      </c>
      <c r="D13" s="138">
        <v>17064478329.519384</v>
      </c>
      <c r="E13" s="148" t="s">
        <v>215</v>
      </c>
      <c r="F13" s="148" t="str">
        <f t="shared" si="0"/>
        <v/>
      </c>
      <c r="G13" s="66" t="str">
        <f t="shared" si="1"/>
        <v/>
      </c>
    </row>
    <row r="14" spans="2:8" x14ac:dyDescent="0.2">
      <c r="B14" s="56" t="s">
        <v>9</v>
      </c>
      <c r="C14" s="138">
        <v>16122663620.770828</v>
      </c>
      <c r="D14" s="138">
        <v>17731503355.870003</v>
      </c>
      <c r="E14" s="148" t="s">
        <v>215</v>
      </c>
      <c r="F14" s="148" t="str">
        <f>IF(E14="","",E14-D14)</f>
        <v/>
      </c>
      <c r="G14" s="66" t="str">
        <f t="shared" si="1"/>
        <v/>
      </c>
    </row>
    <row r="15" spans="2:8" x14ac:dyDescent="0.2">
      <c r="B15" s="56" t="s">
        <v>10</v>
      </c>
      <c r="C15" s="138">
        <v>16429906782.959677</v>
      </c>
      <c r="D15" s="138">
        <v>17768543191.560204</v>
      </c>
      <c r="E15" s="148" t="s">
        <v>215</v>
      </c>
      <c r="F15" s="148" t="str">
        <f>IF(E15="","",E15-D15)</f>
        <v/>
      </c>
      <c r="G15" s="66" t="str">
        <f t="shared" si="1"/>
        <v/>
      </c>
    </row>
    <row r="16" spans="2:8" x14ac:dyDescent="0.2">
      <c r="B16" s="56" t="s">
        <v>11</v>
      </c>
      <c r="C16" s="138">
        <v>16421399444.179703</v>
      </c>
      <c r="D16" s="138">
        <v>17046364972.030167</v>
      </c>
      <c r="E16" s="148" t="s">
        <v>215</v>
      </c>
      <c r="F16" s="148" t="str">
        <f>IF(E16="","",E16-D16)</f>
        <v/>
      </c>
      <c r="G16" s="66" t="str">
        <f t="shared" si="1"/>
        <v/>
      </c>
    </row>
    <row r="17" spans="2:7" x14ac:dyDescent="0.2">
      <c r="B17" s="56" t="s">
        <v>12</v>
      </c>
      <c r="C17" s="138">
        <v>17152687950.800329</v>
      </c>
      <c r="D17" s="138">
        <v>18687466147.710304</v>
      </c>
      <c r="E17" s="148" t="s">
        <v>215</v>
      </c>
      <c r="F17" s="148" t="str">
        <f>IF(E17="","",E17-D17)</f>
        <v/>
      </c>
      <c r="G17" s="66" t="str">
        <f t="shared" si="1"/>
        <v/>
      </c>
    </row>
    <row r="18" spans="2:7" x14ac:dyDescent="0.2">
      <c r="B18" s="126" t="s">
        <v>67</v>
      </c>
      <c r="C18" s="31"/>
    </row>
  </sheetData>
  <mergeCells count="6">
    <mergeCell ref="B4:B5"/>
    <mergeCell ref="F4:G4"/>
    <mergeCell ref="B1:G1"/>
    <mergeCell ref="B2:G2"/>
    <mergeCell ref="B3:G3"/>
    <mergeCell ref="C4:E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55B1-05B3-4170-B126-A32338134ECD}">
  <dimension ref="B1:F20"/>
  <sheetViews>
    <sheetView showGridLines="0" workbookViewId="0">
      <selection activeCell="B4" sqref="B4:B5"/>
    </sheetView>
  </sheetViews>
  <sheetFormatPr defaultColWidth="9.140625" defaultRowHeight="12.75" x14ac:dyDescent="0.2"/>
  <cols>
    <col min="1" max="1" width="9.140625" style="1"/>
    <col min="2" max="2" width="12" style="1" customWidth="1"/>
    <col min="3" max="3" width="10.85546875" style="1" bestFit="1" customWidth="1"/>
    <col min="4" max="4" width="11.7109375" style="1" bestFit="1" customWidth="1"/>
    <col min="5" max="5" width="8.7109375" style="1" customWidth="1"/>
    <col min="6" max="16384" width="9.140625" style="1"/>
  </cols>
  <sheetData>
    <row r="1" spans="2:6" x14ac:dyDescent="0.2">
      <c r="B1" s="226" t="s">
        <v>53</v>
      </c>
      <c r="C1" s="226"/>
      <c r="D1" s="226"/>
      <c r="E1" s="3"/>
    </row>
    <row r="2" spans="2:6" ht="25.5" customHeight="1" x14ac:dyDescent="0.2">
      <c r="B2" s="225" t="s">
        <v>104</v>
      </c>
      <c r="C2" s="225"/>
      <c r="D2" s="225"/>
      <c r="E2" s="10"/>
    </row>
    <row r="3" spans="2:6" ht="15" x14ac:dyDescent="0.25">
      <c r="B3" s="234" t="s">
        <v>330</v>
      </c>
      <c r="C3" s="247"/>
      <c r="D3" s="247"/>
      <c r="E3"/>
    </row>
    <row r="4" spans="2:6" ht="15" x14ac:dyDescent="0.25">
      <c r="B4" s="249" t="s">
        <v>0</v>
      </c>
      <c r="C4" s="227" t="s">
        <v>77</v>
      </c>
      <c r="D4" s="227"/>
      <c r="E4"/>
      <c r="F4"/>
    </row>
    <row r="5" spans="2:6" ht="15" x14ac:dyDescent="0.25">
      <c r="B5" s="249"/>
      <c r="C5" s="136">
        <v>2024</v>
      </c>
      <c r="D5" s="136">
        <v>2025</v>
      </c>
      <c r="E5"/>
      <c r="F5"/>
    </row>
    <row r="6" spans="2:6" ht="15" x14ac:dyDescent="0.25">
      <c r="B6" s="76" t="s">
        <v>105</v>
      </c>
      <c r="C6" s="179">
        <v>4052608.51</v>
      </c>
      <c r="D6" s="179">
        <v>6721689.6900000013</v>
      </c>
      <c r="E6"/>
      <c r="F6"/>
    </row>
    <row r="7" spans="2:6" ht="15" x14ac:dyDescent="0.25">
      <c r="B7" s="76" t="s">
        <v>2</v>
      </c>
      <c r="C7" s="179">
        <v>2627338.5499999998</v>
      </c>
      <c r="D7" s="179">
        <v>7199795.4299999997</v>
      </c>
      <c r="E7"/>
      <c r="F7"/>
    </row>
    <row r="8" spans="2:6" ht="15" x14ac:dyDescent="0.25">
      <c r="B8" s="76" t="s">
        <v>3</v>
      </c>
      <c r="C8" s="179">
        <v>3282795.16</v>
      </c>
      <c r="D8" s="179">
        <v>8543226.25</v>
      </c>
      <c r="E8"/>
      <c r="F8"/>
    </row>
    <row r="9" spans="2:6" ht="15" x14ac:dyDescent="0.25">
      <c r="B9" s="76" t="s">
        <v>4</v>
      </c>
      <c r="C9" s="179">
        <v>4003078.59</v>
      </c>
      <c r="D9" s="179"/>
      <c r="E9"/>
      <c r="F9"/>
    </row>
    <row r="10" spans="2:6" ht="15" x14ac:dyDescent="0.25">
      <c r="B10" s="76" t="s">
        <v>5</v>
      </c>
      <c r="C10" s="179">
        <v>3643740.48</v>
      </c>
      <c r="D10" s="179"/>
      <c r="E10"/>
      <c r="F10"/>
    </row>
    <row r="11" spans="2:6" ht="15" x14ac:dyDescent="0.25">
      <c r="B11" s="76" t="s">
        <v>6</v>
      </c>
      <c r="C11" s="179">
        <v>2909538.8</v>
      </c>
      <c r="D11" s="179"/>
      <c r="E11"/>
      <c r="F11"/>
    </row>
    <row r="12" spans="2:6" ht="15" x14ac:dyDescent="0.25">
      <c r="B12" s="76" t="s">
        <v>7</v>
      </c>
      <c r="C12" s="179">
        <v>4261078.43</v>
      </c>
      <c r="D12" s="179"/>
      <c r="E12"/>
      <c r="F12"/>
    </row>
    <row r="13" spans="2:6" ht="15" x14ac:dyDescent="0.25">
      <c r="B13" s="76" t="s">
        <v>8</v>
      </c>
      <c r="C13" s="179">
        <v>3735745.17</v>
      </c>
      <c r="D13" s="179"/>
      <c r="E13"/>
      <c r="F13"/>
    </row>
    <row r="14" spans="2:6" ht="15" x14ac:dyDescent="0.25">
      <c r="B14" s="76" t="s">
        <v>9</v>
      </c>
      <c r="C14" s="179">
        <v>5050646.99</v>
      </c>
      <c r="D14" s="179"/>
      <c r="E14"/>
      <c r="F14"/>
    </row>
    <row r="15" spans="2:6" ht="15" x14ac:dyDescent="0.25">
      <c r="B15" s="76" t="s">
        <v>10</v>
      </c>
      <c r="C15" s="179">
        <v>4394151.6400000006</v>
      </c>
      <c r="D15" s="179"/>
      <c r="E15"/>
      <c r="F15"/>
    </row>
    <row r="16" spans="2:6" ht="15" x14ac:dyDescent="0.25">
      <c r="B16" s="76" t="s">
        <v>11</v>
      </c>
      <c r="C16" s="179">
        <v>4765721.6700000009</v>
      </c>
      <c r="D16" s="179"/>
      <c r="E16"/>
      <c r="F16"/>
    </row>
    <row r="17" spans="2:6" ht="15" x14ac:dyDescent="0.25">
      <c r="B17" s="76" t="s">
        <v>12</v>
      </c>
      <c r="C17" s="179">
        <v>3783821.67</v>
      </c>
      <c r="D17" s="179"/>
      <c r="E17"/>
      <c r="F17"/>
    </row>
    <row r="18" spans="2:6" ht="15" x14ac:dyDescent="0.25">
      <c r="B18" s="128" t="s">
        <v>16</v>
      </c>
      <c r="C18" s="180">
        <f>+SUM(C6:C17)</f>
        <v>46510265.660000004</v>
      </c>
      <c r="D18" s="180">
        <f>+SUM(D6:D17)</f>
        <v>22464711.370000001</v>
      </c>
      <c r="E18"/>
      <c r="F18"/>
    </row>
    <row r="19" spans="2:6" ht="74.25" customHeight="1" x14ac:dyDescent="0.2">
      <c r="B19" s="198" t="s">
        <v>194</v>
      </c>
      <c r="C19" s="198"/>
      <c r="D19" s="198"/>
    </row>
    <row r="20" spans="2:6" ht="42" customHeight="1" x14ac:dyDescent="0.2">
      <c r="B20" s="243" t="s">
        <v>67</v>
      </c>
      <c r="C20" s="243"/>
      <c r="D20" s="243"/>
    </row>
  </sheetData>
  <mergeCells count="7">
    <mergeCell ref="B20:D20"/>
    <mergeCell ref="B4:B5"/>
    <mergeCell ref="B19:D19"/>
    <mergeCell ref="B1:D1"/>
    <mergeCell ref="B2:D2"/>
    <mergeCell ref="B3:D3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2CA5-635A-4500-8D53-C92CE58F5CAA}">
  <dimension ref="B1:I20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9.140625" style="1"/>
    <col min="2" max="2" width="37.28515625" style="1" bestFit="1" customWidth="1"/>
    <col min="3" max="3" width="13.140625" style="1" bestFit="1" customWidth="1"/>
    <col min="4" max="4" width="17.5703125" style="1" bestFit="1" customWidth="1"/>
    <col min="5" max="5" width="9.7109375" style="1" bestFit="1" customWidth="1"/>
    <col min="6" max="6" width="37.28515625" style="1" bestFit="1" customWidth="1"/>
    <col min="7" max="7" width="13.85546875" style="1" bestFit="1" customWidth="1"/>
    <col min="8" max="16384" width="9.140625" style="1"/>
  </cols>
  <sheetData>
    <row r="1" spans="2:9" x14ac:dyDescent="0.2">
      <c r="B1" s="226" t="s">
        <v>55</v>
      </c>
      <c r="C1" s="226"/>
      <c r="D1" s="226"/>
      <c r="E1" s="226"/>
      <c r="F1" s="3"/>
    </row>
    <row r="2" spans="2:9" x14ac:dyDescent="0.2">
      <c r="B2" s="226" t="s">
        <v>39</v>
      </c>
      <c r="C2" s="226"/>
      <c r="D2" s="226"/>
      <c r="E2" s="226"/>
      <c r="F2" s="3"/>
    </row>
    <row r="3" spans="2:9" x14ac:dyDescent="0.2">
      <c r="B3" s="234" t="s">
        <v>329</v>
      </c>
      <c r="C3" s="234"/>
      <c r="D3" s="234"/>
      <c r="E3" s="234"/>
      <c r="F3" s="11"/>
    </row>
    <row r="4" spans="2:9" ht="30" customHeight="1" x14ac:dyDescent="0.2">
      <c r="B4" s="62" t="s">
        <v>79</v>
      </c>
      <c r="C4" s="54" t="s">
        <v>78</v>
      </c>
      <c r="D4" s="54" t="s">
        <v>80</v>
      </c>
      <c r="E4" s="54" t="s">
        <v>73</v>
      </c>
    </row>
    <row r="5" spans="2:9" x14ac:dyDescent="0.2">
      <c r="B5" s="56" t="s">
        <v>290</v>
      </c>
      <c r="C5" s="181">
        <v>9394345727.3500099</v>
      </c>
      <c r="D5" s="182">
        <v>46663</v>
      </c>
      <c r="E5" s="182">
        <v>38404</v>
      </c>
    </row>
    <row r="6" spans="2:9" x14ac:dyDescent="0.2">
      <c r="B6" s="56" t="s">
        <v>291</v>
      </c>
      <c r="C6" s="181">
        <v>5464055795.6400118</v>
      </c>
      <c r="D6" s="182">
        <v>38942</v>
      </c>
      <c r="E6" s="182">
        <v>33816</v>
      </c>
    </row>
    <row r="7" spans="2:9" x14ac:dyDescent="0.2">
      <c r="B7" s="56" t="s">
        <v>292</v>
      </c>
      <c r="C7" s="139">
        <v>2786766924.8400016</v>
      </c>
      <c r="D7" s="138">
        <v>20971</v>
      </c>
      <c r="E7" s="138">
        <v>18585</v>
      </c>
    </row>
    <row r="8" spans="2:9" x14ac:dyDescent="0.2">
      <c r="B8" s="56" t="s">
        <v>293</v>
      </c>
      <c r="C8" s="139">
        <v>302981743.24999994</v>
      </c>
      <c r="D8" s="138">
        <v>101</v>
      </c>
      <c r="E8" s="138">
        <v>92</v>
      </c>
      <c r="F8" s="20"/>
      <c r="G8" s="18"/>
      <c r="H8" s="19"/>
      <c r="I8" s="19"/>
    </row>
    <row r="9" spans="2:9" x14ac:dyDescent="0.2">
      <c r="B9" s="56" t="s">
        <v>294</v>
      </c>
      <c r="C9" s="139">
        <v>294822388.2299999</v>
      </c>
      <c r="D9" s="138">
        <v>1529</v>
      </c>
      <c r="E9" s="175">
        <v>1349</v>
      </c>
      <c r="F9" s="20"/>
      <c r="G9" s="18"/>
      <c r="H9" s="19"/>
      <c r="I9" s="19"/>
    </row>
    <row r="10" spans="2:9" x14ac:dyDescent="0.2">
      <c r="B10" s="56" t="s">
        <v>295</v>
      </c>
      <c r="C10" s="139">
        <v>255294806.24999982</v>
      </c>
      <c r="D10" s="138">
        <v>3350</v>
      </c>
      <c r="E10" s="138">
        <v>2950</v>
      </c>
      <c r="F10" s="20"/>
      <c r="G10" s="18"/>
      <c r="H10" s="19"/>
      <c r="I10" s="19"/>
    </row>
    <row r="11" spans="2:9" x14ac:dyDescent="0.2">
      <c r="B11" s="56" t="s">
        <v>296</v>
      </c>
      <c r="C11" s="139">
        <v>119279992.12000014</v>
      </c>
      <c r="D11" s="175">
        <v>792</v>
      </c>
      <c r="E11" s="175">
        <v>704</v>
      </c>
      <c r="F11" s="20"/>
      <c r="G11" s="18"/>
      <c r="H11" s="19"/>
      <c r="I11" s="19"/>
    </row>
    <row r="12" spans="2:9" x14ac:dyDescent="0.2">
      <c r="B12" s="56" t="s">
        <v>297</v>
      </c>
      <c r="C12" s="139">
        <v>74433959.620000035</v>
      </c>
      <c r="D12" s="175">
        <v>811</v>
      </c>
      <c r="E12" s="175">
        <v>698</v>
      </c>
      <c r="F12" s="20"/>
      <c r="G12" s="18"/>
      <c r="H12" s="19"/>
      <c r="I12" s="19"/>
    </row>
    <row r="13" spans="2:9" x14ac:dyDescent="0.2">
      <c r="B13" s="56" t="s">
        <v>298</v>
      </c>
      <c r="C13" s="139">
        <v>73894066.859999999</v>
      </c>
      <c r="D13" s="175">
        <v>320</v>
      </c>
      <c r="E13" s="175">
        <v>267</v>
      </c>
      <c r="F13" s="20"/>
      <c r="G13" s="18"/>
      <c r="H13" s="19"/>
      <c r="I13" s="19"/>
    </row>
    <row r="14" spans="2:9" x14ac:dyDescent="0.2">
      <c r="B14" s="56" t="s">
        <v>299</v>
      </c>
      <c r="C14" s="139">
        <v>59841682.270000018</v>
      </c>
      <c r="D14" s="175">
        <v>449</v>
      </c>
      <c r="E14" s="175">
        <v>394</v>
      </c>
      <c r="F14" s="20"/>
      <c r="G14" s="18"/>
      <c r="H14" s="19"/>
      <c r="I14" s="19"/>
    </row>
    <row r="15" spans="2:9" x14ac:dyDescent="0.2">
      <c r="B15" s="56" t="s">
        <v>300</v>
      </c>
      <c r="C15" s="139">
        <v>50083491.38000001</v>
      </c>
      <c r="D15" s="175">
        <v>311</v>
      </c>
      <c r="E15" s="175">
        <v>279</v>
      </c>
      <c r="F15" s="20"/>
      <c r="G15" s="18"/>
      <c r="H15" s="19"/>
      <c r="I15" s="19"/>
    </row>
    <row r="16" spans="2:9" x14ac:dyDescent="0.2">
      <c r="B16" s="56" t="s">
        <v>301</v>
      </c>
      <c r="C16" s="139">
        <v>48368632.989999972</v>
      </c>
      <c r="D16" s="175">
        <v>347</v>
      </c>
      <c r="E16" s="175">
        <v>304</v>
      </c>
      <c r="F16" s="20"/>
      <c r="G16" s="18"/>
      <c r="H16" s="19"/>
      <c r="I16" s="19"/>
    </row>
    <row r="17" spans="2:9" x14ac:dyDescent="0.2">
      <c r="B17" s="56" t="s">
        <v>302</v>
      </c>
      <c r="C17" s="139">
        <v>45004466.450000018</v>
      </c>
      <c r="D17" s="175">
        <v>1110</v>
      </c>
      <c r="E17" s="175">
        <v>997</v>
      </c>
      <c r="F17" s="20"/>
      <c r="G17" s="18"/>
      <c r="H17" s="19"/>
      <c r="I17" s="19"/>
    </row>
    <row r="18" spans="2:9" x14ac:dyDescent="0.2">
      <c r="B18" s="57" t="s">
        <v>303</v>
      </c>
      <c r="C18" s="174">
        <v>18969173677.250008</v>
      </c>
      <c r="D18" s="141">
        <v>115696</v>
      </c>
      <c r="E18" s="141">
        <f>+SUM(E5:E17)</f>
        <v>98839</v>
      </c>
    </row>
    <row r="19" spans="2:9" ht="118.5" customHeight="1" x14ac:dyDescent="0.2">
      <c r="B19" s="250" t="s">
        <v>328</v>
      </c>
      <c r="C19" s="250"/>
      <c r="D19" s="250"/>
      <c r="E19" s="250"/>
      <c r="F19" s="26"/>
      <c r="G19" s="26"/>
    </row>
    <row r="20" spans="2:9" x14ac:dyDescent="0.2">
      <c r="B20" s="126" t="s">
        <v>76</v>
      </c>
    </row>
  </sheetData>
  <mergeCells count="4">
    <mergeCell ref="B1:E1"/>
    <mergeCell ref="B2:E2"/>
    <mergeCell ref="B3:E3"/>
    <mergeCell ref="B19:E19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3FB2-ED7F-4545-943B-6E577E46AFFD}">
  <dimension ref="B1:E28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9.140625" style="1"/>
    <col min="2" max="2" width="37.140625" style="1" bestFit="1" customWidth="1"/>
    <col min="3" max="3" width="18" style="1" customWidth="1"/>
    <col min="4" max="4" width="17.28515625" style="1" customWidth="1"/>
    <col min="5" max="5" width="11" style="1" customWidth="1"/>
    <col min="6" max="16384" width="9.140625" style="1"/>
  </cols>
  <sheetData>
    <row r="1" spans="2:5" x14ac:dyDescent="0.2">
      <c r="B1" s="226" t="s">
        <v>56</v>
      </c>
      <c r="C1" s="226"/>
      <c r="D1" s="226"/>
      <c r="E1" s="226"/>
    </row>
    <row r="2" spans="2:5" x14ac:dyDescent="0.2">
      <c r="B2" s="226" t="s">
        <v>40</v>
      </c>
      <c r="C2" s="226"/>
      <c r="D2" s="226"/>
      <c r="E2" s="226"/>
    </row>
    <row r="3" spans="2:5" x14ac:dyDescent="0.2">
      <c r="B3" s="234" t="s">
        <v>329</v>
      </c>
      <c r="C3" s="234"/>
      <c r="D3" s="234"/>
      <c r="E3" s="234"/>
    </row>
    <row r="4" spans="2:5" ht="33.75" x14ac:dyDescent="0.2">
      <c r="B4" s="62" t="s">
        <v>71</v>
      </c>
      <c r="C4" s="55" t="s">
        <v>78</v>
      </c>
      <c r="D4" s="54" t="s">
        <v>80</v>
      </c>
      <c r="E4" s="54" t="s">
        <v>73</v>
      </c>
    </row>
    <row r="5" spans="2:5" x14ac:dyDescent="0.2">
      <c r="B5" s="69" t="s">
        <v>259</v>
      </c>
      <c r="C5" s="173">
        <v>15920391983.54002</v>
      </c>
      <c r="D5" s="165">
        <v>96861</v>
      </c>
      <c r="E5" s="165">
        <v>81896</v>
      </c>
    </row>
    <row r="6" spans="2:5" x14ac:dyDescent="0.2">
      <c r="B6" s="56" t="s">
        <v>260</v>
      </c>
      <c r="C6" s="139">
        <v>6118428542.6200008</v>
      </c>
      <c r="D6" s="138">
        <v>1420</v>
      </c>
      <c r="E6" s="138">
        <v>532</v>
      </c>
    </row>
    <row r="7" spans="2:5" x14ac:dyDescent="0.2">
      <c r="B7" s="56" t="s">
        <v>261</v>
      </c>
      <c r="C7" s="139">
        <v>2668326673.9100046</v>
      </c>
      <c r="D7" s="138">
        <v>37511</v>
      </c>
      <c r="E7" s="138">
        <v>32235</v>
      </c>
    </row>
    <row r="8" spans="2:5" x14ac:dyDescent="0.2">
      <c r="B8" s="56" t="s">
        <v>262</v>
      </c>
      <c r="C8" s="139">
        <v>2195632310.9500065</v>
      </c>
      <c r="D8" s="138">
        <v>24712</v>
      </c>
      <c r="E8" s="138">
        <v>20904</v>
      </c>
    </row>
    <row r="9" spans="2:5" x14ac:dyDescent="0.2">
      <c r="B9" s="56" t="s">
        <v>264</v>
      </c>
      <c r="C9" s="139">
        <v>1378436870.000001</v>
      </c>
      <c r="D9" s="138">
        <v>3522</v>
      </c>
      <c r="E9" s="138">
        <v>3077</v>
      </c>
    </row>
    <row r="10" spans="2:5" x14ac:dyDescent="0.2">
      <c r="B10" s="56" t="s">
        <v>263</v>
      </c>
      <c r="C10" s="139">
        <v>885781661.92000186</v>
      </c>
      <c r="D10" s="138">
        <v>7078</v>
      </c>
      <c r="E10" s="138">
        <v>6006</v>
      </c>
    </row>
    <row r="11" spans="2:5" x14ac:dyDescent="0.2">
      <c r="B11" s="56" t="s">
        <v>266</v>
      </c>
      <c r="C11" s="139">
        <v>567556053.89999878</v>
      </c>
      <c r="D11" s="138">
        <v>5970</v>
      </c>
      <c r="E11" s="138">
        <v>4994</v>
      </c>
    </row>
    <row r="12" spans="2:5" x14ac:dyDescent="0.2">
      <c r="B12" s="56" t="s">
        <v>265</v>
      </c>
      <c r="C12" s="139">
        <v>562338820.64999902</v>
      </c>
      <c r="D12" s="138">
        <v>5198</v>
      </c>
      <c r="E12" s="138">
        <v>4383</v>
      </c>
    </row>
    <row r="13" spans="2:5" x14ac:dyDescent="0.2">
      <c r="B13" s="56" t="s">
        <v>267</v>
      </c>
      <c r="C13" s="139">
        <v>528690993.50999981</v>
      </c>
      <c r="D13" s="138">
        <v>2370</v>
      </c>
      <c r="E13" s="138">
        <v>2053</v>
      </c>
    </row>
    <row r="14" spans="2:5" x14ac:dyDescent="0.2">
      <c r="B14" s="56" t="s">
        <v>268</v>
      </c>
      <c r="C14" s="139">
        <v>490826875.06999952</v>
      </c>
      <c r="D14" s="138">
        <v>1249</v>
      </c>
      <c r="E14" s="138">
        <v>1067</v>
      </c>
    </row>
    <row r="15" spans="2:5" x14ac:dyDescent="0.2">
      <c r="B15" s="56" t="s">
        <v>269</v>
      </c>
      <c r="C15" s="139">
        <v>311998497.59999871</v>
      </c>
      <c r="D15" s="138">
        <v>7112</v>
      </c>
      <c r="E15" s="138">
        <v>6026</v>
      </c>
    </row>
    <row r="16" spans="2:5" x14ac:dyDescent="0.2">
      <c r="B16" s="56" t="s">
        <v>270</v>
      </c>
      <c r="C16" s="139">
        <v>212374683.41000015</v>
      </c>
      <c r="D16" s="138">
        <v>719</v>
      </c>
      <c r="E16" s="138">
        <v>619</v>
      </c>
    </row>
    <row r="17" spans="2:5" x14ac:dyDescent="0.2">
      <c r="B17" s="69" t="s">
        <v>271</v>
      </c>
      <c r="C17" s="173">
        <v>2789701018.0099978</v>
      </c>
      <c r="D17" s="165">
        <v>15456</v>
      </c>
      <c r="E17" s="165">
        <v>13064</v>
      </c>
    </row>
    <row r="18" spans="2:5" x14ac:dyDescent="0.2">
      <c r="B18" s="56" t="s">
        <v>272</v>
      </c>
      <c r="C18" s="139">
        <v>2059953023.4900048</v>
      </c>
      <c r="D18" s="138">
        <v>7280</v>
      </c>
      <c r="E18" s="138">
        <v>6236</v>
      </c>
    </row>
    <row r="19" spans="2:5" x14ac:dyDescent="0.2">
      <c r="B19" s="56" t="s">
        <v>273</v>
      </c>
      <c r="C19" s="139">
        <v>626112817.66999936</v>
      </c>
      <c r="D19" s="138">
        <v>8066</v>
      </c>
      <c r="E19" s="138">
        <v>6730</v>
      </c>
    </row>
    <row r="20" spans="2:5" x14ac:dyDescent="0.2">
      <c r="B20" s="56" t="s">
        <v>274</v>
      </c>
      <c r="C20" s="139">
        <v>103635176.85000001</v>
      </c>
      <c r="D20" s="138">
        <v>110</v>
      </c>
      <c r="E20" s="138">
        <v>98</v>
      </c>
    </row>
    <row r="21" spans="2:5" x14ac:dyDescent="0.2">
      <c r="B21" s="69" t="s">
        <v>275</v>
      </c>
      <c r="C21" s="173">
        <v>239428551.8699998</v>
      </c>
      <c r="D21" s="165">
        <v>2812</v>
      </c>
      <c r="E21" s="165">
        <v>2366</v>
      </c>
    </row>
    <row r="22" spans="2:5" x14ac:dyDescent="0.2">
      <c r="B22" s="79" t="s">
        <v>276</v>
      </c>
      <c r="C22" s="139">
        <v>98404353.030000001</v>
      </c>
      <c r="D22" s="138">
        <v>1304</v>
      </c>
      <c r="E22" s="138">
        <v>1113</v>
      </c>
    </row>
    <row r="23" spans="2:5" x14ac:dyDescent="0.2">
      <c r="B23" s="79" t="s">
        <v>277</v>
      </c>
      <c r="C23" s="139">
        <v>98204378.530000031</v>
      </c>
      <c r="D23" s="138">
        <v>735</v>
      </c>
      <c r="E23" s="138">
        <v>607</v>
      </c>
    </row>
    <row r="24" spans="2:5" x14ac:dyDescent="0.2">
      <c r="B24" s="79" t="s">
        <v>278</v>
      </c>
      <c r="C24" s="139">
        <v>33196311.139999997</v>
      </c>
      <c r="D24" s="138">
        <v>613</v>
      </c>
      <c r="E24" s="138">
        <v>509</v>
      </c>
    </row>
    <row r="25" spans="2:5" x14ac:dyDescent="0.2">
      <c r="B25" s="79" t="s">
        <v>279</v>
      </c>
      <c r="C25" s="139">
        <v>9623509.1700000018</v>
      </c>
      <c r="D25" s="138">
        <v>160</v>
      </c>
      <c r="E25" s="138">
        <v>137</v>
      </c>
    </row>
    <row r="26" spans="2:5" x14ac:dyDescent="0.2">
      <c r="B26" s="69" t="s">
        <v>304</v>
      </c>
      <c r="C26" s="173">
        <v>19652123.830000017</v>
      </c>
      <c r="D26" s="165">
        <v>567</v>
      </c>
      <c r="E26" s="165">
        <v>494</v>
      </c>
    </row>
    <row r="27" spans="2:5" x14ac:dyDescent="0.2">
      <c r="B27" s="80" t="s">
        <v>303</v>
      </c>
      <c r="C27" s="174">
        <v>18969173677.250008</v>
      </c>
      <c r="D27" s="141">
        <v>115696</v>
      </c>
      <c r="E27" s="141">
        <v>97820</v>
      </c>
    </row>
    <row r="28" spans="2:5" x14ac:dyDescent="0.2">
      <c r="B28" s="126" t="s">
        <v>67</v>
      </c>
      <c r="C28" s="18"/>
      <c r="E28" s="19"/>
    </row>
  </sheetData>
  <mergeCells count="3">
    <mergeCell ref="B1:E1"/>
    <mergeCell ref="B2:E2"/>
    <mergeCell ref="B3:E3"/>
  </mergeCells>
  <pageMargins left="0.7" right="0.7" top="0.75" bottom="0.75" header="0.3" footer="0.3"/>
  <pageSetup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1E7D-3AF1-4384-AF08-E5A50C53C40A}">
  <dimension ref="B1:H20"/>
  <sheetViews>
    <sheetView showGridLines="0" workbookViewId="0">
      <selection activeCell="B5" sqref="B5"/>
    </sheetView>
  </sheetViews>
  <sheetFormatPr defaultColWidth="9.140625" defaultRowHeight="12.75" x14ac:dyDescent="0.2"/>
  <cols>
    <col min="1" max="1" width="9.140625" style="1"/>
    <col min="2" max="2" width="41" style="1" bestFit="1" customWidth="1"/>
    <col min="3" max="3" width="13.28515625" style="1" bestFit="1" customWidth="1"/>
    <col min="4" max="4" width="12.140625" style="1" bestFit="1" customWidth="1"/>
    <col min="5" max="5" width="14" style="1" customWidth="1"/>
    <col min="6" max="6" width="10" style="1" bestFit="1" customWidth="1"/>
    <col min="7" max="7" width="16.85546875" style="1" bestFit="1" customWidth="1"/>
    <col min="8" max="8" width="36.85546875" style="1" bestFit="1" customWidth="1"/>
    <col min="9" max="10" width="13.85546875" style="1" bestFit="1" customWidth="1"/>
    <col min="11" max="11" width="12.28515625" style="1" bestFit="1" customWidth="1"/>
    <col min="12" max="12" width="10.28515625" style="1" bestFit="1" customWidth="1"/>
    <col min="13" max="13" width="13.85546875" style="1" bestFit="1" customWidth="1"/>
    <col min="14" max="16384" width="9.140625" style="1"/>
  </cols>
  <sheetData>
    <row r="1" spans="2:8" x14ac:dyDescent="0.2">
      <c r="B1" s="226" t="s">
        <v>57</v>
      </c>
      <c r="C1" s="226"/>
      <c r="D1" s="226"/>
      <c r="E1" s="226"/>
      <c r="F1" s="226"/>
      <c r="G1" s="226"/>
    </row>
    <row r="2" spans="2:8" x14ac:dyDescent="0.2">
      <c r="B2" s="226" t="s">
        <v>97</v>
      </c>
      <c r="C2" s="226"/>
      <c r="D2" s="226"/>
      <c r="E2" s="226"/>
      <c r="F2" s="226"/>
      <c r="G2" s="226"/>
    </row>
    <row r="3" spans="2:8" x14ac:dyDescent="0.2">
      <c r="B3" s="226" t="s">
        <v>52</v>
      </c>
      <c r="C3" s="226"/>
      <c r="D3" s="226"/>
      <c r="E3" s="226"/>
      <c r="F3" s="226"/>
      <c r="G3" s="226"/>
      <c r="H3" s="3"/>
    </row>
    <row r="4" spans="2:8" x14ac:dyDescent="0.2">
      <c r="B4" s="226" t="s">
        <v>329</v>
      </c>
      <c r="C4" s="226"/>
      <c r="D4" s="226"/>
      <c r="E4" s="226"/>
      <c r="F4" s="226"/>
      <c r="G4" s="226"/>
    </row>
    <row r="5" spans="2:8" x14ac:dyDescent="0.2">
      <c r="B5" s="62" t="s">
        <v>79</v>
      </c>
      <c r="C5" s="55" t="s">
        <v>85</v>
      </c>
      <c r="D5" s="55" t="s">
        <v>86</v>
      </c>
      <c r="E5" s="54" t="s">
        <v>87</v>
      </c>
      <c r="F5" s="55" t="s">
        <v>88</v>
      </c>
      <c r="G5" s="54" t="s">
        <v>89</v>
      </c>
    </row>
    <row r="6" spans="2:8" x14ac:dyDescent="0.2">
      <c r="B6" s="79" t="s">
        <v>290</v>
      </c>
      <c r="C6" s="181">
        <v>6274114261.8999891</v>
      </c>
      <c r="D6" s="181">
        <v>2484226304.3300009</v>
      </c>
      <c r="E6" s="181">
        <v>628945915.24000049</v>
      </c>
      <c r="F6" s="181">
        <v>7059245.8799999999</v>
      </c>
      <c r="G6" s="181">
        <v>9394345727.3500099</v>
      </c>
    </row>
    <row r="7" spans="2:8" x14ac:dyDescent="0.2">
      <c r="B7" s="79" t="s">
        <v>291</v>
      </c>
      <c r="C7" s="181">
        <v>3846333981.0899849</v>
      </c>
      <c r="D7" s="181">
        <v>1495622684.6400027</v>
      </c>
      <c r="E7" s="181">
        <v>117617723.90999998</v>
      </c>
      <c r="F7" s="181">
        <v>4481406</v>
      </c>
      <c r="G7" s="181">
        <v>5464055795.6400118</v>
      </c>
    </row>
    <row r="8" spans="2:8" x14ac:dyDescent="0.2">
      <c r="B8" s="79" t="s">
        <v>292</v>
      </c>
      <c r="C8" s="181">
        <v>1943949785.6399965</v>
      </c>
      <c r="D8" s="181">
        <v>756819175.15000057</v>
      </c>
      <c r="E8" s="181">
        <v>83145106.329999954</v>
      </c>
      <c r="F8" s="181">
        <v>2852857.72</v>
      </c>
      <c r="G8" s="181">
        <v>2786766924.8400016</v>
      </c>
    </row>
    <row r="9" spans="2:8" x14ac:dyDescent="0.2">
      <c r="B9" s="79" t="s">
        <v>293</v>
      </c>
      <c r="C9" s="181">
        <v>212495719.05000004</v>
      </c>
      <c r="D9" s="181">
        <v>83406827.040000007</v>
      </c>
      <c r="E9" s="181">
        <v>7049471.8299999982</v>
      </c>
      <c r="F9" s="181">
        <v>29725.33</v>
      </c>
      <c r="G9" s="181">
        <v>302981743.24999994</v>
      </c>
    </row>
    <row r="10" spans="2:8" x14ac:dyDescent="0.2">
      <c r="B10" s="79" t="s">
        <v>294</v>
      </c>
      <c r="C10" s="181">
        <v>206753981.88000005</v>
      </c>
      <c r="D10" s="181">
        <v>82724358.689999998</v>
      </c>
      <c r="E10" s="181">
        <v>5246578.5099999951</v>
      </c>
      <c r="F10" s="181">
        <v>97469.15</v>
      </c>
      <c r="G10" s="181">
        <v>294822388.2299999</v>
      </c>
    </row>
    <row r="11" spans="2:8" x14ac:dyDescent="0.2">
      <c r="B11" s="79" t="s">
        <v>295</v>
      </c>
      <c r="C11" s="181">
        <v>179895017.12000006</v>
      </c>
      <c r="D11" s="181">
        <v>69748511.419999972</v>
      </c>
      <c r="E11" s="181">
        <v>5368690.5899999943</v>
      </c>
      <c r="F11" s="181">
        <v>282587.12</v>
      </c>
      <c r="G11" s="181">
        <v>255294806.24999982</v>
      </c>
    </row>
    <row r="12" spans="2:8" x14ac:dyDescent="0.2">
      <c r="B12" s="79" t="s">
        <v>296</v>
      </c>
      <c r="C12" s="181">
        <v>84522852.200000018</v>
      </c>
      <c r="D12" s="181">
        <v>32864511.93000003</v>
      </c>
      <c r="E12" s="181">
        <v>1590231.4600000007</v>
      </c>
      <c r="F12" s="181">
        <v>302396.53000000003</v>
      </c>
      <c r="G12" s="181">
        <v>119279992.12000014</v>
      </c>
    </row>
    <row r="13" spans="2:8" x14ac:dyDescent="0.2">
      <c r="B13" s="79" t="s">
        <v>297</v>
      </c>
      <c r="C13" s="181">
        <v>49952322.599999994</v>
      </c>
      <c r="D13" s="181">
        <v>19530081.44000002</v>
      </c>
      <c r="E13" s="181">
        <v>4861513.3999999994</v>
      </c>
      <c r="F13" s="181">
        <v>90042.18</v>
      </c>
      <c r="G13" s="181">
        <v>74433959.620000035</v>
      </c>
    </row>
    <row r="14" spans="2:8" x14ac:dyDescent="0.2">
      <c r="B14" s="79" t="s">
        <v>298</v>
      </c>
      <c r="C14" s="181">
        <v>51997700.280000001</v>
      </c>
      <c r="D14" s="181">
        <v>20219296.170000013</v>
      </c>
      <c r="E14" s="181">
        <v>1643328.6800000002</v>
      </c>
      <c r="F14" s="181">
        <v>33741.730000000003</v>
      </c>
      <c r="G14" s="181">
        <v>73894066.859999999</v>
      </c>
    </row>
    <row r="15" spans="2:8" x14ac:dyDescent="0.2">
      <c r="B15" s="79" t="s">
        <v>299</v>
      </c>
      <c r="C15" s="181">
        <v>42313420.029999986</v>
      </c>
      <c r="D15" s="181">
        <v>16521605.000000011</v>
      </c>
      <c r="E15" s="181">
        <v>974381.28</v>
      </c>
      <c r="F15" s="181">
        <v>32275.96</v>
      </c>
      <c r="G15" s="181">
        <v>59841682.270000018</v>
      </c>
    </row>
    <row r="16" spans="2:8" x14ac:dyDescent="0.2">
      <c r="B16" s="79" t="s">
        <v>300</v>
      </c>
      <c r="C16" s="181">
        <v>35339722.410000004</v>
      </c>
      <c r="D16" s="181">
        <v>13736136.770000005</v>
      </c>
      <c r="E16" s="181">
        <v>954310.66000000015</v>
      </c>
      <c r="F16" s="181">
        <v>53321.54</v>
      </c>
      <c r="G16" s="181">
        <v>50083491.38000001</v>
      </c>
    </row>
    <row r="17" spans="2:7" x14ac:dyDescent="0.2">
      <c r="B17" s="79" t="s">
        <v>301</v>
      </c>
      <c r="C17" s="181">
        <v>34157500.18</v>
      </c>
      <c r="D17" s="181">
        <v>13295381.91</v>
      </c>
      <c r="E17" s="181">
        <v>753389.1</v>
      </c>
      <c r="F17" s="181">
        <v>162361.79999999999</v>
      </c>
      <c r="G17" s="181">
        <v>48368632.989999972</v>
      </c>
    </row>
    <row r="18" spans="2:7" x14ac:dyDescent="0.2">
      <c r="B18" s="79" t="s">
        <v>302</v>
      </c>
      <c r="C18" s="181">
        <v>30828744.740000006</v>
      </c>
      <c r="D18" s="181">
        <v>12001378.030000016</v>
      </c>
      <c r="E18" s="181">
        <v>2135801.3200000003</v>
      </c>
      <c r="F18" s="181">
        <v>38542.36</v>
      </c>
      <c r="G18" s="181">
        <v>45004466.450000018</v>
      </c>
    </row>
    <row r="19" spans="2:7" x14ac:dyDescent="0.2">
      <c r="B19" s="80" t="s">
        <v>303</v>
      </c>
      <c r="C19" s="174">
        <v>12992655009.119999</v>
      </c>
      <c r="D19" s="174">
        <v>5100716252.5199966</v>
      </c>
      <c r="E19" s="174">
        <v>860286442.31000113</v>
      </c>
      <c r="F19" s="174">
        <v>15515973.300000001</v>
      </c>
      <c r="G19" s="174">
        <v>18969173677.250008</v>
      </c>
    </row>
    <row r="20" spans="2:7" x14ac:dyDescent="0.2">
      <c r="B20" s="126" t="s">
        <v>67</v>
      </c>
      <c r="F20" s="32"/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DA09-AE9F-48C3-B8BC-66A4AB255E99}">
  <dimension ref="B1:H31"/>
  <sheetViews>
    <sheetView showGridLines="0" workbookViewId="0">
      <selection activeCell="B5" sqref="B5"/>
    </sheetView>
  </sheetViews>
  <sheetFormatPr defaultColWidth="9.140625" defaultRowHeight="12.75" x14ac:dyDescent="0.2"/>
  <cols>
    <col min="1" max="1" width="9.140625" style="1"/>
    <col min="2" max="2" width="41" style="1" bestFit="1" customWidth="1"/>
    <col min="3" max="3" width="14" style="1" bestFit="1" customWidth="1"/>
    <col min="4" max="4" width="13.140625" style="1" bestFit="1" customWidth="1"/>
    <col min="5" max="5" width="11.7109375" style="1" bestFit="1" customWidth="1"/>
    <col min="6" max="6" width="10.85546875" style="1" bestFit="1" customWidth="1"/>
    <col min="7" max="7" width="14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226" t="s">
        <v>58</v>
      </c>
      <c r="C1" s="226"/>
      <c r="D1" s="226"/>
      <c r="E1" s="226"/>
      <c r="F1" s="226"/>
      <c r="G1" s="226"/>
    </row>
    <row r="2" spans="2:7" x14ac:dyDescent="0.2">
      <c r="B2" s="226" t="s">
        <v>98</v>
      </c>
      <c r="C2" s="226"/>
      <c r="D2" s="226"/>
      <c r="E2" s="226"/>
      <c r="F2" s="226"/>
      <c r="G2" s="226"/>
    </row>
    <row r="3" spans="2:7" x14ac:dyDescent="0.2">
      <c r="B3" s="226" t="s">
        <v>52</v>
      </c>
      <c r="C3" s="226"/>
      <c r="D3" s="226"/>
      <c r="E3" s="226"/>
      <c r="F3" s="226"/>
      <c r="G3" s="226"/>
    </row>
    <row r="4" spans="2:7" x14ac:dyDescent="0.2">
      <c r="B4" s="226" t="s">
        <v>329</v>
      </c>
      <c r="C4" s="226"/>
      <c r="D4" s="226"/>
      <c r="E4" s="226"/>
      <c r="F4" s="226"/>
      <c r="G4" s="226"/>
    </row>
    <row r="5" spans="2:7" x14ac:dyDescent="0.2">
      <c r="B5" s="81" t="s">
        <v>71</v>
      </c>
      <c r="C5" s="183" t="s">
        <v>90</v>
      </c>
      <c r="D5" s="183" t="s">
        <v>91</v>
      </c>
      <c r="E5" s="183" t="s">
        <v>92</v>
      </c>
      <c r="F5" s="183" t="s">
        <v>88</v>
      </c>
      <c r="G5" s="183" t="s">
        <v>89</v>
      </c>
    </row>
    <row r="6" spans="2:7" x14ac:dyDescent="0.2">
      <c r="B6" s="23" t="s">
        <v>259</v>
      </c>
      <c r="C6" s="184">
        <v>10843998152.019939</v>
      </c>
      <c r="D6" s="184">
        <v>4268956466.6899996</v>
      </c>
      <c r="E6" s="184">
        <v>794767599.12999868</v>
      </c>
      <c r="F6" s="184">
        <v>12669765.699999999</v>
      </c>
      <c r="G6" s="184">
        <v>15920391983.54002</v>
      </c>
    </row>
    <row r="7" spans="2:7" x14ac:dyDescent="0.2">
      <c r="B7" s="49" t="s">
        <v>260</v>
      </c>
      <c r="C7" s="168">
        <v>3983487876.9599991</v>
      </c>
      <c r="D7" s="168">
        <v>1587436730.5400009</v>
      </c>
      <c r="E7" s="168">
        <v>546912103.9200002</v>
      </c>
      <c r="F7" s="168">
        <v>591831.19999999995</v>
      </c>
      <c r="G7" s="168">
        <v>6118428542.6200008</v>
      </c>
    </row>
    <row r="8" spans="2:7" x14ac:dyDescent="0.2">
      <c r="B8" s="49" t="s">
        <v>261</v>
      </c>
      <c r="C8" s="168">
        <v>1879705263.6599872</v>
      </c>
      <c r="D8" s="168">
        <v>729197863.9600004</v>
      </c>
      <c r="E8" s="168">
        <v>55855855.660000049</v>
      </c>
      <c r="F8" s="168">
        <v>3567690.63</v>
      </c>
      <c r="G8" s="168">
        <v>2668326673.9100046</v>
      </c>
    </row>
    <row r="9" spans="2:7" x14ac:dyDescent="0.2">
      <c r="B9" s="49" t="s">
        <v>262</v>
      </c>
      <c r="C9" s="168">
        <v>1544657048.8400035</v>
      </c>
      <c r="D9" s="168">
        <v>599703536.18000138</v>
      </c>
      <c r="E9" s="168">
        <v>48360390.980000101</v>
      </c>
      <c r="F9" s="168">
        <v>2911334.95</v>
      </c>
      <c r="G9" s="168">
        <v>2195632310.9500065</v>
      </c>
    </row>
    <row r="10" spans="2:7" x14ac:dyDescent="0.2">
      <c r="B10" s="49" t="s">
        <v>264</v>
      </c>
      <c r="C10" s="168">
        <v>935910337.47000003</v>
      </c>
      <c r="D10" s="168">
        <v>378581506.53999901</v>
      </c>
      <c r="E10" s="168">
        <v>61923968.930000037</v>
      </c>
      <c r="F10" s="168">
        <v>2021057.06</v>
      </c>
      <c r="G10" s="168">
        <v>1378436870.000001</v>
      </c>
    </row>
    <row r="11" spans="2:7" x14ac:dyDescent="0.2">
      <c r="B11" s="49" t="s">
        <v>263</v>
      </c>
      <c r="C11" s="168">
        <v>624676975.25000179</v>
      </c>
      <c r="D11" s="168">
        <v>241994098.04999796</v>
      </c>
      <c r="E11" s="168">
        <v>18447587.610000022</v>
      </c>
      <c r="F11" s="168">
        <v>663001.01</v>
      </c>
      <c r="G11" s="168">
        <v>885781661.92000186</v>
      </c>
    </row>
    <row r="12" spans="2:7" x14ac:dyDescent="0.2">
      <c r="B12" s="49" t="s">
        <v>265</v>
      </c>
      <c r="C12" s="168">
        <v>395364420.63000143</v>
      </c>
      <c r="D12" s="168">
        <v>155417818.65999904</v>
      </c>
      <c r="E12" s="168">
        <v>10694375.339999998</v>
      </c>
      <c r="F12" s="168">
        <v>862206.02</v>
      </c>
      <c r="G12" s="168">
        <v>562338820.64999902</v>
      </c>
    </row>
    <row r="13" spans="2:7" x14ac:dyDescent="0.2">
      <c r="B13" s="49" t="s">
        <v>266</v>
      </c>
      <c r="C13" s="168">
        <v>392856642.90000165</v>
      </c>
      <c r="D13" s="168">
        <v>154498657.56999925</v>
      </c>
      <c r="E13" s="168">
        <v>19351187.010000028</v>
      </c>
      <c r="F13" s="168">
        <v>849566.42</v>
      </c>
      <c r="G13" s="168">
        <v>567556053.89999878</v>
      </c>
    </row>
    <row r="14" spans="2:7" x14ac:dyDescent="0.2">
      <c r="B14" s="49" t="s">
        <v>267</v>
      </c>
      <c r="C14" s="168">
        <v>371289592.77000099</v>
      </c>
      <c r="D14" s="168">
        <v>144088930.71999973</v>
      </c>
      <c r="E14" s="168">
        <v>12917325.670000009</v>
      </c>
      <c r="F14" s="168">
        <v>395144.35</v>
      </c>
      <c r="G14" s="168">
        <v>528690993.50999981</v>
      </c>
    </row>
    <row r="15" spans="2:7" x14ac:dyDescent="0.2">
      <c r="B15" s="49" t="s">
        <v>268</v>
      </c>
      <c r="C15" s="168">
        <v>346431505.3900001</v>
      </c>
      <c r="D15" s="168">
        <v>134633613.63999984</v>
      </c>
      <c r="E15" s="168">
        <v>9476690.4499999918</v>
      </c>
      <c r="F15" s="168">
        <v>285065.59000000003</v>
      </c>
      <c r="G15" s="168">
        <v>490826875.06999952</v>
      </c>
    </row>
    <row r="16" spans="2:7" x14ac:dyDescent="0.2">
      <c r="B16" s="49" t="s">
        <v>269</v>
      </c>
      <c r="C16" s="168">
        <v>220549983.36999965</v>
      </c>
      <c r="D16" s="168">
        <v>85634015.759999901</v>
      </c>
      <c r="E16" s="168">
        <v>5381465.3999999985</v>
      </c>
      <c r="F16" s="168">
        <v>433033.07</v>
      </c>
      <c r="G16" s="168">
        <v>311998497.59999871</v>
      </c>
    </row>
    <row r="17" spans="2:8" x14ac:dyDescent="0.2">
      <c r="B17" s="49" t="s">
        <v>270</v>
      </c>
      <c r="C17" s="168">
        <v>149068504.78000009</v>
      </c>
      <c r="D17" s="168">
        <v>57769695.069999941</v>
      </c>
      <c r="E17" s="168">
        <v>5446648.1599999983</v>
      </c>
      <c r="F17" s="168">
        <v>89835.4</v>
      </c>
      <c r="G17" s="168">
        <v>212374683.41000015</v>
      </c>
    </row>
    <row r="18" spans="2:8" x14ac:dyDescent="0.2">
      <c r="B18" s="23" t="s">
        <v>271</v>
      </c>
      <c r="C18" s="184">
        <v>1970125865.2299838</v>
      </c>
      <c r="D18" s="184">
        <v>762833685.48999929</v>
      </c>
      <c r="E18" s="184">
        <v>54324544.429999962</v>
      </c>
      <c r="F18" s="184">
        <v>2416922.86</v>
      </c>
      <c r="G18" s="184">
        <v>2789701018.0099978</v>
      </c>
    </row>
    <row r="19" spans="2:8" x14ac:dyDescent="0.2">
      <c r="B19" s="49" t="s">
        <v>272</v>
      </c>
      <c r="C19" s="168">
        <v>1452333880.3200026</v>
      </c>
      <c r="D19" s="168">
        <v>562843857.950001</v>
      </c>
      <c r="E19" s="168">
        <v>43572926.640000165</v>
      </c>
      <c r="F19" s="168">
        <v>1202358.58</v>
      </c>
      <c r="G19" s="168">
        <v>2059953023.4900048</v>
      </c>
    </row>
    <row r="20" spans="2:8" x14ac:dyDescent="0.2">
      <c r="B20" s="49" t="s">
        <v>273</v>
      </c>
      <c r="C20" s="168">
        <v>444484370.77000016</v>
      </c>
      <c r="D20" s="168">
        <v>171483716.80999839</v>
      </c>
      <c r="E20" s="168">
        <v>8938305.1499999687</v>
      </c>
      <c r="F20" s="168">
        <v>1206424.94</v>
      </c>
      <c r="G20" s="168">
        <v>626112817.66999936</v>
      </c>
    </row>
    <row r="21" spans="2:8" x14ac:dyDescent="0.2">
      <c r="B21" s="49" t="s">
        <v>274</v>
      </c>
      <c r="C21" s="168">
        <v>73307614.140000001</v>
      </c>
      <c r="D21" s="168">
        <v>28506110.73</v>
      </c>
      <c r="E21" s="168">
        <v>1813312.6400000001</v>
      </c>
      <c r="F21" s="168">
        <v>8139.34</v>
      </c>
      <c r="G21" s="168">
        <v>103635176.85000001</v>
      </c>
    </row>
    <row r="22" spans="2:8" x14ac:dyDescent="0.2">
      <c r="B22" s="23" t="s">
        <v>275</v>
      </c>
      <c r="C22" s="184">
        <v>169071673.26000002</v>
      </c>
      <c r="D22" s="184">
        <v>65276679.769999921</v>
      </c>
      <c r="E22" s="184">
        <v>4679736.3899999987</v>
      </c>
      <c r="F22" s="184">
        <v>400462.45</v>
      </c>
      <c r="G22" s="184">
        <v>239428551.8699998</v>
      </c>
    </row>
    <row r="23" spans="2:8" x14ac:dyDescent="0.2">
      <c r="B23" s="49" t="s">
        <v>276</v>
      </c>
      <c r="C23" s="168">
        <v>69631231.839999899</v>
      </c>
      <c r="D23" s="168">
        <v>26920608.230000027</v>
      </c>
      <c r="E23" s="168">
        <v>1724142.0099999988</v>
      </c>
      <c r="F23" s="168">
        <v>128370.95</v>
      </c>
      <c r="G23" s="168">
        <v>98404353.030000001</v>
      </c>
    </row>
    <row r="24" spans="2:8" x14ac:dyDescent="0.2">
      <c r="B24" s="49" t="s">
        <v>277</v>
      </c>
      <c r="C24" s="168">
        <v>69374154.430000007</v>
      </c>
      <c r="D24" s="168">
        <v>26757072.360000007</v>
      </c>
      <c r="E24" s="168">
        <v>1880516.4199999983</v>
      </c>
      <c r="F24" s="168">
        <v>192635.32</v>
      </c>
      <c r="G24" s="168">
        <v>98204378.530000031</v>
      </c>
    </row>
    <row r="25" spans="2:8" x14ac:dyDescent="0.2">
      <c r="B25" s="49" t="s">
        <v>278</v>
      </c>
      <c r="C25" s="168">
        <v>23342751.420000002</v>
      </c>
      <c r="D25" s="168">
        <v>9003122.9400000088</v>
      </c>
      <c r="E25" s="168">
        <v>775687.91999999993</v>
      </c>
      <c r="F25" s="168">
        <v>74748.86</v>
      </c>
      <c r="G25" s="168">
        <v>33196311.139999997</v>
      </c>
    </row>
    <row r="26" spans="2:8" x14ac:dyDescent="0.2">
      <c r="B26" s="49" t="s">
        <v>279</v>
      </c>
      <c r="C26" s="168">
        <v>6723535.5700000003</v>
      </c>
      <c r="D26" s="168">
        <v>2595876.2399999993</v>
      </c>
      <c r="E26" s="168">
        <v>299390.03999999998</v>
      </c>
      <c r="F26" s="168">
        <v>4707.32</v>
      </c>
      <c r="G26" s="168">
        <v>9623509.1700000018</v>
      </c>
    </row>
    <row r="27" spans="2:8" x14ac:dyDescent="0.2">
      <c r="B27" s="122" t="s">
        <v>304</v>
      </c>
      <c r="C27" s="185">
        <v>9459318.6099999975</v>
      </c>
      <c r="D27" s="185">
        <v>3649420.5699999966</v>
      </c>
      <c r="E27" s="185">
        <v>6514562.3599999985</v>
      </c>
      <c r="F27" s="185">
        <v>28822.29</v>
      </c>
      <c r="G27" s="185">
        <v>19652123.830000017</v>
      </c>
    </row>
    <row r="28" spans="2:8" x14ac:dyDescent="0.2">
      <c r="B28" s="24" t="s">
        <v>16</v>
      </c>
      <c r="C28" s="169">
        <v>12992655009.119999</v>
      </c>
      <c r="D28" s="169">
        <v>5100716252.5199966</v>
      </c>
      <c r="E28" s="169">
        <v>860286442.31000113</v>
      </c>
      <c r="F28" s="169">
        <v>15515973.300000001</v>
      </c>
      <c r="G28" s="169">
        <v>18969173677.250008</v>
      </c>
    </row>
    <row r="29" spans="2:8" x14ac:dyDescent="0.2">
      <c r="B29" s="31" t="s">
        <v>84</v>
      </c>
    </row>
    <row r="30" spans="2:8" x14ac:dyDescent="0.2">
      <c r="B30" s="126" t="s">
        <v>67</v>
      </c>
    </row>
    <row r="31" spans="2:8" x14ac:dyDescent="0.2">
      <c r="H31" s="1" t="s">
        <v>44</v>
      </c>
    </row>
  </sheetData>
  <mergeCells count="4">
    <mergeCell ref="B1:G1"/>
    <mergeCell ref="B2:G2"/>
    <mergeCell ref="B4:G4"/>
    <mergeCell ref="B3:G3"/>
  </mergeCells>
  <pageMargins left="0.7" right="0.7" top="0.75" bottom="0.75" header="0.3" footer="0.3"/>
  <pageSetup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71989-4F05-477A-AB97-445317F11E90}">
  <dimension ref="B1:H31"/>
  <sheetViews>
    <sheetView showGridLines="0" workbookViewId="0">
      <selection activeCell="B5" sqref="B5"/>
    </sheetView>
  </sheetViews>
  <sheetFormatPr defaultColWidth="9.140625" defaultRowHeight="12.75" x14ac:dyDescent="0.2"/>
  <cols>
    <col min="1" max="1" width="9.140625" style="1"/>
    <col min="2" max="2" width="41" style="1" bestFit="1" customWidth="1"/>
    <col min="3" max="4" width="13.140625" style="1" bestFit="1" customWidth="1"/>
    <col min="5" max="5" width="11.7109375" style="1" bestFit="1" customWidth="1"/>
    <col min="6" max="6" width="14" style="1" bestFit="1" customWidth="1"/>
    <col min="7" max="7" width="36.85546875" style="1" bestFit="1" customWidth="1"/>
    <col min="8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7" x14ac:dyDescent="0.2">
      <c r="B1" s="226" t="s">
        <v>59</v>
      </c>
      <c r="C1" s="226"/>
      <c r="D1" s="226"/>
      <c r="E1" s="226"/>
      <c r="F1" s="226"/>
    </row>
    <row r="2" spans="2:7" x14ac:dyDescent="0.2">
      <c r="B2" s="226" t="s">
        <v>96</v>
      </c>
      <c r="C2" s="226"/>
      <c r="D2" s="226"/>
      <c r="E2" s="226"/>
      <c r="F2" s="226"/>
    </row>
    <row r="3" spans="2:7" x14ac:dyDescent="0.2">
      <c r="B3" s="226" t="s">
        <v>52</v>
      </c>
      <c r="C3" s="226"/>
      <c r="D3" s="226"/>
      <c r="E3" s="226"/>
      <c r="F3" s="226"/>
      <c r="G3" s="3"/>
    </row>
    <row r="4" spans="2:7" x14ac:dyDescent="0.2">
      <c r="B4" s="226" t="s">
        <v>329</v>
      </c>
      <c r="C4" s="226"/>
      <c r="D4" s="226"/>
      <c r="E4" s="226"/>
      <c r="F4" s="226"/>
    </row>
    <row r="5" spans="2:7" x14ac:dyDescent="0.2">
      <c r="B5" s="62" t="s">
        <v>79</v>
      </c>
      <c r="C5" s="46" t="s">
        <v>93</v>
      </c>
      <c r="D5" s="46" t="s">
        <v>94</v>
      </c>
      <c r="E5" s="46" t="s">
        <v>95</v>
      </c>
      <c r="F5" s="46" t="s">
        <v>89</v>
      </c>
    </row>
    <row r="6" spans="2:7" x14ac:dyDescent="0.2">
      <c r="B6" s="76" t="s">
        <v>290</v>
      </c>
      <c r="C6" s="168">
        <v>4505162991.3899965</v>
      </c>
      <c r="D6" s="168">
        <v>4432570974.9400053</v>
      </c>
      <c r="E6" s="168">
        <v>456611761.02000064</v>
      </c>
      <c r="F6" s="168">
        <v>9394345727.3500099</v>
      </c>
    </row>
    <row r="7" spans="2:7" x14ac:dyDescent="0.2">
      <c r="B7" s="76" t="s">
        <v>291</v>
      </c>
      <c r="C7" s="168">
        <v>2622081041.2200041</v>
      </c>
      <c r="D7" s="168">
        <v>2580474173.5600023</v>
      </c>
      <c r="E7" s="168">
        <v>261500580.86000013</v>
      </c>
      <c r="F7" s="168">
        <v>5464055795.6400118</v>
      </c>
    </row>
    <row r="8" spans="2:7" x14ac:dyDescent="0.2">
      <c r="B8" s="76" t="s">
        <v>292</v>
      </c>
      <c r="C8" s="168">
        <v>1324322918.9599996</v>
      </c>
      <c r="D8" s="168">
        <v>1332177437.920001</v>
      </c>
      <c r="E8" s="168">
        <v>130266567.95999995</v>
      </c>
      <c r="F8" s="168">
        <v>2786766924.8400016</v>
      </c>
    </row>
    <row r="9" spans="2:7" x14ac:dyDescent="0.2">
      <c r="B9" s="76" t="s">
        <v>293</v>
      </c>
      <c r="C9" s="168">
        <v>143194446.51999998</v>
      </c>
      <c r="D9" s="168">
        <v>147829816.15000001</v>
      </c>
      <c r="E9" s="168">
        <v>11957480.58</v>
      </c>
      <c r="F9" s="168">
        <v>302981743.24999994</v>
      </c>
    </row>
    <row r="10" spans="2:7" x14ac:dyDescent="0.2">
      <c r="B10" s="76" t="s">
        <v>294</v>
      </c>
      <c r="C10" s="168">
        <v>139875943.61000001</v>
      </c>
      <c r="D10" s="168">
        <v>141241036.55000007</v>
      </c>
      <c r="E10" s="168">
        <v>13705408.070000021</v>
      </c>
      <c r="F10" s="168">
        <v>294822388.2299999</v>
      </c>
    </row>
    <row r="11" spans="2:7" x14ac:dyDescent="0.2">
      <c r="B11" s="76" t="s">
        <v>295</v>
      </c>
      <c r="C11" s="168">
        <v>123050102.18000013</v>
      </c>
      <c r="D11" s="168">
        <v>119883523.25000013</v>
      </c>
      <c r="E11" s="168">
        <v>12361180.820000019</v>
      </c>
      <c r="F11" s="168">
        <v>255294806.24999982</v>
      </c>
    </row>
    <row r="12" spans="2:7" x14ac:dyDescent="0.2">
      <c r="B12" s="76" t="s">
        <v>296</v>
      </c>
      <c r="C12" s="168">
        <v>56330252.579999991</v>
      </c>
      <c r="D12" s="168">
        <v>57394099.490000032</v>
      </c>
      <c r="E12" s="168">
        <v>5555640.0500000045</v>
      </c>
      <c r="F12" s="168">
        <v>119279992.12000014</v>
      </c>
    </row>
    <row r="13" spans="2:7" x14ac:dyDescent="0.2">
      <c r="B13" s="76" t="s">
        <v>297</v>
      </c>
      <c r="C13" s="168">
        <v>33667345.709999993</v>
      </c>
      <c r="D13" s="168">
        <v>37650659.049999997</v>
      </c>
      <c r="E13" s="168">
        <v>3115954.8600000013</v>
      </c>
      <c r="F13" s="168">
        <v>74433959.620000035</v>
      </c>
    </row>
    <row r="14" spans="2:7" x14ac:dyDescent="0.2">
      <c r="B14" s="76" t="s">
        <v>298</v>
      </c>
      <c r="C14" s="168">
        <v>35282237.099999994</v>
      </c>
      <c r="D14" s="168">
        <v>35197851.18999999</v>
      </c>
      <c r="E14" s="168">
        <v>3413978.5700000003</v>
      </c>
      <c r="F14" s="168">
        <v>73894066.859999999</v>
      </c>
    </row>
    <row r="15" spans="2:7" x14ac:dyDescent="0.2">
      <c r="B15" s="76" t="s">
        <v>299</v>
      </c>
      <c r="C15" s="168">
        <v>28518267.150000002</v>
      </c>
      <c r="D15" s="168">
        <v>28704843.309999991</v>
      </c>
      <c r="E15" s="168">
        <v>2618571.8100000005</v>
      </c>
      <c r="F15" s="168">
        <v>59841682.270000018</v>
      </c>
    </row>
    <row r="16" spans="2:7" x14ac:dyDescent="0.2">
      <c r="B16" s="76" t="s">
        <v>300</v>
      </c>
      <c r="C16" s="168">
        <v>23987633.109999999</v>
      </c>
      <c r="D16" s="168">
        <v>23756537.980000015</v>
      </c>
      <c r="E16" s="168">
        <v>2339320.29</v>
      </c>
      <c r="F16" s="168">
        <v>50083491.38000001</v>
      </c>
    </row>
    <row r="17" spans="2:8" x14ac:dyDescent="0.2">
      <c r="B17" s="76" t="s">
        <v>301</v>
      </c>
      <c r="C17" s="168">
        <v>22842242.630000006</v>
      </c>
      <c r="D17" s="168">
        <v>23319778.409999996</v>
      </c>
      <c r="E17" s="168">
        <v>2206611.9500000002</v>
      </c>
      <c r="F17" s="168">
        <v>48368632.989999972</v>
      </c>
    </row>
    <row r="18" spans="2:8" x14ac:dyDescent="0.2">
      <c r="B18" s="76" t="s">
        <v>302</v>
      </c>
      <c r="C18" s="168">
        <v>22119855.880000003</v>
      </c>
      <c r="D18" s="168">
        <v>20894881.899999987</v>
      </c>
      <c r="E18" s="168">
        <v>1989728.6700000006</v>
      </c>
      <c r="F18" s="168">
        <v>45004466.450000018</v>
      </c>
    </row>
    <row r="19" spans="2:8" x14ac:dyDescent="0.2">
      <c r="B19" s="80" t="s">
        <v>16</v>
      </c>
      <c r="C19" s="169">
        <v>9080435278.039999</v>
      </c>
      <c r="D19" s="169">
        <v>8981095613.6999969</v>
      </c>
      <c r="E19" s="169">
        <v>907642785.50999904</v>
      </c>
      <c r="F19" s="186">
        <v>18969173677.250008</v>
      </c>
    </row>
    <row r="20" spans="2:8" x14ac:dyDescent="0.2">
      <c r="B20" s="31" t="s">
        <v>81</v>
      </c>
      <c r="C20" s="25"/>
      <c r="D20" s="25"/>
      <c r="E20" s="25"/>
      <c r="F20" s="25"/>
    </row>
    <row r="21" spans="2:8" x14ac:dyDescent="0.2">
      <c r="B21" s="31" t="s">
        <v>82</v>
      </c>
    </row>
    <row r="22" spans="2:8" x14ac:dyDescent="0.2">
      <c r="B22" s="126" t="s">
        <v>67</v>
      </c>
    </row>
    <row r="31" spans="2:8" x14ac:dyDescent="0.2">
      <c r="H31" s="1" t="s">
        <v>44</v>
      </c>
    </row>
  </sheetData>
  <sortState xmlns:xlrd2="http://schemas.microsoft.com/office/spreadsheetml/2017/richdata2" ref="B6:F18">
    <sortCondition descending="1" ref="F6:F18"/>
  </sortState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DCA1B-61C6-4AF7-979E-7D228415F8DD}">
  <dimension ref="B1:L39"/>
  <sheetViews>
    <sheetView showGridLines="0" zoomScale="120" zoomScaleNormal="120" workbookViewId="0"/>
  </sheetViews>
  <sheetFormatPr defaultColWidth="9.140625" defaultRowHeight="12.75" x14ac:dyDescent="0.2"/>
  <cols>
    <col min="1" max="1" width="9.140625" style="1"/>
    <col min="2" max="2" width="9.7109375" style="1" bestFit="1" customWidth="1"/>
    <col min="3" max="3" width="14" style="1" bestFit="1" customWidth="1"/>
    <col min="4" max="4" width="14.28515625" style="1" bestFit="1" customWidth="1"/>
    <col min="5" max="5" width="13.85546875" style="1" bestFit="1" customWidth="1"/>
    <col min="6" max="6" width="10.85546875" style="1" customWidth="1"/>
    <col min="7" max="7" width="9.140625" style="1" customWidth="1"/>
    <col min="8" max="8" width="7.85546875" style="7" bestFit="1" customWidth="1"/>
    <col min="9" max="9" width="10.7109375" style="1" bestFit="1" customWidth="1"/>
    <col min="10" max="10" width="11" style="1" customWidth="1"/>
    <col min="11" max="11" width="9.140625" style="1"/>
    <col min="12" max="12" width="16.85546875" style="1" bestFit="1" customWidth="1"/>
    <col min="13" max="16384" width="9.140625" style="1"/>
  </cols>
  <sheetData>
    <row r="1" spans="2:12" x14ac:dyDescent="0.2">
      <c r="B1" s="200" t="s">
        <v>18</v>
      </c>
      <c r="C1" s="200"/>
      <c r="D1" s="200"/>
      <c r="E1" s="200"/>
      <c r="F1" s="200"/>
      <c r="G1" s="200"/>
      <c r="H1" s="200"/>
      <c r="I1" s="200"/>
      <c r="J1" s="200"/>
    </row>
    <row r="2" spans="2:12" x14ac:dyDescent="0.2">
      <c r="B2" s="200" t="s">
        <v>137</v>
      </c>
      <c r="C2" s="200"/>
      <c r="D2" s="200"/>
      <c r="E2" s="200"/>
      <c r="F2" s="200"/>
      <c r="G2" s="200"/>
      <c r="H2" s="200"/>
      <c r="I2" s="200"/>
      <c r="J2" s="200"/>
    </row>
    <row r="3" spans="2:12" x14ac:dyDescent="0.2">
      <c r="B3" s="201" t="s">
        <v>327</v>
      </c>
      <c r="C3" s="201"/>
      <c r="D3" s="201"/>
      <c r="E3" s="201"/>
      <c r="F3" s="201"/>
      <c r="G3" s="201"/>
      <c r="H3" s="201"/>
      <c r="I3" s="201"/>
      <c r="J3" s="201"/>
    </row>
    <row r="4" spans="2:12" ht="21.75" customHeight="1" x14ac:dyDescent="0.2">
      <c r="B4" s="204" t="s">
        <v>0</v>
      </c>
      <c r="C4" s="210" t="s">
        <v>135</v>
      </c>
      <c r="D4" s="211"/>
      <c r="E4" s="212"/>
      <c r="F4" s="202" t="s">
        <v>136</v>
      </c>
      <c r="G4" s="209"/>
      <c r="H4" s="203"/>
      <c r="I4" s="202" t="s">
        <v>208</v>
      </c>
      <c r="J4" s="203"/>
    </row>
    <row r="5" spans="2:12" x14ac:dyDescent="0.2">
      <c r="B5" s="204"/>
      <c r="C5" s="136">
        <v>2023</v>
      </c>
      <c r="D5" s="136">
        <v>2024</v>
      </c>
      <c r="E5" s="136">
        <v>2025</v>
      </c>
      <c r="F5" s="48">
        <v>2023</v>
      </c>
      <c r="G5" s="48">
        <v>2024</v>
      </c>
      <c r="H5" s="48">
        <v>2025</v>
      </c>
      <c r="I5" s="90" t="s">
        <v>68</v>
      </c>
      <c r="J5" s="48" t="s">
        <v>29</v>
      </c>
    </row>
    <row r="6" spans="2:12" x14ac:dyDescent="0.2">
      <c r="B6" s="49" t="s">
        <v>1</v>
      </c>
      <c r="C6" s="52">
        <v>67814614611.799751</v>
      </c>
      <c r="D6" s="52">
        <v>77360281685.209793</v>
      </c>
      <c r="E6" s="52">
        <v>84660291645.010162</v>
      </c>
      <c r="F6" s="52">
        <v>29974.35694408766</v>
      </c>
      <c r="G6" s="52">
        <v>33718.27718589826</v>
      </c>
      <c r="H6" s="52">
        <v>35943.734894007597</v>
      </c>
      <c r="I6" s="137">
        <f t="shared" ref="I6:I17" si="0">IF(H6="","",H6-G6)</f>
        <v>2225.4577081093375</v>
      </c>
      <c r="J6" s="84">
        <f t="shared" ref="J6:J12" si="1">IF(I6="","",I6/G6)</f>
        <v>6.6001524806257719E-2</v>
      </c>
    </row>
    <row r="7" spans="2:12" x14ac:dyDescent="0.2">
      <c r="B7" s="49" t="s">
        <v>2</v>
      </c>
      <c r="C7" s="52">
        <v>68600532931.569916</v>
      </c>
      <c r="D7" s="52">
        <v>78861172257.3302</v>
      </c>
      <c r="E7" s="52">
        <v>84945566572.580231</v>
      </c>
      <c r="F7" s="52">
        <v>30212.021089927592</v>
      </c>
      <c r="G7" s="52">
        <v>34295.115500687847</v>
      </c>
      <c r="H7" s="52">
        <v>36013.706939786025</v>
      </c>
      <c r="I7" s="91">
        <f t="shared" si="0"/>
        <v>1718.5914390981779</v>
      </c>
      <c r="J7" s="84">
        <f t="shared" si="1"/>
        <v>5.0111842867644189E-2</v>
      </c>
    </row>
    <row r="8" spans="2:12" x14ac:dyDescent="0.2">
      <c r="B8" s="49" t="s">
        <v>3</v>
      </c>
      <c r="C8" s="52">
        <v>70516182682.289215</v>
      </c>
      <c r="D8" s="52">
        <v>79658015034.869965</v>
      </c>
      <c r="E8" s="52">
        <v>85574795229.940002</v>
      </c>
      <c r="F8" s="52">
        <v>30848.053598677652</v>
      </c>
      <c r="G8" s="52">
        <v>34499.581211105782</v>
      </c>
      <c r="H8" s="52">
        <v>36168.307919278654</v>
      </c>
      <c r="I8" s="91">
        <f t="shared" si="0"/>
        <v>1668.7267081728714</v>
      </c>
      <c r="J8" s="84">
        <f t="shared" si="1"/>
        <v>4.8369477239790105E-2</v>
      </c>
      <c r="L8" s="32"/>
    </row>
    <row r="9" spans="2:12" x14ac:dyDescent="0.2">
      <c r="B9" s="49" t="s">
        <v>4</v>
      </c>
      <c r="C9" s="52">
        <v>72180626726.209473</v>
      </c>
      <c r="D9" s="52">
        <v>79968783082.890503</v>
      </c>
      <c r="E9" s="52" t="s">
        <v>215</v>
      </c>
      <c r="F9" s="52">
        <v>31836.692473457293</v>
      </c>
      <c r="G9" s="52">
        <v>34544.526737918306</v>
      </c>
      <c r="H9" s="52" t="s">
        <v>215</v>
      </c>
      <c r="I9" s="91" t="str">
        <f t="shared" si="0"/>
        <v/>
      </c>
      <c r="J9" s="84" t="str">
        <f t="shared" si="1"/>
        <v/>
      </c>
      <c r="L9" s="17"/>
    </row>
    <row r="10" spans="2:12" ht="15" x14ac:dyDescent="0.25">
      <c r="B10" s="49" t="s">
        <v>5</v>
      </c>
      <c r="C10" s="52">
        <v>72773941327.519669</v>
      </c>
      <c r="D10" s="52">
        <v>81505020711.040085</v>
      </c>
      <c r="E10" s="52" t="s">
        <v>215</v>
      </c>
      <c r="F10" s="52">
        <v>31966.836292504504</v>
      </c>
      <c r="G10" s="52">
        <v>35229.205118613572</v>
      </c>
      <c r="H10" s="52" t="s">
        <v>215</v>
      </c>
      <c r="I10" s="91" t="str">
        <f t="shared" si="0"/>
        <v/>
      </c>
      <c r="J10" s="84" t="str">
        <f t="shared" si="1"/>
        <v/>
      </c>
      <c r="L10" s="40"/>
    </row>
    <row r="11" spans="2:12" x14ac:dyDescent="0.2">
      <c r="B11" s="49" t="s">
        <v>6</v>
      </c>
      <c r="C11" s="52">
        <v>74148375445.0802</v>
      </c>
      <c r="D11" s="52">
        <v>81449545271.740067</v>
      </c>
      <c r="E11" s="52" t="s">
        <v>215</v>
      </c>
      <c r="F11" s="52">
        <v>32893.374089070996</v>
      </c>
      <c r="G11" s="52">
        <v>35207.007237140104</v>
      </c>
      <c r="H11" s="52" t="s">
        <v>215</v>
      </c>
      <c r="I11" s="91" t="str">
        <f t="shared" si="0"/>
        <v/>
      </c>
      <c r="J11" s="84" t="str">
        <f t="shared" si="1"/>
        <v/>
      </c>
      <c r="L11" s="32"/>
    </row>
    <row r="12" spans="2:12" x14ac:dyDescent="0.2">
      <c r="B12" s="49" t="s">
        <v>7</v>
      </c>
      <c r="C12" s="52">
        <v>74017007193.990067</v>
      </c>
      <c r="D12" s="52">
        <v>81844561679.859924</v>
      </c>
      <c r="E12" s="52" t="s">
        <v>215</v>
      </c>
      <c r="F12" s="52">
        <v>32900.424937588039</v>
      </c>
      <c r="G12" s="52">
        <v>35355.381558884954</v>
      </c>
      <c r="H12" s="52" t="s">
        <v>215</v>
      </c>
      <c r="I12" s="91" t="str">
        <f t="shared" si="0"/>
        <v/>
      </c>
      <c r="J12" s="84" t="str">
        <f t="shared" si="1"/>
        <v/>
      </c>
    </row>
    <row r="13" spans="2:12" x14ac:dyDescent="0.2">
      <c r="B13" s="49" t="s">
        <v>8</v>
      </c>
      <c r="C13" s="52">
        <v>74750448202.15979</v>
      </c>
      <c r="D13" s="52">
        <v>82836944979.739609</v>
      </c>
      <c r="E13" s="52" t="s">
        <v>215</v>
      </c>
      <c r="F13" s="52">
        <v>33033.528367194427</v>
      </c>
      <c r="G13" s="52">
        <v>35659.545104375866</v>
      </c>
      <c r="H13" s="52" t="s">
        <v>215</v>
      </c>
      <c r="I13" s="91" t="str">
        <f>IF(H13="","",H13-G13)</f>
        <v/>
      </c>
      <c r="J13" s="84" t="str">
        <f>IF(I13="","",I13/G13)</f>
        <v/>
      </c>
    </row>
    <row r="14" spans="2:12" x14ac:dyDescent="0.2">
      <c r="B14" s="49" t="s">
        <v>9</v>
      </c>
      <c r="C14" s="52">
        <v>75059554301.749649</v>
      </c>
      <c r="D14" s="52">
        <v>82377671117.110413</v>
      </c>
      <c r="E14" s="52" t="s">
        <v>215</v>
      </c>
      <c r="F14" s="52">
        <v>33124.324767596423</v>
      </c>
      <c r="G14" s="52">
        <v>35394.704701557836</v>
      </c>
      <c r="H14" s="52" t="s">
        <v>215</v>
      </c>
      <c r="I14" s="91" t="str">
        <f t="shared" si="0"/>
        <v/>
      </c>
      <c r="J14" s="84" t="str">
        <f>IF(I14="","",I14/G14)</f>
        <v/>
      </c>
    </row>
    <row r="15" spans="2:12" x14ac:dyDescent="0.2">
      <c r="B15" s="49" t="s">
        <v>10</v>
      </c>
      <c r="C15" s="52">
        <v>75951603694.679352</v>
      </c>
      <c r="D15" s="52">
        <v>83173726148.320709</v>
      </c>
      <c r="E15" s="52" t="s">
        <v>215</v>
      </c>
      <c r="F15" s="52">
        <v>33370.91580455353</v>
      </c>
      <c r="G15" s="52">
        <v>35563.644247931552</v>
      </c>
      <c r="H15" s="52" t="s">
        <v>215</v>
      </c>
      <c r="I15" s="91" t="str">
        <f t="shared" si="0"/>
        <v/>
      </c>
      <c r="J15" s="84" t="str">
        <f>IF(I15="","",I15/G15)</f>
        <v/>
      </c>
    </row>
    <row r="16" spans="2:12" x14ac:dyDescent="0.2">
      <c r="B16" s="49" t="s">
        <v>11</v>
      </c>
      <c r="C16" s="52">
        <v>77073935423.529617</v>
      </c>
      <c r="D16" s="52">
        <v>83877733870.670303</v>
      </c>
      <c r="E16" s="52" t="s">
        <v>215</v>
      </c>
      <c r="F16" s="52">
        <v>33686.278371397108</v>
      </c>
      <c r="G16" s="52">
        <v>35687.049084918282</v>
      </c>
      <c r="H16" s="52" t="s">
        <v>215</v>
      </c>
      <c r="I16" s="91" t="str">
        <f t="shared" si="0"/>
        <v/>
      </c>
      <c r="J16" s="84" t="str">
        <f>IF(I16="","",I16/G16)</f>
        <v/>
      </c>
    </row>
    <row r="17" spans="2:10" x14ac:dyDescent="0.2">
      <c r="B17" s="49" t="s">
        <v>12</v>
      </c>
      <c r="C17" s="52">
        <v>78281178962.230148</v>
      </c>
      <c r="D17" s="52">
        <v>84759388123.129395</v>
      </c>
      <c r="E17" s="52" t="s">
        <v>215</v>
      </c>
      <c r="F17" s="52">
        <v>34158.980413527832</v>
      </c>
      <c r="G17" s="52">
        <v>36001.50536442842</v>
      </c>
      <c r="H17" s="52" t="s">
        <v>215</v>
      </c>
      <c r="I17" s="91" t="str">
        <f t="shared" si="0"/>
        <v/>
      </c>
      <c r="J17" s="84" t="str">
        <f>IF(I17="","",I17/G17)</f>
        <v/>
      </c>
    </row>
    <row r="18" spans="2:10" ht="12.75" customHeight="1" x14ac:dyDescent="0.2">
      <c r="B18" s="199" t="s">
        <v>115</v>
      </c>
      <c r="C18" s="199"/>
      <c r="D18" s="199"/>
      <c r="E18" s="199"/>
      <c r="F18" s="199"/>
      <c r="G18" s="199"/>
      <c r="H18" s="199"/>
      <c r="I18" s="199"/>
      <c r="J18" s="199"/>
    </row>
    <row r="19" spans="2:10" x14ac:dyDescent="0.2">
      <c r="B19" s="198"/>
      <c r="C19" s="198"/>
      <c r="D19" s="198"/>
      <c r="E19" s="198"/>
      <c r="F19" s="198"/>
      <c r="G19" s="198"/>
      <c r="H19" s="198"/>
      <c r="I19" s="198"/>
      <c r="J19" s="198"/>
    </row>
    <row r="20" spans="2:10" x14ac:dyDescent="0.2">
      <c r="B20" s="213" t="s">
        <v>195</v>
      </c>
      <c r="C20" s="213"/>
      <c r="D20" s="213"/>
      <c r="E20" s="213"/>
      <c r="F20" s="213"/>
      <c r="G20" s="213"/>
      <c r="H20" s="213"/>
      <c r="I20" s="213"/>
      <c r="J20" s="213"/>
    </row>
    <row r="21" spans="2:10" ht="19.5" customHeight="1" x14ac:dyDescent="0.2">
      <c r="B21" s="213"/>
      <c r="C21" s="213"/>
      <c r="D21" s="213"/>
      <c r="E21" s="213"/>
      <c r="F21" s="213"/>
      <c r="G21" s="213"/>
      <c r="H21" s="213"/>
      <c r="I21" s="213"/>
      <c r="J21" s="213"/>
    </row>
    <row r="22" spans="2:10" x14ac:dyDescent="0.2">
      <c r="B22" s="126" t="s">
        <v>67</v>
      </c>
      <c r="C22" s="31"/>
    </row>
    <row r="23" spans="2:10" x14ac:dyDescent="0.2">
      <c r="E23" s="93"/>
      <c r="F23" s="95"/>
    </row>
    <row r="24" spans="2:10" x14ac:dyDescent="0.2">
      <c r="E24" s="108"/>
      <c r="F24" s="95"/>
    </row>
    <row r="25" spans="2:10" x14ac:dyDescent="0.2">
      <c r="E25" s="93"/>
      <c r="F25" s="95"/>
    </row>
    <row r="26" spans="2:10" x14ac:dyDescent="0.2">
      <c r="E26" s="93"/>
      <c r="F26" s="95"/>
    </row>
    <row r="27" spans="2:10" x14ac:dyDescent="0.2">
      <c r="E27" s="93"/>
      <c r="F27" s="95"/>
    </row>
    <row r="28" spans="2:10" x14ac:dyDescent="0.2">
      <c r="E28" s="93"/>
      <c r="F28" s="95"/>
    </row>
    <row r="29" spans="2:10" x14ac:dyDescent="0.2">
      <c r="E29" s="93"/>
      <c r="F29" s="95"/>
    </row>
    <row r="30" spans="2:10" x14ac:dyDescent="0.2">
      <c r="E30" s="93"/>
      <c r="F30" s="95"/>
    </row>
    <row r="31" spans="2:10" x14ac:dyDescent="0.2">
      <c r="E31" s="93"/>
      <c r="F31" s="95"/>
    </row>
    <row r="32" spans="2:10" x14ac:dyDescent="0.2">
      <c r="E32" s="93"/>
      <c r="F32" s="95"/>
    </row>
    <row r="33" spans="5:6" x14ac:dyDescent="0.2">
      <c r="E33" s="93"/>
      <c r="F33" s="95"/>
    </row>
    <row r="34" spans="5:6" x14ac:dyDescent="0.2">
      <c r="E34" s="93"/>
      <c r="F34" s="95"/>
    </row>
    <row r="35" spans="5:6" x14ac:dyDescent="0.2">
      <c r="E35" s="93"/>
      <c r="F35" s="95"/>
    </row>
    <row r="36" spans="5:6" x14ac:dyDescent="0.2">
      <c r="E36" s="93"/>
      <c r="F36" s="95"/>
    </row>
    <row r="37" spans="5:6" x14ac:dyDescent="0.2">
      <c r="E37" s="93"/>
      <c r="F37" s="95"/>
    </row>
    <row r="38" spans="5:6" x14ac:dyDescent="0.2">
      <c r="E38" s="93"/>
      <c r="F38" s="95"/>
    </row>
    <row r="39" spans="5:6" x14ac:dyDescent="0.2">
      <c r="E39" s="93"/>
      <c r="F39" s="94"/>
    </row>
  </sheetData>
  <mergeCells count="9">
    <mergeCell ref="B1:J1"/>
    <mergeCell ref="B4:B5"/>
    <mergeCell ref="F4:H4"/>
    <mergeCell ref="C4:E4"/>
    <mergeCell ref="B20:J21"/>
    <mergeCell ref="B18:J19"/>
    <mergeCell ref="I4:J4"/>
    <mergeCell ref="B2:J2"/>
    <mergeCell ref="B3:J3"/>
  </mergeCells>
  <pageMargins left="0.7" right="0.7" top="0.75" bottom="0.75" header="0.3" footer="0.3"/>
  <pageSetup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47B0-387D-404E-9128-F5ACB841F32A}">
  <dimension ref="B1:H31"/>
  <sheetViews>
    <sheetView showGridLines="0" workbookViewId="0">
      <selection activeCell="B5" sqref="B5"/>
    </sheetView>
  </sheetViews>
  <sheetFormatPr defaultColWidth="9.140625" defaultRowHeight="12.75" x14ac:dyDescent="0.2"/>
  <cols>
    <col min="1" max="1" width="9.140625" style="1"/>
    <col min="2" max="2" width="52.5703125" style="1" bestFit="1" customWidth="1"/>
    <col min="3" max="4" width="13.140625" style="1" bestFit="1" customWidth="1"/>
    <col min="5" max="5" width="11.7109375" style="1" bestFit="1" customWidth="1"/>
    <col min="6" max="6" width="17.85546875" style="1" bestFit="1" customWidth="1"/>
    <col min="7" max="7" width="36.85546875" style="1" bestFit="1" customWidth="1"/>
    <col min="8" max="8" width="1.5703125" style="1" bestFit="1" customWidth="1"/>
    <col min="9" max="9" width="16" style="1" bestFit="1" customWidth="1"/>
    <col min="10" max="10" width="14.5703125" style="1" bestFit="1" customWidth="1"/>
    <col min="11" max="11" width="16" style="1" bestFit="1" customWidth="1"/>
    <col min="12" max="16384" width="9.140625" style="1"/>
  </cols>
  <sheetData>
    <row r="1" spans="2:6" x14ac:dyDescent="0.2">
      <c r="B1" s="226" t="s">
        <v>60</v>
      </c>
      <c r="C1" s="226"/>
      <c r="D1" s="226"/>
      <c r="E1" s="226"/>
      <c r="F1" s="226"/>
    </row>
    <row r="2" spans="2:6" x14ac:dyDescent="0.2">
      <c r="B2" s="226" t="s">
        <v>41</v>
      </c>
      <c r="C2" s="226"/>
      <c r="D2" s="226"/>
      <c r="E2" s="226"/>
      <c r="F2" s="226"/>
    </row>
    <row r="3" spans="2:6" x14ac:dyDescent="0.2">
      <c r="B3" s="226" t="s">
        <v>52</v>
      </c>
      <c r="C3" s="226"/>
      <c r="D3" s="226"/>
      <c r="E3" s="226"/>
      <c r="F3" s="226"/>
    </row>
    <row r="4" spans="2:6" x14ac:dyDescent="0.2">
      <c r="B4" s="226" t="s">
        <v>329</v>
      </c>
      <c r="C4" s="226"/>
      <c r="D4" s="226"/>
      <c r="E4" s="226"/>
      <c r="F4" s="226"/>
    </row>
    <row r="5" spans="2:6" x14ac:dyDescent="0.2">
      <c r="B5" s="81" t="s">
        <v>71</v>
      </c>
      <c r="C5" s="135" t="s">
        <v>93</v>
      </c>
      <c r="D5" s="135" t="s">
        <v>99</v>
      </c>
      <c r="E5" s="135" t="s">
        <v>95</v>
      </c>
      <c r="F5" s="183" t="s">
        <v>89</v>
      </c>
    </row>
    <row r="6" spans="2:6" x14ac:dyDescent="0.2">
      <c r="B6" s="23" t="s">
        <v>259</v>
      </c>
      <c r="C6" s="184">
        <v>7622630799.0899954</v>
      </c>
      <c r="D6" s="184">
        <v>7540680439.4699802</v>
      </c>
      <c r="E6" s="184">
        <v>757080744.98000062</v>
      </c>
      <c r="F6" s="184">
        <v>15920391983.54002</v>
      </c>
    </row>
    <row r="7" spans="2:6" x14ac:dyDescent="0.2">
      <c r="B7" s="49" t="s">
        <v>260</v>
      </c>
      <c r="C7" s="168">
        <v>2916840220.7799988</v>
      </c>
      <c r="D7" s="168">
        <v>2905014224.440002</v>
      </c>
      <c r="E7" s="168">
        <v>296574097.3999998</v>
      </c>
      <c r="F7" s="168">
        <v>6118428542.6200008</v>
      </c>
    </row>
    <row r="8" spans="2:6" x14ac:dyDescent="0.2">
      <c r="B8" s="49" t="s">
        <v>269</v>
      </c>
      <c r="C8" s="168">
        <v>149204839.81999969</v>
      </c>
      <c r="D8" s="168">
        <v>147958494.41000038</v>
      </c>
      <c r="E8" s="168">
        <v>14835163.370000007</v>
      </c>
      <c r="F8" s="168">
        <v>311998497.59999871</v>
      </c>
    </row>
    <row r="9" spans="2:6" x14ac:dyDescent="0.2">
      <c r="B9" s="49" t="s">
        <v>261</v>
      </c>
      <c r="C9" s="168">
        <v>1283583640.6499996</v>
      </c>
      <c r="D9" s="168">
        <v>1256642468.8899953</v>
      </c>
      <c r="E9" s="168">
        <v>128100564.36999983</v>
      </c>
      <c r="F9" s="168">
        <v>2668326673.9100046</v>
      </c>
    </row>
    <row r="10" spans="2:6" x14ac:dyDescent="0.2">
      <c r="B10" s="49" t="s">
        <v>268</v>
      </c>
      <c r="C10" s="168">
        <v>237276900.54000026</v>
      </c>
      <c r="D10" s="168">
        <v>230485792.92999995</v>
      </c>
      <c r="E10" s="168">
        <v>23064181.599999998</v>
      </c>
      <c r="F10" s="168">
        <v>490826875.06999952</v>
      </c>
    </row>
    <row r="11" spans="2:6" x14ac:dyDescent="0.2">
      <c r="B11" s="49" t="s">
        <v>270</v>
      </c>
      <c r="C11" s="168">
        <v>101271811.14999998</v>
      </c>
      <c r="D11" s="168">
        <v>100854330.92000006</v>
      </c>
      <c r="E11" s="168">
        <v>10248541.340000005</v>
      </c>
      <c r="F11" s="168">
        <v>212374683.41000015</v>
      </c>
    </row>
    <row r="12" spans="2:6" x14ac:dyDescent="0.2">
      <c r="B12" s="49" t="s">
        <v>263</v>
      </c>
      <c r="C12" s="168">
        <v>426780841.13999867</v>
      </c>
      <c r="D12" s="168">
        <v>415602758.07000011</v>
      </c>
      <c r="E12" s="168">
        <v>43398062.709999919</v>
      </c>
      <c r="F12" s="168">
        <v>885781661.92000186</v>
      </c>
    </row>
    <row r="13" spans="2:6" x14ac:dyDescent="0.2">
      <c r="B13" s="49" t="s">
        <v>264</v>
      </c>
      <c r="C13" s="168">
        <v>651870514.28000104</v>
      </c>
      <c r="D13" s="168">
        <v>672096295.79999948</v>
      </c>
      <c r="E13" s="168">
        <v>54470059.919999838</v>
      </c>
      <c r="F13" s="168">
        <v>1378436870.000001</v>
      </c>
    </row>
    <row r="14" spans="2:6" x14ac:dyDescent="0.2">
      <c r="B14" s="49" t="s">
        <v>262</v>
      </c>
      <c r="C14" s="168">
        <v>1057421169.4899993</v>
      </c>
      <c r="D14" s="168">
        <v>1033242900.0100019</v>
      </c>
      <c r="E14" s="168">
        <v>104968241.44999918</v>
      </c>
      <c r="F14" s="168">
        <v>2195632310.9500065</v>
      </c>
    </row>
    <row r="15" spans="2:6" x14ac:dyDescent="0.2">
      <c r="B15" s="49" t="s">
        <v>267</v>
      </c>
      <c r="C15" s="168">
        <v>257716605.52000058</v>
      </c>
      <c r="D15" s="168">
        <v>245692287.63999987</v>
      </c>
      <c r="E15" s="168">
        <v>25282100.34999992</v>
      </c>
      <c r="F15" s="168">
        <v>528690993.50999981</v>
      </c>
    </row>
    <row r="16" spans="2:6" x14ac:dyDescent="0.2">
      <c r="B16" s="49" t="s">
        <v>266</v>
      </c>
      <c r="C16" s="168">
        <v>275575851.38000017</v>
      </c>
      <c r="D16" s="168">
        <v>262706598.5200001</v>
      </c>
      <c r="E16" s="168">
        <v>29273604.000000272</v>
      </c>
      <c r="F16" s="168">
        <v>567556053.89999878</v>
      </c>
    </row>
    <row r="17" spans="2:8" x14ac:dyDescent="0.2">
      <c r="B17" s="49" t="s">
        <v>265</v>
      </c>
      <c r="C17" s="168">
        <v>265088404.34000081</v>
      </c>
      <c r="D17" s="168">
        <v>270384287.83999985</v>
      </c>
      <c r="E17" s="168">
        <v>26866128.470000133</v>
      </c>
      <c r="F17" s="168">
        <v>562338820.64999902</v>
      </c>
    </row>
    <row r="18" spans="2:8" x14ac:dyDescent="0.2">
      <c r="B18" s="23" t="s">
        <v>271</v>
      </c>
      <c r="C18" s="184">
        <v>1335589709.6899993</v>
      </c>
      <c r="D18" s="184">
        <v>1316563577.0299983</v>
      </c>
      <c r="E18" s="184">
        <v>137547731.29000023</v>
      </c>
      <c r="F18" s="184">
        <v>2789701018.0099978</v>
      </c>
    </row>
    <row r="19" spans="2:8" x14ac:dyDescent="0.2">
      <c r="B19" s="49" t="s">
        <v>273</v>
      </c>
      <c r="C19" s="168">
        <v>298965352.81000096</v>
      </c>
      <c r="D19" s="168">
        <v>294517573.53999996</v>
      </c>
      <c r="E19" s="168">
        <v>32629891.320000067</v>
      </c>
      <c r="F19" s="168">
        <v>626112817.66999936</v>
      </c>
    </row>
    <row r="20" spans="2:8" x14ac:dyDescent="0.2">
      <c r="B20" s="49" t="s">
        <v>274</v>
      </c>
      <c r="C20" s="168">
        <v>48696783.899999999</v>
      </c>
      <c r="D20" s="168">
        <v>50152786.019999988</v>
      </c>
      <c r="E20" s="168">
        <v>4785606.9299999988</v>
      </c>
      <c r="F20" s="168">
        <v>103635176.85000001</v>
      </c>
    </row>
    <row r="21" spans="2:8" x14ac:dyDescent="0.2">
      <c r="B21" s="49" t="s">
        <v>272</v>
      </c>
      <c r="C21" s="168">
        <v>987927572.97999966</v>
      </c>
      <c r="D21" s="168">
        <v>971893217.47000039</v>
      </c>
      <c r="E21" s="168">
        <v>100132233.0399998</v>
      </c>
      <c r="F21" s="168">
        <v>2059953023.4900048</v>
      </c>
    </row>
    <row r="22" spans="2:8" x14ac:dyDescent="0.2">
      <c r="B22" s="23" t="s">
        <v>275</v>
      </c>
      <c r="C22" s="184">
        <v>115492610.17999992</v>
      </c>
      <c r="D22" s="184">
        <v>111623855.09000009</v>
      </c>
      <c r="E22" s="184">
        <v>12312086.6</v>
      </c>
      <c r="F22" s="184">
        <v>239428551.8699998</v>
      </c>
    </row>
    <row r="23" spans="2:8" x14ac:dyDescent="0.2">
      <c r="B23" s="76" t="s">
        <v>279</v>
      </c>
      <c r="C23" s="168">
        <v>4700592.1099999994</v>
      </c>
      <c r="D23" s="168">
        <v>4433996.2999999989</v>
      </c>
      <c r="E23" s="168">
        <v>488920.76</v>
      </c>
      <c r="F23" s="168">
        <v>9623509.1700000018</v>
      </c>
    </row>
    <row r="24" spans="2:8" x14ac:dyDescent="0.2">
      <c r="B24" s="76" t="s">
        <v>276</v>
      </c>
      <c r="C24" s="168">
        <v>47271070.190000042</v>
      </c>
      <c r="D24" s="168">
        <v>46159850.039999977</v>
      </c>
      <c r="E24" s="168">
        <v>4973432.8</v>
      </c>
      <c r="F24" s="168">
        <v>98404353.030000001</v>
      </c>
    </row>
    <row r="25" spans="2:8" x14ac:dyDescent="0.2">
      <c r="B25" s="76" t="s">
        <v>277</v>
      </c>
      <c r="C25" s="168">
        <v>47385697.579999998</v>
      </c>
      <c r="D25" s="168">
        <v>45694534.089999974</v>
      </c>
      <c r="E25" s="168">
        <v>5124146.8600000013</v>
      </c>
      <c r="F25" s="168">
        <v>98204378.530000031</v>
      </c>
    </row>
    <row r="26" spans="2:8" x14ac:dyDescent="0.2">
      <c r="B26" s="76" t="s">
        <v>278</v>
      </c>
      <c r="C26" s="168">
        <v>16135250.300000003</v>
      </c>
      <c r="D26" s="168">
        <v>15335474.659999989</v>
      </c>
      <c r="E26" s="168">
        <v>1725586.179999999</v>
      </c>
      <c r="F26" s="168">
        <v>33196311.139999997</v>
      </c>
    </row>
    <row r="27" spans="2:8" x14ac:dyDescent="0.2">
      <c r="B27" s="23" t="s">
        <v>304</v>
      </c>
      <c r="C27" s="184">
        <v>6722159.0800000001</v>
      </c>
      <c r="D27" s="184">
        <v>12227742.110000003</v>
      </c>
      <c r="E27" s="184">
        <v>702222.64</v>
      </c>
      <c r="F27" s="184">
        <v>19652123.830000017</v>
      </c>
    </row>
    <row r="28" spans="2:8" x14ac:dyDescent="0.2">
      <c r="B28" s="24" t="s">
        <v>16</v>
      </c>
      <c r="C28" s="169">
        <v>9080435278.039999</v>
      </c>
      <c r="D28" s="169">
        <v>8981095613.6999969</v>
      </c>
      <c r="E28" s="169">
        <v>907642785.50999904</v>
      </c>
      <c r="F28" s="169">
        <v>18969173677.250008</v>
      </c>
    </row>
    <row r="29" spans="2:8" x14ac:dyDescent="0.2">
      <c r="B29" s="31" t="s">
        <v>81</v>
      </c>
    </row>
    <row r="30" spans="2:8" x14ac:dyDescent="0.2">
      <c r="B30" s="31" t="s">
        <v>82</v>
      </c>
      <c r="H30" s="1" t="s">
        <v>44</v>
      </c>
    </row>
    <row r="31" spans="2:8" x14ac:dyDescent="0.2">
      <c r="B31" s="126" t="s">
        <v>67</v>
      </c>
    </row>
  </sheetData>
  <mergeCells count="4">
    <mergeCell ref="B1:F1"/>
    <mergeCell ref="B2:F2"/>
    <mergeCell ref="B4:F4"/>
    <mergeCell ref="B3:F3"/>
  </mergeCells>
  <pageMargins left="0.7" right="0.7" top="0.75" bottom="0.75" header="0.3" footer="0.3"/>
  <pageSetup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D9F6-35A7-4BA4-9A93-2F2AF9DFE26E}">
  <dimension ref="B1:Y29"/>
  <sheetViews>
    <sheetView showGridLines="0" zoomScale="120" zoomScaleNormal="120" workbookViewId="0">
      <selection activeCell="B4" sqref="B4:B6"/>
    </sheetView>
  </sheetViews>
  <sheetFormatPr defaultColWidth="9.140625" defaultRowHeight="15" x14ac:dyDescent="0.25"/>
  <cols>
    <col min="2" max="2" width="8.85546875" bestFit="1" customWidth="1"/>
    <col min="3" max="5" width="8.7109375" bestFit="1" customWidth="1"/>
    <col min="6" max="6" width="6.5703125" bestFit="1" customWidth="1"/>
    <col min="7" max="7" width="6.42578125" customWidth="1"/>
    <col min="8" max="8" width="6.85546875" customWidth="1"/>
    <col min="9" max="11" width="8.7109375" bestFit="1" customWidth="1"/>
    <col min="12" max="12" width="8.85546875" customWidth="1"/>
    <col min="13" max="13" width="6" bestFit="1" customWidth="1"/>
    <col min="14" max="14" width="10.5703125" bestFit="1" customWidth="1"/>
    <col min="15" max="15" width="13.28515625" bestFit="1" customWidth="1"/>
    <col min="16" max="16" width="8.42578125" customWidth="1"/>
    <col min="17" max="17" width="8.7109375" bestFit="1" customWidth="1"/>
    <col min="18" max="19" width="9.28515625" bestFit="1" customWidth="1"/>
    <col min="20" max="21" width="9.28515625" customWidth="1"/>
    <col min="22" max="23" width="15.28515625" bestFit="1" customWidth="1"/>
  </cols>
  <sheetData>
    <row r="1" spans="2:25" x14ac:dyDescent="0.25">
      <c r="B1" s="200" t="s">
        <v>61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2:25" x14ac:dyDescent="0.25">
      <c r="B2" s="200" t="s">
        <v>111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2:25" x14ac:dyDescent="0.25">
      <c r="B3" s="245" t="s">
        <v>327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2:25" ht="20.25" customHeight="1" x14ac:dyDescent="0.25">
      <c r="B4" s="238" t="s">
        <v>0</v>
      </c>
      <c r="C4" s="252" t="s">
        <v>127</v>
      </c>
      <c r="D4" s="253"/>
      <c r="E4" s="254"/>
      <c r="F4" s="252" t="s">
        <v>128</v>
      </c>
      <c r="G4" s="253"/>
      <c r="H4" s="254"/>
      <c r="I4" s="258" t="s">
        <v>129</v>
      </c>
      <c r="J4" s="259"/>
      <c r="K4" s="260"/>
      <c r="L4" s="251" t="s">
        <v>214</v>
      </c>
      <c r="M4" s="251"/>
      <c r="X4" s="35"/>
      <c r="Y4" s="35"/>
    </row>
    <row r="5" spans="2:25" ht="44.25" customHeight="1" x14ac:dyDescent="0.25">
      <c r="B5" s="238"/>
      <c r="C5" s="255"/>
      <c r="D5" s="256"/>
      <c r="E5" s="257"/>
      <c r="F5" s="255"/>
      <c r="G5" s="256"/>
      <c r="H5" s="257"/>
      <c r="I5" s="261"/>
      <c r="J5" s="262"/>
      <c r="K5" s="263"/>
      <c r="L5" s="251"/>
      <c r="M5" s="251"/>
      <c r="X5" s="36"/>
      <c r="Y5" s="35"/>
    </row>
    <row r="6" spans="2:25" x14ac:dyDescent="0.25">
      <c r="B6" s="238"/>
      <c r="C6" s="46">
        <v>2023</v>
      </c>
      <c r="D6" s="46">
        <v>2024</v>
      </c>
      <c r="E6" s="46">
        <v>2025</v>
      </c>
      <c r="F6" s="46">
        <v>2023</v>
      </c>
      <c r="G6" s="46">
        <v>2024</v>
      </c>
      <c r="H6" s="46">
        <v>2025</v>
      </c>
      <c r="I6" s="46">
        <v>2023</v>
      </c>
      <c r="J6" s="46">
        <v>2024</v>
      </c>
      <c r="K6" s="46">
        <v>2025</v>
      </c>
      <c r="L6" s="85" t="s">
        <v>28</v>
      </c>
      <c r="M6" s="86" t="s">
        <v>29</v>
      </c>
      <c r="X6" s="35"/>
      <c r="Y6" s="35"/>
    </row>
    <row r="7" spans="2:25" x14ac:dyDescent="0.25">
      <c r="B7" s="56" t="s">
        <v>1</v>
      </c>
      <c r="C7" s="103">
        <f>+I7-F7</f>
        <v>2225996</v>
      </c>
      <c r="D7" s="103">
        <f>+J7-G7</f>
        <v>2257469</v>
      </c>
      <c r="E7" s="103">
        <f>+K7-H7</f>
        <v>2318592</v>
      </c>
      <c r="F7" s="103">
        <v>36425</v>
      </c>
      <c r="G7" s="103">
        <v>36844</v>
      </c>
      <c r="H7" s="103">
        <v>36764</v>
      </c>
      <c r="I7" s="103">
        <v>2262421</v>
      </c>
      <c r="J7" s="103">
        <v>2294313</v>
      </c>
      <c r="K7" s="103">
        <v>2355356</v>
      </c>
      <c r="L7" s="87">
        <f>IF(H7="","",H7-G7)</f>
        <v>-80</v>
      </c>
      <c r="M7" s="107">
        <f>IF(L7="","",L7/G7)</f>
        <v>-2.1713169037020953E-3</v>
      </c>
      <c r="X7" s="35"/>
      <c r="Y7" s="35"/>
    </row>
    <row r="8" spans="2:25" x14ac:dyDescent="0.25">
      <c r="B8" s="56" t="s">
        <v>2</v>
      </c>
      <c r="C8" s="103">
        <f t="shared" ref="C8:D16" si="0">+I8-F8</f>
        <v>2233953</v>
      </c>
      <c r="D8" s="103">
        <f t="shared" si="0"/>
        <v>2262662</v>
      </c>
      <c r="E8" s="103">
        <f t="shared" ref="E8:E9" si="1">+K8-H8</f>
        <v>2321764</v>
      </c>
      <c r="F8" s="103">
        <v>36684</v>
      </c>
      <c r="G8" s="103">
        <v>36825</v>
      </c>
      <c r="H8" s="103">
        <v>36937</v>
      </c>
      <c r="I8" s="103">
        <v>2270637</v>
      </c>
      <c r="J8" s="103">
        <v>2299487</v>
      </c>
      <c r="K8" s="103">
        <v>2358701</v>
      </c>
      <c r="L8" s="87">
        <f>IF(H8="","",H8-G8)</f>
        <v>112</v>
      </c>
      <c r="M8" s="107">
        <f>IF(L8="","",L8/G8)</f>
        <v>3.0414120841819416E-3</v>
      </c>
      <c r="X8" s="35"/>
      <c r="Y8" s="35"/>
    </row>
    <row r="9" spans="2:25" x14ac:dyDescent="0.25">
      <c r="B9" s="56" t="s">
        <v>3</v>
      </c>
      <c r="C9" s="103">
        <f t="shared" si="0"/>
        <v>2248839</v>
      </c>
      <c r="D9" s="103">
        <f t="shared" si="0"/>
        <v>2272059</v>
      </c>
      <c r="E9" s="103">
        <f t="shared" si="1"/>
        <v>2329019</v>
      </c>
      <c r="F9" s="103">
        <v>37081</v>
      </c>
      <c r="G9" s="103">
        <v>36897</v>
      </c>
      <c r="H9" s="103">
        <v>36997</v>
      </c>
      <c r="I9" s="103">
        <v>2285920</v>
      </c>
      <c r="J9" s="103">
        <v>2308956</v>
      </c>
      <c r="K9" s="103">
        <v>2366016</v>
      </c>
      <c r="L9" s="87">
        <f t="shared" ref="L9:L16" si="2">IF(H9="","",H9-G9)</f>
        <v>100</v>
      </c>
      <c r="M9" s="107">
        <f t="shared" ref="M9:M17" si="3">IF(L9="","",L9/G9)</f>
        <v>2.7102474455917825E-3</v>
      </c>
      <c r="X9" s="35"/>
      <c r="Y9" s="35"/>
    </row>
    <row r="10" spans="2:25" x14ac:dyDescent="0.25">
      <c r="B10" s="56" t="s">
        <v>4</v>
      </c>
      <c r="C10" s="103">
        <f t="shared" si="0"/>
        <v>2230176</v>
      </c>
      <c r="D10" s="103">
        <f t="shared" ref="D10:D12" si="4">+J10-G10</f>
        <v>2278037</v>
      </c>
      <c r="E10" s="103"/>
      <c r="F10" s="103">
        <v>37039</v>
      </c>
      <c r="G10" s="103">
        <v>36911</v>
      </c>
      <c r="H10" s="103" t="s">
        <v>215</v>
      </c>
      <c r="I10" s="103">
        <v>2267215</v>
      </c>
      <c r="J10" s="103">
        <v>2314948</v>
      </c>
      <c r="K10" s="103"/>
      <c r="L10" s="87" t="str">
        <f t="shared" si="2"/>
        <v/>
      </c>
      <c r="M10" s="107" t="str">
        <f t="shared" si="3"/>
        <v/>
      </c>
      <c r="X10" s="35"/>
      <c r="Y10" s="35"/>
    </row>
    <row r="11" spans="2:25" x14ac:dyDescent="0.25">
      <c r="B11" s="56" t="s">
        <v>5</v>
      </c>
      <c r="C11" s="103">
        <f t="shared" si="0"/>
        <v>2239332</v>
      </c>
      <c r="D11" s="103">
        <f t="shared" si="4"/>
        <v>2276677</v>
      </c>
      <c r="E11" s="103"/>
      <c r="F11" s="103">
        <v>37213</v>
      </c>
      <c r="G11" s="103">
        <v>36887</v>
      </c>
      <c r="H11" s="103" t="s">
        <v>215</v>
      </c>
      <c r="I11" s="103">
        <v>2276545</v>
      </c>
      <c r="J11" s="103">
        <v>2313564</v>
      </c>
      <c r="K11" s="103"/>
      <c r="L11" s="87" t="str">
        <f t="shared" si="2"/>
        <v/>
      </c>
      <c r="M11" s="107" t="str">
        <f t="shared" si="3"/>
        <v/>
      </c>
      <c r="X11" s="35"/>
      <c r="Y11" s="35"/>
    </row>
    <row r="12" spans="2:25" x14ac:dyDescent="0.25">
      <c r="B12" s="56" t="s">
        <v>6</v>
      </c>
      <c r="C12" s="103">
        <f t="shared" si="0"/>
        <v>2217209</v>
      </c>
      <c r="D12" s="103">
        <f t="shared" si="4"/>
        <v>2277026</v>
      </c>
      <c r="E12" s="103"/>
      <c r="F12" s="103">
        <v>36995</v>
      </c>
      <c r="G12" s="103">
        <v>36421</v>
      </c>
      <c r="H12" s="103" t="s">
        <v>215</v>
      </c>
      <c r="I12" s="103">
        <v>2254204</v>
      </c>
      <c r="J12" s="103">
        <v>2313447</v>
      </c>
      <c r="K12" s="103"/>
      <c r="L12" s="87" t="str">
        <f t="shared" si="2"/>
        <v/>
      </c>
      <c r="M12" s="107" t="str">
        <f t="shared" si="3"/>
        <v/>
      </c>
      <c r="X12" s="35"/>
      <c r="Y12" s="35"/>
    </row>
    <row r="13" spans="2:25" x14ac:dyDescent="0.25">
      <c r="B13" s="56" t="s">
        <v>7</v>
      </c>
      <c r="C13" s="103">
        <f t="shared" si="0"/>
        <v>2213029</v>
      </c>
      <c r="D13" s="103">
        <f>+J13-G13</f>
        <v>2278871</v>
      </c>
      <c r="E13" s="103"/>
      <c r="F13" s="103">
        <v>36699</v>
      </c>
      <c r="G13" s="103">
        <v>36040</v>
      </c>
      <c r="H13" s="103" t="s">
        <v>215</v>
      </c>
      <c r="I13" s="103">
        <v>2249728</v>
      </c>
      <c r="J13" s="103">
        <v>2314911</v>
      </c>
      <c r="K13" s="103"/>
      <c r="L13" s="87" t="str">
        <f t="shared" si="2"/>
        <v/>
      </c>
      <c r="M13" s="107" t="str">
        <f t="shared" si="3"/>
        <v/>
      </c>
      <c r="X13" s="35"/>
      <c r="Y13" s="35"/>
    </row>
    <row r="14" spans="2:25" x14ac:dyDescent="0.25">
      <c r="B14" s="56" t="s">
        <v>8</v>
      </c>
      <c r="C14" s="103">
        <f t="shared" si="0"/>
        <v>2226339</v>
      </c>
      <c r="D14" s="103">
        <f t="shared" si="0"/>
        <v>2287107</v>
      </c>
      <c r="E14" s="103"/>
      <c r="F14" s="103">
        <v>36527</v>
      </c>
      <c r="G14" s="103">
        <v>35888</v>
      </c>
      <c r="H14" s="103" t="s">
        <v>215</v>
      </c>
      <c r="I14" s="103">
        <v>2262866</v>
      </c>
      <c r="J14" s="103">
        <v>2322995</v>
      </c>
      <c r="K14" s="103"/>
      <c r="L14" s="87" t="str">
        <f t="shared" si="2"/>
        <v/>
      </c>
      <c r="M14" s="107" t="str">
        <f t="shared" si="3"/>
        <v/>
      </c>
      <c r="X14" s="35"/>
      <c r="Y14" s="35"/>
    </row>
    <row r="15" spans="2:25" x14ac:dyDescent="0.25">
      <c r="B15" s="56" t="s">
        <v>9</v>
      </c>
      <c r="C15" s="103">
        <f t="shared" si="0"/>
        <v>2229330</v>
      </c>
      <c r="D15" s="103">
        <f t="shared" si="0"/>
        <v>2291416</v>
      </c>
      <c r="E15" s="103"/>
      <c r="F15" s="103">
        <v>36665</v>
      </c>
      <c r="G15" s="103">
        <v>35985</v>
      </c>
      <c r="H15" s="103" t="s">
        <v>215</v>
      </c>
      <c r="I15" s="103">
        <v>2265995</v>
      </c>
      <c r="J15" s="103">
        <v>2327401</v>
      </c>
      <c r="K15" s="103"/>
      <c r="L15" s="87" t="str">
        <f t="shared" si="2"/>
        <v/>
      </c>
      <c r="M15" s="107" t="str">
        <f t="shared" si="3"/>
        <v/>
      </c>
      <c r="X15" s="35"/>
      <c r="Y15" s="35"/>
    </row>
    <row r="16" spans="2:25" x14ac:dyDescent="0.25">
      <c r="B16" s="56" t="s">
        <v>10</v>
      </c>
      <c r="C16" s="103">
        <f t="shared" si="0"/>
        <v>2239296</v>
      </c>
      <c r="D16" s="103">
        <f t="shared" si="0"/>
        <v>2302548</v>
      </c>
      <c r="E16" s="103"/>
      <c r="F16" s="103">
        <v>36686</v>
      </c>
      <c r="G16" s="103">
        <v>36181</v>
      </c>
      <c r="H16" s="103" t="s">
        <v>215</v>
      </c>
      <c r="I16" s="103">
        <v>2275982</v>
      </c>
      <c r="J16" s="103">
        <v>2338729</v>
      </c>
      <c r="K16" s="103"/>
      <c r="L16" s="87" t="str">
        <f t="shared" si="2"/>
        <v/>
      </c>
      <c r="M16" s="107" t="str">
        <f t="shared" si="3"/>
        <v/>
      </c>
      <c r="X16" s="35"/>
      <c r="Y16" s="35"/>
    </row>
    <row r="17" spans="2:25" x14ac:dyDescent="0.25">
      <c r="B17" s="56" t="s">
        <v>11</v>
      </c>
      <c r="C17" s="103">
        <f>+I17-F17</f>
        <v>2251459</v>
      </c>
      <c r="D17" s="103">
        <f>+J17-G17</f>
        <v>2314205</v>
      </c>
      <c r="E17" s="103"/>
      <c r="F17" s="103">
        <v>36533</v>
      </c>
      <c r="G17" s="103">
        <v>36164</v>
      </c>
      <c r="H17" s="103" t="s">
        <v>215</v>
      </c>
      <c r="I17" s="103">
        <v>2287992</v>
      </c>
      <c r="J17" s="103">
        <v>2350369</v>
      </c>
      <c r="K17" s="103"/>
      <c r="L17" s="87" t="str">
        <f>IF(H17="","",H17-G17)</f>
        <v/>
      </c>
      <c r="M17" s="107" t="str">
        <f t="shared" si="3"/>
        <v/>
      </c>
      <c r="X17" s="35"/>
      <c r="Y17" s="35"/>
    </row>
    <row r="18" spans="2:25" x14ac:dyDescent="0.25">
      <c r="B18" s="56" t="s">
        <v>12</v>
      </c>
      <c r="C18" s="103">
        <f>+I18-F18</f>
        <v>2254671</v>
      </c>
      <c r="D18" s="103">
        <f>+J18-G18</f>
        <v>2317594</v>
      </c>
      <c r="E18" s="103"/>
      <c r="F18" s="103">
        <v>37001</v>
      </c>
      <c r="G18" s="103">
        <v>36735</v>
      </c>
      <c r="H18" s="103" t="s">
        <v>215</v>
      </c>
      <c r="I18" s="103">
        <v>2291672</v>
      </c>
      <c r="J18" s="103">
        <v>2354329</v>
      </c>
      <c r="K18" s="103"/>
      <c r="L18" s="87" t="str">
        <f>IF(H18="","",H18-G18)</f>
        <v/>
      </c>
      <c r="M18" s="107" t="str">
        <f>IF(L18="","",L18/G18)</f>
        <v/>
      </c>
      <c r="N18" s="113"/>
      <c r="O18" s="112"/>
      <c r="Q18" s="113"/>
      <c r="X18" s="35"/>
      <c r="Y18" s="35"/>
    </row>
    <row r="19" spans="2:25" x14ac:dyDescent="0.25">
      <c r="B19" s="199" t="s">
        <v>100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</row>
    <row r="20" spans="2:25" ht="12" customHeight="1" x14ac:dyDescent="0.25"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</row>
    <row r="21" spans="2:25" ht="15" customHeight="1" x14ac:dyDescent="0.25">
      <c r="B21" s="198" t="s">
        <v>201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</row>
    <row r="22" spans="2:25" x14ac:dyDescent="0.25"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</row>
    <row r="23" spans="2:25" x14ac:dyDescent="0.25">
      <c r="B23" s="126" t="s">
        <v>67</v>
      </c>
    </row>
    <row r="24" spans="2:25" x14ac:dyDescent="0.25">
      <c r="E24" s="112"/>
      <c r="F24" s="112"/>
    </row>
    <row r="27" spans="2:25" x14ac:dyDescent="0.25">
      <c r="J27" s="112"/>
    </row>
    <row r="28" spans="2:25" x14ac:dyDescent="0.25">
      <c r="J28" s="112"/>
    </row>
    <row r="29" spans="2:25" x14ac:dyDescent="0.25">
      <c r="J29" s="112"/>
    </row>
  </sheetData>
  <mergeCells count="10">
    <mergeCell ref="B21:L22"/>
    <mergeCell ref="B19:M20"/>
    <mergeCell ref="B1:M1"/>
    <mergeCell ref="B2:M2"/>
    <mergeCell ref="B3:M3"/>
    <mergeCell ref="B4:B6"/>
    <mergeCell ref="L4:M5"/>
    <mergeCell ref="C4:E5"/>
    <mergeCell ref="I4:K5"/>
    <mergeCell ref="F4:H5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71809-4100-40F4-BFF1-B17CF2440BB4}">
  <dimension ref="B1:AA21"/>
  <sheetViews>
    <sheetView showGridLines="0" workbookViewId="0">
      <selection activeCell="B4" sqref="B4:B6"/>
    </sheetView>
  </sheetViews>
  <sheetFormatPr defaultColWidth="9.140625" defaultRowHeight="15" x14ac:dyDescent="0.25"/>
  <cols>
    <col min="2" max="2" width="10" bestFit="1" customWidth="1"/>
    <col min="3" max="3" width="6.28515625" customWidth="1"/>
    <col min="4" max="4" width="6.85546875" customWidth="1"/>
    <col min="5" max="5" width="7.5703125" customWidth="1"/>
    <col min="6" max="6" width="6.7109375" customWidth="1"/>
    <col min="7" max="7" width="6.28515625" customWidth="1"/>
    <col min="8" max="8" width="6.5703125" customWidth="1"/>
    <col min="9" max="9" width="5.7109375" customWidth="1"/>
    <col min="10" max="11" width="6.85546875" customWidth="1"/>
    <col min="12" max="12" width="8.42578125" hidden="1" customWidth="1"/>
    <col min="13" max="13" width="7.85546875" hidden="1" customWidth="1"/>
    <col min="14" max="14" width="9.42578125" hidden="1" customWidth="1"/>
    <col min="15" max="15" width="7.7109375" hidden="1" customWidth="1"/>
    <col min="16" max="16" width="7.5703125" customWidth="1"/>
    <col min="17" max="17" width="6.85546875" customWidth="1"/>
    <col min="18" max="18" width="7" bestFit="1" customWidth="1"/>
    <col min="19" max="19" width="9.28515625" bestFit="1" customWidth="1"/>
    <col min="20" max="20" width="8.42578125" customWidth="1"/>
    <col min="21" max="21" width="7.140625" customWidth="1"/>
    <col min="22" max="23" width="9.28515625" bestFit="1" customWidth="1"/>
    <col min="24" max="25" width="9.28515625" customWidth="1"/>
    <col min="26" max="27" width="15.28515625" bestFit="1" customWidth="1"/>
  </cols>
  <sheetData>
    <row r="1" spans="2:27" x14ac:dyDescent="0.25">
      <c r="B1" s="200" t="s">
        <v>62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33"/>
      <c r="T1" s="33"/>
      <c r="U1" s="33"/>
      <c r="V1" s="33"/>
      <c r="W1" s="33"/>
      <c r="X1" s="33"/>
      <c r="Y1" s="33"/>
      <c r="Z1" s="33"/>
      <c r="AA1" s="33"/>
    </row>
    <row r="2" spans="2:27" x14ac:dyDescent="0.25">
      <c r="B2" s="200" t="s">
        <v>171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2:27" x14ac:dyDescent="0.25">
      <c r="B3" s="217" t="s">
        <v>329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</row>
    <row r="4" spans="2:27" ht="15" customHeight="1" x14ac:dyDescent="0.25">
      <c r="B4" s="238" t="s">
        <v>0</v>
      </c>
      <c r="C4" s="252" t="s">
        <v>151</v>
      </c>
      <c r="D4" s="253"/>
      <c r="E4" s="254"/>
      <c r="F4" s="252" t="s">
        <v>152</v>
      </c>
      <c r="G4" s="253"/>
      <c r="H4" s="254"/>
      <c r="I4" s="252" t="s">
        <v>153</v>
      </c>
      <c r="J4" s="253"/>
      <c r="K4" s="254"/>
      <c r="L4" s="251" t="s">
        <v>155</v>
      </c>
      <c r="M4" s="251"/>
      <c r="N4" s="251" t="s">
        <v>154</v>
      </c>
      <c r="O4" s="251"/>
      <c r="P4" s="264" t="s">
        <v>136</v>
      </c>
      <c r="Q4" s="265"/>
      <c r="R4" s="266"/>
    </row>
    <row r="5" spans="2:27" ht="29.25" customHeight="1" x14ac:dyDescent="0.25">
      <c r="B5" s="238"/>
      <c r="C5" s="255"/>
      <c r="D5" s="256"/>
      <c r="E5" s="257"/>
      <c r="F5" s="255"/>
      <c r="G5" s="256"/>
      <c r="H5" s="257"/>
      <c r="I5" s="255"/>
      <c r="J5" s="256"/>
      <c r="K5" s="257"/>
      <c r="L5" s="251"/>
      <c r="M5" s="251"/>
      <c r="N5" s="251"/>
      <c r="O5" s="251"/>
      <c r="P5" s="267"/>
      <c r="Q5" s="268"/>
      <c r="R5" s="269"/>
    </row>
    <row r="6" spans="2:27" x14ac:dyDescent="0.25">
      <c r="B6" s="238"/>
      <c r="C6" s="46">
        <v>2023</v>
      </c>
      <c r="D6" s="46">
        <v>2024</v>
      </c>
      <c r="E6" s="46">
        <v>2025</v>
      </c>
      <c r="F6" s="46">
        <v>2023</v>
      </c>
      <c r="G6" s="46">
        <v>2024</v>
      </c>
      <c r="H6" s="46">
        <v>2025</v>
      </c>
      <c r="I6" s="46">
        <v>2023</v>
      </c>
      <c r="J6" s="46">
        <v>2024</v>
      </c>
      <c r="K6" s="46">
        <v>2025</v>
      </c>
      <c r="L6" s="86" t="s">
        <v>28</v>
      </c>
      <c r="M6" s="86" t="s">
        <v>29</v>
      </c>
      <c r="N6" s="86" t="s">
        <v>28</v>
      </c>
      <c r="O6" s="86" t="s">
        <v>29</v>
      </c>
      <c r="P6" s="65">
        <v>2023</v>
      </c>
      <c r="Q6" s="65">
        <v>2024</v>
      </c>
      <c r="R6" s="65">
        <v>2025</v>
      </c>
    </row>
    <row r="7" spans="2:27" x14ac:dyDescent="0.25">
      <c r="B7" s="79" t="s">
        <v>1</v>
      </c>
      <c r="C7" s="60">
        <v>19053</v>
      </c>
      <c r="D7" s="60">
        <v>19044</v>
      </c>
      <c r="E7" s="60">
        <v>18962</v>
      </c>
      <c r="F7" s="60">
        <v>18389</v>
      </c>
      <c r="G7" s="60">
        <v>18930</v>
      </c>
      <c r="H7" s="60">
        <v>18986</v>
      </c>
      <c r="I7" s="60">
        <v>37442</v>
      </c>
      <c r="J7" s="60">
        <v>37974</v>
      </c>
      <c r="K7" s="60">
        <v>37948</v>
      </c>
      <c r="L7" s="103">
        <f t="shared" ref="L7:L12" si="0">+E7-D7</f>
        <v>-82</v>
      </c>
      <c r="M7" s="107">
        <f t="shared" ref="M7:M12" si="1">+L7/D7</f>
        <v>-4.3058181054400338E-3</v>
      </c>
      <c r="N7" s="103">
        <f t="shared" ref="N7:N12" si="2">+H7-G7</f>
        <v>56</v>
      </c>
      <c r="O7" s="107">
        <f t="shared" ref="O7:O12" si="3">+N7/G7</f>
        <v>2.9582673005810883E-3</v>
      </c>
      <c r="P7" s="60">
        <v>51444.051535483864</v>
      </c>
      <c r="Q7" s="60">
        <v>58466.564820866428</v>
      </c>
      <c r="R7" s="60">
        <v>64060.383692742857</v>
      </c>
    </row>
    <row r="8" spans="2:27" x14ac:dyDescent="0.25">
      <c r="B8" s="79" t="s">
        <v>2</v>
      </c>
      <c r="C8" s="60">
        <v>19115</v>
      </c>
      <c r="D8" s="60">
        <v>18981</v>
      </c>
      <c r="E8" s="60">
        <v>18934</v>
      </c>
      <c r="F8" s="60">
        <v>18616</v>
      </c>
      <c r="G8" s="60">
        <v>18946</v>
      </c>
      <c r="H8" s="60">
        <v>19161</v>
      </c>
      <c r="I8" s="60">
        <v>37731</v>
      </c>
      <c r="J8" s="60">
        <v>37927</v>
      </c>
      <c r="K8" s="60">
        <v>38095</v>
      </c>
      <c r="L8" s="103">
        <f t="shared" si="0"/>
        <v>-47</v>
      </c>
      <c r="M8" s="107">
        <f t="shared" si="1"/>
        <v>-2.4761603708972129E-3</v>
      </c>
      <c r="N8" s="103">
        <f t="shared" si="2"/>
        <v>215</v>
      </c>
      <c r="O8" s="107">
        <f t="shared" si="3"/>
        <v>1.1348041803019107E-2</v>
      </c>
      <c r="P8" s="60">
        <v>51796.613900883174</v>
      </c>
      <c r="Q8" s="60">
        <v>59921.660732382807</v>
      </c>
      <c r="R8" s="60">
        <v>64621.62498037186</v>
      </c>
    </row>
    <row r="9" spans="2:27" x14ac:dyDescent="0.25">
      <c r="B9" s="79" t="s">
        <v>3</v>
      </c>
      <c r="C9" s="60">
        <v>19168</v>
      </c>
      <c r="D9" s="60">
        <v>19055</v>
      </c>
      <c r="E9" s="60">
        <v>18910</v>
      </c>
      <c r="F9" s="60">
        <v>18974</v>
      </c>
      <c r="G9" s="60">
        <v>18975</v>
      </c>
      <c r="H9" s="60">
        <v>19237</v>
      </c>
      <c r="I9" s="60">
        <v>38142</v>
      </c>
      <c r="J9" s="60">
        <v>38030</v>
      </c>
      <c r="K9" s="60">
        <v>38147</v>
      </c>
      <c r="L9" s="103">
        <f t="shared" si="0"/>
        <v>-145</v>
      </c>
      <c r="M9" s="107">
        <f t="shared" si="1"/>
        <v>-7.6095512988716869E-3</v>
      </c>
      <c r="N9" s="103">
        <f t="shared" si="2"/>
        <v>262</v>
      </c>
      <c r="O9" s="107">
        <f t="shared" si="3"/>
        <v>1.3807641633728589E-2</v>
      </c>
      <c r="P9" s="60">
        <v>52174.243119926621</v>
      </c>
      <c r="Q9" s="60">
        <v>60444.97057484345</v>
      </c>
      <c r="R9" s="60">
        <v>65188.012688596325</v>
      </c>
    </row>
    <row r="10" spans="2:27" x14ac:dyDescent="0.25">
      <c r="B10" s="79" t="s">
        <v>4</v>
      </c>
      <c r="C10" s="60">
        <v>19099</v>
      </c>
      <c r="D10" s="60">
        <v>19032</v>
      </c>
      <c r="E10" s="60" t="s">
        <v>215</v>
      </c>
      <c r="F10" s="60">
        <v>18987</v>
      </c>
      <c r="G10" s="60">
        <v>19029</v>
      </c>
      <c r="H10" s="60" t="s">
        <v>215</v>
      </c>
      <c r="I10" s="60">
        <v>38086</v>
      </c>
      <c r="J10" s="60">
        <v>38061</v>
      </c>
      <c r="K10" s="60" t="s">
        <v>215</v>
      </c>
      <c r="L10" s="103" t="e">
        <f t="shared" si="0"/>
        <v>#VALUE!</v>
      </c>
      <c r="M10" s="107" t="e">
        <f t="shared" si="1"/>
        <v>#VALUE!</v>
      </c>
      <c r="N10" s="103" t="e">
        <f t="shared" si="2"/>
        <v>#VALUE!</v>
      </c>
      <c r="O10" s="107" t="e">
        <f t="shared" si="3"/>
        <v>#VALUE!</v>
      </c>
      <c r="P10" s="60">
        <v>54964.428323658824</v>
      </c>
      <c r="Q10" s="60">
        <v>60527.203968464652</v>
      </c>
      <c r="R10" s="60" t="s">
        <v>215</v>
      </c>
    </row>
    <row r="11" spans="2:27" x14ac:dyDescent="0.25">
      <c r="B11" s="79" t="s">
        <v>5</v>
      </c>
      <c r="C11" s="60">
        <v>19127</v>
      </c>
      <c r="D11" s="60">
        <v>19021</v>
      </c>
      <c r="E11" s="60" t="s">
        <v>215</v>
      </c>
      <c r="F11" s="60">
        <v>19165</v>
      </c>
      <c r="G11" s="60">
        <v>19017</v>
      </c>
      <c r="H11" s="60" t="s">
        <v>215</v>
      </c>
      <c r="I11" s="60">
        <v>38292</v>
      </c>
      <c r="J11" s="60">
        <v>38038</v>
      </c>
      <c r="K11" s="60" t="s">
        <v>215</v>
      </c>
      <c r="L11" s="103" t="e">
        <f t="shared" si="0"/>
        <v>#VALUE!</v>
      </c>
      <c r="M11" s="107" t="e">
        <f t="shared" si="1"/>
        <v>#VALUE!</v>
      </c>
      <c r="N11" s="103" t="e">
        <f t="shared" si="2"/>
        <v>#VALUE!</v>
      </c>
      <c r="O11" s="107" t="e">
        <f t="shared" si="3"/>
        <v>#VALUE!</v>
      </c>
      <c r="P11" s="60">
        <v>55080.980644398333</v>
      </c>
      <c r="Q11" s="60">
        <v>60868.191986065511</v>
      </c>
      <c r="R11" s="60" t="s">
        <v>215</v>
      </c>
    </row>
    <row r="12" spans="2:27" x14ac:dyDescent="0.25">
      <c r="B12" s="79" t="s">
        <v>6</v>
      </c>
      <c r="C12" s="60">
        <v>19062</v>
      </c>
      <c r="D12" s="60">
        <v>18913</v>
      </c>
      <c r="E12" s="60" t="s">
        <v>215</v>
      </c>
      <c r="F12" s="60">
        <v>19007</v>
      </c>
      <c r="G12" s="60">
        <v>18624</v>
      </c>
      <c r="H12" s="60" t="s">
        <v>215</v>
      </c>
      <c r="I12" s="60">
        <v>38069</v>
      </c>
      <c r="J12" s="60">
        <v>37537</v>
      </c>
      <c r="K12" s="60" t="s">
        <v>215</v>
      </c>
      <c r="L12" s="103" t="e">
        <f t="shared" si="0"/>
        <v>#VALUE!</v>
      </c>
      <c r="M12" s="107" t="e">
        <f t="shared" si="1"/>
        <v>#VALUE!</v>
      </c>
      <c r="N12" s="103" t="e">
        <f t="shared" si="2"/>
        <v>#VALUE!</v>
      </c>
      <c r="O12" s="107" t="e">
        <f t="shared" si="3"/>
        <v>#VALUE!</v>
      </c>
      <c r="P12" s="60">
        <v>55774.309616434562</v>
      </c>
      <c r="Q12" s="60">
        <v>61613.912445018017</v>
      </c>
      <c r="R12" s="60" t="s">
        <v>215</v>
      </c>
    </row>
    <row r="13" spans="2:27" x14ac:dyDescent="0.25">
      <c r="B13" s="79" t="s">
        <v>7</v>
      </c>
      <c r="C13" s="60">
        <v>18987</v>
      </c>
      <c r="D13" s="60">
        <v>18830</v>
      </c>
      <c r="E13" s="60" t="s">
        <v>215</v>
      </c>
      <c r="F13" s="60">
        <v>18804</v>
      </c>
      <c r="G13" s="60">
        <v>18325</v>
      </c>
      <c r="H13" s="60" t="s">
        <v>215</v>
      </c>
      <c r="I13" s="60">
        <v>37791</v>
      </c>
      <c r="J13" s="60">
        <v>37155</v>
      </c>
      <c r="K13" s="60" t="s">
        <v>215</v>
      </c>
      <c r="L13" s="103"/>
      <c r="M13" s="107"/>
      <c r="N13" s="103"/>
      <c r="O13" s="107"/>
      <c r="P13" s="60">
        <v>56970.260255047906</v>
      </c>
      <c r="Q13" s="60">
        <v>61865.057467258557</v>
      </c>
      <c r="R13" s="60" t="s">
        <v>215</v>
      </c>
    </row>
    <row r="14" spans="2:27" x14ac:dyDescent="0.25">
      <c r="B14" s="79" t="s">
        <v>8</v>
      </c>
      <c r="C14" s="60">
        <v>18995</v>
      </c>
      <c r="D14" s="60">
        <v>18900</v>
      </c>
      <c r="E14" s="60" t="s">
        <v>215</v>
      </c>
      <c r="F14" s="60">
        <v>18653</v>
      </c>
      <c r="G14" s="60">
        <v>18140</v>
      </c>
      <c r="H14" s="60" t="s">
        <v>215</v>
      </c>
      <c r="I14" s="60">
        <v>37648</v>
      </c>
      <c r="J14" s="60">
        <v>37040</v>
      </c>
      <c r="K14" s="60" t="s">
        <v>215</v>
      </c>
      <c r="L14" s="103"/>
      <c r="M14" s="107"/>
      <c r="N14" s="103"/>
      <c r="O14" s="107"/>
      <c r="P14" s="60">
        <v>57422.531753497387</v>
      </c>
      <c r="Q14" s="60">
        <v>63406.998125278747</v>
      </c>
      <c r="R14" s="60" t="s">
        <v>215</v>
      </c>
    </row>
    <row r="15" spans="2:27" x14ac:dyDescent="0.25">
      <c r="B15" s="79" t="s">
        <v>9</v>
      </c>
      <c r="C15" s="60">
        <v>19019</v>
      </c>
      <c r="D15" s="60">
        <v>18876</v>
      </c>
      <c r="E15" s="60" t="s">
        <v>215</v>
      </c>
      <c r="F15" s="60">
        <v>18760</v>
      </c>
      <c r="G15" s="60">
        <v>18270</v>
      </c>
      <c r="H15" s="60" t="s">
        <v>215</v>
      </c>
      <c r="I15" s="60">
        <v>37779</v>
      </c>
      <c r="J15" s="60">
        <v>37146</v>
      </c>
      <c r="K15" s="60" t="s">
        <v>215</v>
      </c>
      <c r="L15" s="103"/>
      <c r="M15" s="107"/>
      <c r="N15" s="103"/>
      <c r="O15" s="107"/>
      <c r="P15" s="60">
        <v>57752.999254057002</v>
      </c>
      <c r="Q15" s="60">
        <v>62842.434801722942</v>
      </c>
      <c r="R15" s="60" t="s">
        <v>215</v>
      </c>
    </row>
    <row r="16" spans="2:27" x14ac:dyDescent="0.25">
      <c r="B16" s="79" t="s">
        <v>10</v>
      </c>
      <c r="C16" s="60">
        <v>19065</v>
      </c>
      <c r="D16" s="60">
        <v>18983</v>
      </c>
      <c r="E16" s="60" t="s">
        <v>215</v>
      </c>
      <c r="F16" s="60">
        <v>18747</v>
      </c>
      <c r="G16" s="60">
        <v>18378</v>
      </c>
      <c r="H16" s="60" t="s">
        <v>215</v>
      </c>
      <c r="I16" s="60">
        <v>37812</v>
      </c>
      <c r="J16" s="60">
        <v>37361</v>
      </c>
      <c r="K16" s="60" t="s">
        <v>215</v>
      </c>
      <c r="L16" s="103"/>
      <c r="M16" s="107"/>
      <c r="N16" s="103"/>
      <c r="O16" s="107"/>
      <c r="P16" s="60">
        <v>57716.199355612407</v>
      </c>
      <c r="Q16" s="60">
        <v>63213.396905281763</v>
      </c>
      <c r="R16" s="60" t="s">
        <v>215</v>
      </c>
    </row>
    <row r="17" spans="2:18" x14ac:dyDescent="0.25">
      <c r="B17" s="79" t="s">
        <v>11</v>
      </c>
      <c r="C17" s="60">
        <v>19036</v>
      </c>
      <c r="D17" s="60">
        <v>18946</v>
      </c>
      <c r="E17" s="60" t="s">
        <v>215</v>
      </c>
      <c r="F17" s="60">
        <v>18612</v>
      </c>
      <c r="G17" s="60">
        <v>18376</v>
      </c>
      <c r="H17" s="60" t="s">
        <v>215</v>
      </c>
      <c r="I17" s="60">
        <v>37648</v>
      </c>
      <c r="J17" s="60">
        <v>37322</v>
      </c>
      <c r="K17" s="60" t="s">
        <v>215</v>
      </c>
      <c r="L17" s="103"/>
      <c r="M17" s="107"/>
      <c r="N17" s="103"/>
      <c r="O17" s="107"/>
      <c r="P17" s="60">
        <v>58297.696842033227</v>
      </c>
      <c r="Q17" s="60">
        <v>63527.363017365373</v>
      </c>
      <c r="R17" s="60" t="s">
        <v>215</v>
      </c>
    </row>
    <row r="18" spans="2:18" x14ac:dyDescent="0.25">
      <c r="B18" s="79" t="s">
        <v>12</v>
      </c>
      <c r="C18" s="60">
        <v>19048</v>
      </c>
      <c r="D18" s="60">
        <v>18986</v>
      </c>
      <c r="E18" s="60" t="s">
        <v>215</v>
      </c>
      <c r="F18" s="60">
        <v>19020</v>
      </c>
      <c r="G18" s="60">
        <v>18875</v>
      </c>
      <c r="H18" s="60" t="s">
        <v>215</v>
      </c>
      <c r="I18" s="60">
        <v>38068</v>
      </c>
      <c r="J18" s="60">
        <v>37861</v>
      </c>
      <c r="K18" s="60" t="s">
        <v>215</v>
      </c>
      <c r="L18" s="103"/>
      <c r="M18" s="107"/>
      <c r="N18" s="103"/>
      <c r="O18" s="107"/>
      <c r="P18" s="60">
        <v>58496.876351720275</v>
      </c>
      <c r="Q18" s="60">
        <v>63659.683663808421</v>
      </c>
      <c r="R18" s="60" t="s">
        <v>215</v>
      </c>
    </row>
    <row r="19" spans="2:18" x14ac:dyDescent="0.25">
      <c r="B19" s="199" t="s">
        <v>115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</row>
    <row r="20" spans="2:18" x14ac:dyDescent="0.25"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</row>
    <row r="21" spans="2:18" x14ac:dyDescent="0.25">
      <c r="B21" s="126" t="s">
        <v>67</v>
      </c>
      <c r="C21" s="31"/>
    </row>
  </sheetData>
  <mergeCells count="11">
    <mergeCell ref="B19:R20"/>
    <mergeCell ref="B2:R2"/>
    <mergeCell ref="B1:R1"/>
    <mergeCell ref="B3:R3"/>
    <mergeCell ref="B4:B6"/>
    <mergeCell ref="L4:M5"/>
    <mergeCell ref="N4:O5"/>
    <mergeCell ref="C4:E5"/>
    <mergeCell ref="F4:H5"/>
    <mergeCell ref="I4:K5"/>
    <mergeCell ref="P4:R5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E9EA-1223-4DAB-AFE8-9AAB12CE7E98}">
  <dimension ref="B1:K10"/>
  <sheetViews>
    <sheetView showGridLines="0" workbookViewId="0">
      <selection activeCell="B4" sqref="B4:D4"/>
    </sheetView>
  </sheetViews>
  <sheetFormatPr defaultColWidth="9.140625" defaultRowHeight="15" x14ac:dyDescent="0.25"/>
  <cols>
    <col min="2" max="2" width="9" customWidth="1"/>
    <col min="3" max="3" width="8" bestFit="1" customWidth="1"/>
    <col min="4" max="4" width="5.7109375" bestFit="1" customWidth="1"/>
    <col min="5" max="5" width="7.7109375" bestFit="1" customWidth="1"/>
    <col min="6" max="6" width="8" bestFit="1" customWidth="1"/>
    <col min="7" max="7" width="6.85546875" bestFit="1" customWidth="1"/>
    <col min="8" max="8" width="7.7109375" bestFit="1" customWidth="1"/>
    <col min="9" max="9" width="7.85546875" bestFit="1" customWidth="1"/>
    <col min="10" max="10" width="7" bestFit="1" customWidth="1"/>
  </cols>
  <sheetData>
    <row r="1" spans="2:11" x14ac:dyDescent="0.25">
      <c r="B1" s="200" t="s">
        <v>63</v>
      </c>
      <c r="C1" s="200"/>
      <c r="D1" s="200"/>
      <c r="E1" s="200"/>
      <c r="F1" s="200"/>
      <c r="G1" s="200"/>
      <c r="H1" s="200"/>
      <c r="I1" s="200"/>
      <c r="J1" s="200"/>
      <c r="K1" s="2"/>
    </row>
    <row r="2" spans="2:11" ht="12.75" customHeight="1" x14ac:dyDescent="0.25">
      <c r="B2" s="200" t="s">
        <v>172</v>
      </c>
      <c r="C2" s="200"/>
      <c r="D2" s="200"/>
      <c r="E2" s="200"/>
      <c r="F2" s="200"/>
      <c r="G2" s="200"/>
      <c r="H2" s="200"/>
      <c r="I2" s="200"/>
      <c r="J2" s="200"/>
      <c r="K2" s="2"/>
    </row>
    <row r="3" spans="2:11" ht="15" customHeight="1" x14ac:dyDescent="0.25">
      <c r="B3" s="217" t="s">
        <v>329</v>
      </c>
      <c r="C3" s="217"/>
      <c r="D3" s="217"/>
      <c r="E3" s="217"/>
      <c r="F3" s="217"/>
      <c r="G3" s="217"/>
      <c r="H3" s="217"/>
      <c r="I3" s="217"/>
      <c r="J3" s="217"/>
      <c r="K3" s="26"/>
    </row>
    <row r="4" spans="2:11" ht="33.75" customHeight="1" x14ac:dyDescent="0.25">
      <c r="B4" s="235" t="s">
        <v>173</v>
      </c>
      <c r="C4" s="236"/>
      <c r="D4" s="237"/>
      <c r="E4" s="251" t="s">
        <v>192</v>
      </c>
      <c r="F4" s="251"/>
      <c r="G4" s="251"/>
      <c r="H4" s="270" t="s">
        <v>156</v>
      </c>
      <c r="I4" s="271"/>
      <c r="J4" s="272"/>
    </row>
    <row r="5" spans="2:11" x14ac:dyDescent="0.25">
      <c r="B5" s="55" t="s">
        <v>13</v>
      </c>
      <c r="C5" s="55" t="s">
        <v>14</v>
      </c>
      <c r="D5" s="55" t="s">
        <v>16</v>
      </c>
      <c r="E5" s="86" t="s">
        <v>13</v>
      </c>
      <c r="F5" s="86" t="s">
        <v>14</v>
      </c>
      <c r="G5" s="86" t="s">
        <v>16</v>
      </c>
      <c r="H5" s="85" t="s">
        <v>13</v>
      </c>
      <c r="I5" s="85" t="s">
        <v>14</v>
      </c>
      <c r="J5" s="85" t="s">
        <v>16</v>
      </c>
    </row>
    <row r="6" spans="2:11" x14ac:dyDescent="0.25">
      <c r="B6" s="138">
        <v>13034</v>
      </c>
      <c r="C6" s="138">
        <v>25113</v>
      </c>
      <c r="D6" s="138">
        <v>38147</v>
      </c>
      <c r="E6" s="66">
        <f>+B6/$D$6</f>
        <v>0.34167824468503422</v>
      </c>
      <c r="F6" s="66">
        <f>+C6/$D$6</f>
        <v>0.65832175531496584</v>
      </c>
      <c r="G6" s="66">
        <f>+D6/$D$6</f>
        <v>1</v>
      </c>
      <c r="H6" s="138">
        <v>59959.485229980302</v>
      </c>
      <c r="I6" s="138">
        <v>67912.771571005724</v>
      </c>
      <c r="J6" s="138">
        <v>65188.012688596398</v>
      </c>
    </row>
    <row r="7" spans="2:11" x14ac:dyDescent="0.25">
      <c r="B7" s="126" t="s">
        <v>67</v>
      </c>
    </row>
    <row r="10" spans="2:11" ht="15" customHeight="1" x14ac:dyDescent="0.25"/>
  </sheetData>
  <mergeCells count="6">
    <mergeCell ref="B2:J2"/>
    <mergeCell ref="B1:J1"/>
    <mergeCell ref="B3:J3"/>
    <mergeCell ref="B4:D4"/>
    <mergeCell ref="E4:G4"/>
    <mergeCell ref="H4:J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256FA-7557-41DE-A017-3BC45BA476BF}">
  <dimension ref="B1:P9"/>
  <sheetViews>
    <sheetView showGridLines="0" workbookViewId="0">
      <selection activeCell="B4" sqref="B4:F4"/>
    </sheetView>
  </sheetViews>
  <sheetFormatPr defaultColWidth="9.140625" defaultRowHeight="15" x14ac:dyDescent="0.25"/>
  <cols>
    <col min="2" max="2" width="9" customWidth="1"/>
    <col min="3" max="4" width="9" bestFit="1" customWidth="1"/>
    <col min="5" max="5" width="11.5703125" bestFit="1" customWidth="1"/>
    <col min="6" max="6" width="5.7109375" bestFit="1" customWidth="1"/>
    <col min="7" max="9" width="9" bestFit="1" customWidth="1"/>
    <col min="10" max="10" width="11.5703125" bestFit="1" customWidth="1"/>
    <col min="11" max="11" width="7" bestFit="1" customWidth="1"/>
    <col min="12" max="12" width="9" bestFit="1" customWidth="1"/>
    <col min="13" max="13" width="6.85546875" bestFit="1" customWidth="1"/>
    <col min="14" max="14" width="8.7109375" customWidth="1"/>
  </cols>
  <sheetData>
    <row r="1" spans="2:16" x14ac:dyDescent="0.25">
      <c r="B1" s="193" t="s">
        <v>64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4"/>
      <c r="P1" s="194"/>
    </row>
    <row r="2" spans="2:16" x14ac:dyDescent="0.25">
      <c r="B2" s="193" t="s">
        <v>189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4"/>
      <c r="P2" s="194"/>
    </row>
    <row r="3" spans="2:16" x14ac:dyDescent="0.25">
      <c r="B3" s="195" t="s">
        <v>329</v>
      </c>
      <c r="C3" s="195"/>
      <c r="D3" s="195"/>
      <c r="E3" s="195"/>
      <c r="F3" s="195"/>
      <c r="G3" s="196"/>
      <c r="H3" s="196"/>
      <c r="I3" s="196"/>
      <c r="J3" s="196"/>
      <c r="K3" s="196"/>
      <c r="L3" s="196"/>
      <c r="M3" s="196"/>
      <c r="N3" s="196"/>
      <c r="O3" s="194"/>
      <c r="P3" s="194"/>
    </row>
    <row r="4" spans="2:16" ht="15" customHeight="1" x14ac:dyDescent="0.25">
      <c r="B4" s="252" t="s">
        <v>200</v>
      </c>
      <c r="C4" s="253"/>
      <c r="D4" s="253"/>
      <c r="E4" s="253"/>
      <c r="F4" s="254"/>
      <c r="G4" s="273" t="s">
        <v>156</v>
      </c>
      <c r="H4" s="273"/>
      <c r="I4" s="273"/>
      <c r="J4" s="273"/>
      <c r="K4" s="273"/>
      <c r="L4" s="270" t="s">
        <v>182</v>
      </c>
      <c r="M4" s="271"/>
      <c r="N4" s="271"/>
      <c r="O4" s="271"/>
      <c r="P4" s="272"/>
    </row>
    <row r="5" spans="2:16" ht="21" customHeight="1" x14ac:dyDescent="0.25">
      <c r="B5" s="109" t="s">
        <v>203</v>
      </c>
      <c r="C5" s="109" t="s">
        <v>205</v>
      </c>
      <c r="D5" s="109" t="s">
        <v>70</v>
      </c>
      <c r="E5" s="109" t="s">
        <v>204</v>
      </c>
      <c r="F5" s="46" t="s">
        <v>16</v>
      </c>
      <c r="G5" s="88" t="s">
        <v>203</v>
      </c>
      <c r="H5" s="88" t="s">
        <v>205</v>
      </c>
      <c r="I5" s="88" t="s">
        <v>70</v>
      </c>
      <c r="J5" s="88" t="s">
        <v>204</v>
      </c>
      <c r="K5" s="86" t="s">
        <v>16</v>
      </c>
      <c r="L5" s="88" t="s">
        <v>203</v>
      </c>
      <c r="M5" s="88" t="s">
        <v>205</v>
      </c>
      <c r="N5" s="88" t="s">
        <v>70</v>
      </c>
      <c r="O5" s="88" t="s">
        <v>204</v>
      </c>
      <c r="P5" s="86" t="s">
        <v>16</v>
      </c>
    </row>
    <row r="6" spans="2:16" x14ac:dyDescent="0.25">
      <c r="B6" s="138">
        <v>1</v>
      </c>
      <c r="C6" s="138">
        <v>4183</v>
      </c>
      <c r="D6" s="138">
        <v>27108</v>
      </c>
      <c r="E6" s="138">
        <v>5705</v>
      </c>
      <c r="F6" s="138">
        <v>36997</v>
      </c>
      <c r="G6" s="139">
        <v>14161</v>
      </c>
      <c r="H6" s="139">
        <v>42247.136174994033</v>
      </c>
      <c r="I6" s="139">
        <v>65784.541499557454</v>
      </c>
      <c r="J6" s="139">
        <v>79183.106546888695</v>
      </c>
      <c r="K6" s="139">
        <v>65188.012688596566</v>
      </c>
      <c r="L6" s="73">
        <f>+B6/$F$6</f>
        <v>2.7029218585290698E-5</v>
      </c>
      <c r="M6" s="73">
        <f>+C6/$F$6</f>
        <v>0.11306322134227099</v>
      </c>
      <c r="N6" s="73">
        <f>+D6/$F$6</f>
        <v>0.73270805741006029</v>
      </c>
      <c r="O6" s="73">
        <f>+E6/$F$6</f>
        <v>0.15420169202908343</v>
      </c>
      <c r="P6" s="73">
        <f>+F6/$F$6</f>
        <v>1</v>
      </c>
    </row>
    <row r="7" spans="2:16" ht="15" customHeight="1" x14ac:dyDescent="0.25">
      <c r="B7" s="214" t="s">
        <v>196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</row>
    <row r="8" spans="2:16" ht="23.25" customHeight="1" x14ac:dyDescent="0.25"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</row>
    <row r="9" spans="2:16" x14ac:dyDescent="0.25">
      <c r="B9" s="126" t="s">
        <v>67</v>
      </c>
      <c r="D9" s="37"/>
      <c r="E9" s="37"/>
      <c r="F9" s="37"/>
    </row>
  </sheetData>
  <mergeCells count="4">
    <mergeCell ref="B4:F4"/>
    <mergeCell ref="B7:O8"/>
    <mergeCell ref="G4:K4"/>
    <mergeCell ref="L4:P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AA0B-5947-41DC-95D8-9A1222EBBEDD}">
  <dimension ref="B1:M27"/>
  <sheetViews>
    <sheetView showGridLines="0" workbookViewId="0">
      <selection activeCell="B4" sqref="B4"/>
    </sheetView>
  </sheetViews>
  <sheetFormatPr defaultColWidth="9.140625" defaultRowHeight="15" x14ac:dyDescent="0.25"/>
  <cols>
    <col min="2" max="2" width="27.85546875" customWidth="1"/>
    <col min="3" max="3" width="16.28515625" customWidth="1"/>
    <col min="4" max="4" width="16.140625" customWidth="1"/>
    <col min="5" max="5" width="19.7109375" bestFit="1" customWidth="1"/>
    <col min="6" max="6" width="19" customWidth="1"/>
  </cols>
  <sheetData>
    <row r="1" spans="2:13" x14ac:dyDescent="0.25">
      <c r="B1" s="200" t="s">
        <v>65</v>
      </c>
      <c r="C1" s="200"/>
      <c r="D1" s="200"/>
      <c r="E1" s="200"/>
      <c r="F1" s="200"/>
      <c r="G1" s="33"/>
      <c r="H1" s="33"/>
      <c r="I1" s="33"/>
      <c r="J1" s="33"/>
      <c r="K1" s="33"/>
      <c r="L1" s="33"/>
      <c r="M1" s="33"/>
    </row>
    <row r="2" spans="2:13" x14ac:dyDescent="0.25">
      <c r="B2" s="200" t="s">
        <v>112</v>
      </c>
      <c r="C2" s="200"/>
      <c r="D2" s="200"/>
      <c r="E2" s="200"/>
      <c r="F2" s="200"/>
    </row>
    <row r="3" spans="2:13" x14ac:dyDescent="0.25">
      <c r="B3" s="245" t="s">
        <v>329</v>
      </c>
      <c r="C3" s="245"/>
      <c r="D3" s="245"/>
      <c r="E3" s="245"/>
      <c r="F3" s="245"/>
    </row>
    <row r="4" spans="2:13" ht="33.75" x14ac:dyDescent="0.25">
      <c r="B4" s="62" t="s">
        <v>54</v>
      </c>
      <c r="C4" s="109" t="s">
        <v>130</v>
      </c>
      <c r="D4" s="54" t="s">
        <v>173</v>
      </c>
      <c r="E4" s="85" t="s">
        <v>135</v>
      </c>
      <c r="F4" s="89" t="s">
        <v>149</v>
      </c>
    </row>
    <row r="5" spans="2:13" x14ac:dyDescent="0.25">
      <c r="B5" s="105" t="s">
        <v>305</v>
      </c>
      <c r="C5" s="144">
        <v>13963</v>
      </c>
      <c r="D5" s="144">
        <v>14273</v>
      </c>
      <c r="E5" s="144">
        <v>330968115.12000018</v>
      </c>
      <c r="F5" s="144">
        <v>23703.2238859844</v>
      </c>
    </row>
    <row r="6" spans="2:13" x14ac:dyDescent="0.25">
      <c r="B6" s="105" t="s">
        <v>306</v>
      </c>
      <c r="C6" s="144">
        <v>9413</v>
      </c>
      <c r="D6" s="144">
        <v>9670</v>
      </c>
      <c r="E6" s="144">
        <v>560604561.74000001</v>
      </c>
      <c r="F6" s="144">
        <v>59556.417905024966</v>
      </c>
    </row>
    <row r="7" spans="2:13" x14ac:dyDescent="0.25">
      <c r="B7" s="105" t="s">
        <v>307</v>
      </c>
      <c r="C7" s="144">
        <v>2116</v>
      </c>
      <c r="D7" s="144">
        <v>2189</v>
      </c>
      <c r="E7" s="144">
        <v>259630531.16000012</v>
      </c>
      <c r="F7" s="144">
        <v>122698.73873345941</v>
      </c>
    </row>
    <row r="8" spans="2:13" x14ac:dyDescent="0.25">
      <c r="B8" s="105" t="s">
        <v>308</v>
      </c>
      <c r="C8" s="144">
        <v>1647</v>
      </c>
      <c r="D8" s="144">
        <v>1732</v>
      </c>
      <c r="E8" s="144">
        <v>266154353.88999996</v>
      </c>
      <c r="F8" s="144">
        <v>161599.4862720097</v>
      </c>
    </row>
    <row r="9" spans="2:13" x14ac:dyDescent="0.25">
      <c r="B9" s="105" t="s">
        <v>309</v>
      </c>
      <c r="C9" s="144">
        <v>1403</v>
      </c>
      <c r="D9" s="144">
        <v>1501</v>
      </c>
      <c r="E9" s="144">
        <v>96077087.980000049</v>
      </c>
      <c r="F9" s="144">
        <v>68479.749094796905</v>
      </c>
    </row>
    <row r="10" spans="2:13" x14ac:dyDescent="0.25">
      <c r="B10" s="105" t="s">
        <v>310</v>
      </c>
      <c r="C10" s="144">
        <v>1262</v>
      </c>
      <c r="D10" s="144">
        <v>1274</v>
      </c>
      <c r="E10" s="144">
        <v>24397006.080000002</v>
      </c>
      <c r="F10" s="144">
        <v>19332.017496038035</v>
      </c>
    </row>
    <row r="11" spans="2:13" x14ac:dyDescent="0.25">
      <c r="B11" s="105" t="s">
        <v>311</v>
      </c>
      <c r="C11" s="144">
        <v>1178</v>
      </c>
      <c r="D11" s="144">
        <v>1250</v>
      </c>
      <c r="E11" s="144">
        <v>136065407.92999992</v>
      </c>
      <c r="F11" s="144">
        <v>115505.43966893032</v>
      </c>
    </row>
    <row r="12" spans="2:13" x14ac:dyDescent="0.25">
      <c r="B12" s="105" t="s">
        <v>312</v>
      </c>
      <c r="C12" s="144">
        <v>786</v>
      </c>
      <c r="D12" s="144">
        <v>809</v>
      </c>
      <c r="E12" s="144">
        <v>128155851.97999997</v>
      </c>
      <c r="F12" s="144">
        <v>163048.15773536894</v>
      </c>
    </row>
    <row r="13" spans="2:13" x14ac:dyDescent="0.25">
      <c r="B13" s="105" t="s">
        <v>313</v>
      </c>
      <c r="C13" s="144">
        <v>670</v>
      </c>
      <c r="D13" s="144">
        <v>708</v>
      </c>
      <c r="E13" s="144">
        <v>55674927.819999985</v>
      </c>
      <c r="F13" s="144">
        <v>83096.907194029831</v>
      </c>
    </row>
    <row r="14" spans="2:13" x14ac:dyDescent="0.25">
      <c r="B14" s="105" t="s">
        <v>314</v>
      </c>
      <c r="C14" s="144">
        <v>654</v>
      </c>
      <c r="D14" s="144">
        <v>668</v>
      </c>
      <c r="E14" s="144">
        <v>76419049.190000013</v>
      </c>
      <c r="F14" s="144">
        <v>116848.6990672783</v>
      </c>
    </row>
    <row r="15" spans="2:13" x14ac:dyDescent="0.25">
      <c r="B15" s="105" t="s">
        <v>315</v>
      </c>
      <c r="C15" s="144">
        <v>380</v>
      </c>
      <c r="D15" s="144">
        <v>393</v>
      </c>
      <c r="E15" s="144">
        <v>39206304.79999999</v>
      </c>
      <c r="F15" s="144">
        <v>103174.48631578944</v>
      </c>
    </row>
    <row r="16" spans="2:13" x14ac:dyDescent="0.25">
      <c r="B16" s="105" t="s">
        <v>316</v>
      </c>
      <c r="C16" s="144">
        <v>366</v>
      </c>
      <c r="D16" s="144">
        <v>391</v>
      </c>
      <c r="E16" s="144">
        <v>48593287.919999979</v>
      </c>
      <c r="F16" s="144">
        <v>132768.54622950815</v>
      </c>
    </row>
    <row r="17" spans="2:6" x14ac:dyDescent="0.25">
      <c r="B17" s="105" t="s">
        <v>317</v>
      </c>
      <c r="C17" s="144">
        <v>257</v>
      </c>
      <c r="D17" s="144">
        <v>265</v>
      </c>
      <c r="E17" s="144">
        <v>25928917.320000004</v>
      </c>
      <c r="F17" s="144">
        <v>100890.72887159535</v>
      </c>
    </row>
    <row r="18" spans="2:6" x14ac:dyDescent="0.25">
      <c r="B18" s="105" t="s">
        <v>318</v>
      </c>
      <c r="C18" s="144">
        <v>225</v>
      </c>
      <c r="D18" s="144">
        <v>232</v>
      </c>
      <c r="E18" s="144">
        <v>23855200.879999995</v>
      </c>
      <c r="F18" s="144">
        <v>106023.11502222221</v>
      </c>
    </row>
    <row r="19" spans="2:6" x14ac:dyDescent="0.25">
      <c r="B19" s="105" t="s">
        <v>319</v>
      </c>
      <c r="C19" s="144">
        <v>205</v>
      </c>
      <c r="D19" s="144">
        <v>214</v>
      </c>
      <c r="E19" s="144">
        <v>34667203.449999996</v>
      </c>
      <c r="F19" s="144">
        <v>169108.30951219509</v>
      </c>
    </row>
    <row r="20" spans="2:6" x14ac:dyDescent="0.25">
      <c r="B20" s="105" t="s">
        <v>320</v>
      </c>
      <c r="C20" s="144">
        <v>183</v>
      </c>
      <c r="D20" s="144">
        <v>194</v>
      </c>
      <c r="E20" s="144">
        <v>28367785.169999998</v>
      </c>
      <c r="F20" s="144">
        <v>155015.21950819672</v>
      </c>
    </row>
    <row r="21" spans="2:6" x14ac:dyDescent="0.25">
      <c r="B21" s="105" t="s">
        <v>321</v>
      </c>
      <c r="C21" s="144">
        <v>176</v>
      </c>
      <c r="D21" s="144">
        <v>188</v>
      </c>
      <c r="E21" s="144">
        <v>28894187.970000006</v>
      </c>
      <c r="F21" s="144">
        <v>164171.52255681821</v>
      </c>
    </row>
    <row r="22" spans="2:6" x14ac:dyDescent="0.25">
      <c r="B22" s="105" t="s">
        <v>322</v>
      </c>
      <c r="C22" s="144">
        <v>147</v>
      </c>
      <c r="D22" s="144">
        <v>152</v>
      </c>
      <c r="E22" s="144">
        <v>23425869.730000004</v>
      </c>
      <c r="F22" s="144">
        <v>159359.65802721091</v>
      </c>
    </row>
    <row r="23" spans="2:6" x14ac:dyDescent="0.25">
      <c r="B23" s="105" t="s">
        <v>323</v>
      </c>
      <c r="C23" s="144">
        <v>144</v>
      </c>
      <c r="D23" s="144">
        <v>153</v>
      </c>
      <c r="E23" s="144">
        <v>13361724.770000001</v>
      </c>
      <c r="F23" s="144">
        <v>92789.755347222235</v>
      </c>
    </row>
    <row r="24" spans="2:6" x14ac:dyDescent="0.25">
      <c r="B24" s="105" t="s">
        <v>324</v>
      </c>
      <c r="C24" s="144">
        <v>1822</v>
      </c>
      <c r="D24" s="144">
        <v>1891</v>
      </c>
      <c r="E24" s="144">
        <v>211313530.53999996</v>
      </c>
      <c r="F24" s="144">
        <v>115978.88613611415</v>
      </c>
    </row>
    <row r="25" spans="2:6" x14ac:dyDescent="0.25">
      <c r="B25" s="57" t="s">
        <v>254</v>
      </c>
      <c r="C25" s="187">
        <v>36997</v>
      </c>
      <c r="D25" s="187">
        <v>38147</v>
      </c>
      <c r="E25" s="187">
        <v>2411760905.4400001</v>
      </c>
      <c r="F25" s="187">
        <v>65188.012688596311</v>
      </c>
    </row>
    <row r="26" spans="2:6" ht="37.5" customHeight="1" x14ac:dyDescent="0.25">
      <c r="B26" s="199" t="s">
        <v>196</v>
      </c>
      <c r="C26" s="199"/>
      <c r="D26" s="199"/>
      <c r="E26" s="199"/>
      <c r="F26" s="199"/>
    </row>
    <row r="27" spans="2:6" x14ac:dyDescent="0.25">
      <c r="B27" s="126" t="s">
        <v>67</v>
      </c>
    </row>
  </sheetData>
  <mergeCells count="4">
    <mergeCell ref="B1:F1"/>
    <mergeCell ref="B2:F2"/>
    <mergeCell ref="B3:F3"/>
    <mergeCell ref="B26:F26"/>
  </mergeCells>
  <pageMargins left="0.7" right="0.7" top="0.75" bottom="0.75" header="0.3" footer="0.3"/>
  <pageSetup orientation="portrait" horizontalDpi="4294967295" verticalDpi="4294967295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7736-81B1-447F-94F1-7FDEDD051D1B}">
  <dimension ref="B1:G42"/>
  <sheetViews>
    <sheetView showGridLines="0" workbookViewId="0">
      <selection activeCell="B4" sqref="B4"/>
    </sheetView>
  </sheetViews>
  <sheetFormatPr defaultColWidth="9.140625" defaultRowHeight="15" x14ac:dyDescent="0.25"/>
  <cols>
    <col min="2" max="2" width="24.28515625" bestFit="1" customWidth="1"/>
    <col min="3" max="3" width="11.42578125" customWidth="1"/>
    <col min="4" max="4" width="14.42578125" customWidth="1"/>
    <col min="5" max="5" width="12.140625" bestFit="1" customWidth="1"/>
    <col min="6" max="6" width="12.5703125" customWidth="1"/>
    <col min="7" max="7" width="18" bestFit="1" customWidth="1"/>
  </cols>
  <sheetData>
    <row r="1" spans="2:7" x14ac:dyDescent="0.25">
      <c r="B1" s="200" t="s">
        <v>66</v>
      </c>
      <c r="C1" s="200"/>
      <c r="D1" s="200"/>
      <c r="E1" s="200"/>
      <c r="F1" s="200"/>
      <c r="G1" s="200"/>
    </row>
    <row r="2" spans="2:7" x14ac:dyDescent="0.25">
      <c r="B2" s="200" t="s">
        <v>174</v>
      </c>
      <c r="C2" s="200"/>
      <c r="D2" s="200"/>
      <c r="E2" s="200"/>
      <c r="F2" s="200"/>
      <c r="G2" s="200"/>
    </row>
    <row r="3" spans="2:7" x14ac:dyDescent="0.25">
      <c r="B3" s="245" t="s">
        <v>329</v>
      </c>
      <c r="C3" s="245"/>
      <c r="D3" s="245"/>
      <c r="E3" s="245"/>
      <c r="F3" s="245"/>
      <c r="G3" s="245"/>
    </row>
    <row r="4" spans="2:7" ht="45" x14ac:dyDescent="0.25">
      <c r="B4" s="62" t="s">
        <v>15</v>
      </c>
      <c r="C4" s="109" t="s">
        <v>131</v>
      </c>
      <c r="D4" s="109" t="s">
        <v>183</v>
      </c>
      <c r="E4" s="88" t="s">
        <v>135</v>
      </c>
      <c r="F4" s="88" t="s">
        <v>149</v>
      </c>
      <c r="G4" s="88" t="s">
        <v>157</v>
      </c>
    </row>
    <row r="5" spans="2:7" x14ac:dyDescent="0.25">
      <c r="B5" s="56" t="s">
        <v>222</v>
      </c>
      <c r="C5" s="87">
        <v>16287</v>
      </c>
      <c r="D5" s="87">
        <v>16970</v>
      </c>
      <c r="E5" s="87">
        <v>1318205695.8099978</v>
      </c>
      <c r="F5" s="87">
        <v>80936.065316509965</v>
      </c>
      <c r="G5" s="73">
        <v>0.44485804912575039</v>
      </c>
    </row>
    <row r="6" spans="2:7" x14ac:dyDescent="0.25">
      <c r="B6" s="56" t="s">
        <v>225</v>
      </c>
      <c r="C6" s="87">
        <v>4011</v>
      </c>
      <c r="D6" s="87">
        <v>4107</v>
      </c>
      <c r="E6" s="87">
        <v>332208746.22000015</v>
      </c>
      <c r="F6" s="87">
        <v>82824.419401645515</v>
      </c>
      <c r="G6" s="73">
        <v>0.10766246362754607</v>
      </c>
    </row>
    <row r="7" spans="2:7" x14ac:dyDescent="0.25">
      <c r="B7" s="56" t="s">
        <v>223</v>
      </c>
      <c r="C7" s="87">
        <v>3992</v>
      </c>
      <c r="D7" s="87">
        <v>4100</v>
      </c>
      <c r="E7" s="87">
        <v>231629731.45000014</v>
      </c>
      <c r="F7" s="87">
        <v>58023.47982214432</v>
      </c>
      <c r="G7" s="73">
        <v>0.10747896295907935</v>
      </c>
    </row>
    <row r="8" spans="2:7" x14ac:dyDescent="0.25">
      <c r="B8" s="56" t="s">
        <v>224</v>
      </c>
      <c r="C8" s="87">
        <v>3480</v>
      </c>
      <c r="D8" s="87">
        <v>3621</v>
      </c>
      <c r="E8" s="87">
        <v>182697791.24999988</v>
      </c>
      <c r="F8" s="87">
        <v>52499.365301724101</v>
      </c>
      <c r="G8" s="73">
        <v>9.4922274359713746E-2</v>
      </c>
    </row>
    <row r="9" spans="2:7" x14ac:dyDescent="0.25">
      <c r="B9" s="56" t="s">
        <v>228</v>
      </c>
      <c r="C9" s="87">
        <v>2600</v>
      </c>
      <c r="D9" s="87">
        <v>2619</v>
      </c>
      <c r="E9" s="87">
        <v>69591019.460000008</v>
      </c>
      <c r="F9" s="87">
        <v>26765.776715384618</v>
      </c>
      <c r="G9" s="73">
        <v>6.8655464387763127E-2</v>
      </c>
    </row>
    <row r="10" spans="2:7" x14ac:dyDescent="0.25">
      <c r="B10" s="56" t="s">
        <v>230</v>
      </c>
      <c r="C10" s="87">
        <v>1091</v>
      </c>
      <c r="D10" s="87">
        <v>1109</v>
      </c>
      <c r="E10" s="87">
        <v>47400437.169999987</v>
      </c>
      <c r="F10" s="87">
        <v>43446.78017415214</v>
      </c>
      <c r="G10" s="73">
        <v>2.9071748761370489E-2</v>
      </c>
    </row>
    <row r="11" spans="2:7" x14ac:dyDescent="0.25">
      <c r="B11" s="56" t="s">
        <v>234</v>
      </c>
      <c r="C11" s="87">
        <v>908</v>
      </c>
      <c r="D11" s="87">
        <v>916</v>
      </c>
      <c r="E11" s="87">
        <v>17544037.699999999</v>
      </c>
      <c r="F11" s="87">
        <v>19321.627422907488</v>
      </c>
      <c r="G11" s="73">
        <v>2.40123731879309E-2</v>
      </c>
    </row>
    <row r="12" spans="2:7" x14ac:dyDescent="0.25">
      <c r="B12" s="56" t="s">
        <v>229</v>
      </c>
      <c r="C12" s="87">
        <v>856</v>
      </c>
      <c r="D12" s="87">
        <v>868</v>
      </c>
      <c r="E12" s="87">
        <v>36713267.840000011</v>
      </c>
      <c r="F12" s="87">
        <v>42889.331588785062</v>
      </c>
      <c r="G12" s="73">
        <v>2.2754082889873385E-2</v>
      </c>
    </row>
    <row r="13" spans="2:7" x14ac:dyDescent="0.25">
      <c r="B13" s="56" t="s">
        <v>240</v>
      </c>
      <c r="C13" s="87">
        <v>693</v>
      </c>
      <c r="D13" s="87">
        <v>696</v>
      </c>
      <c r="E13" s="87">
        <v>24581246.499999996</v>
      </c>
      <c r="F13" s="87">
        <v>35470.774170274162</v>
      </c>
      <c r="G13" s="73">
        <v>1.8245209321833957E-2</v>
      </c>
    </row>
    <row r="14" spans="2:7" x14ac:dyDescent="0.25">
      <c r="B14" s="56" t="s">
        <v>227</v>
      </c>
      <c r="C14" s="87">
        <v>593</v>
      </c>
      <c r="D14" s="87">
        <v>604</v>
      </c>
      <c r="E14" s="87">
        <v>17780820.140000001</v>
      </c>
      <c r="F14" s="87">
        <v>29984.519629005059</v>
      </c>
      <c r="G14" s="73">
        <v>1.5833486250557055E-2</v>
      </c>
    </row>
    <row r="15" spans="2:7" x14ac:dyDescent="0.25">
      <c r="B15" s="56" t="s">
        <v>226</v>
      </c>
      <c r="C15" s="87">
        <v>532</v>
      </c>
      <c r="D15" s="87">
        <v>553</v>
      </c>
      <c r="E15" s="87">
        <v>48884660.420000024</v>
      </c>
      <c r="F15" s="87">
        <v>91888.45943609027</v>
      </c>
      <c r="G15" s="73">
        <v>1.4496552808870947E-2</v>
      </c>
    </row>
    <row r="16" spans="2:7" x14ac:dyDescent="0.25">
      <c r="B16" s="56" t="s">
        <v>238</v>
      </c>
      <c r="C16" s="87">
        <v>379</v>
      </c>
      <c r="D16" s="87">
        <v>383</v>
      </c>
      <c r="E16" s="87">
        <v>23255285.829999994</v>
      </c>
      <c r="F16" s="87">
        <v>61359.593218997346</v>
      </c>
      <c r="G16" s="73">
        <v>1.0040108003250583E-2</v>
      </c>
    </row>
    <row r="17" spans="2:7" x14ac:dyDescent="0.25">
      <c r="B17" s="56" t="s">
        <v>237</v>
      </c>
      <c r="C17" s="87">
        <v>338</v>
      </c>
      <c r="D17" s="87">
        <v>342</v>
      </c>
      <c r="E17" s="87">
        <v>16616890.66</v>
      </c>
      <c r="F17" s="87">
        <v>49162.398402366867</v>
      </c>
      <c r="G17" s="73">
        <v>8.9653183736597905E-3</v>
      </c>
    </row>
    <row r="18" spans="2:7" x14ac:dyDescent="0.25">
      <c r="B18" s="56" t="s">
        <v>233</v>
      </c>
      <c r="C18" s="87">
        <v>194</v>
      </c>
      <c r="D18" s="87">
        <v>196</v>
      </c>
      <c r="E18" s="87">
        <v>5427374.2399999984</v>
      </c>
      <c r="F18" s="87">
        <v>27976.155876288653</v>
      </c>
      <c r="G18" s="73">
        <v>5.1380187170681837E-3</v>
      </c>
    </row>
    <row r="19" spans="2:7" x14ac:dyDescent="0.25">
      <c r="B19" s="56" t="s">
        <v>235</v>
      </c>
      <c r="C19" s="87">
        <v>156</v>
      </c>
      <c r="D19" s="87">
        <v>159</v>
      </c>
      <c r="E19" s="87">
        <v>5692659.3899999997</v>
      </c>
      <c r="F19" s="87">
        <v>36491.406346153846</v>
      </c>
      <c r="G19" s="73">
        <v>4.1680866123155165E-3</v>
      </c>
    </row>
    <row r="20" spans="2:7" x14ac:dyDescent="0.25">
      <c r="B20" s="56" t="s">
        <v>231</v>
      </c>
      <c r="C20" s="87">
        <v>151</v>
      </c>
      <c r="D20" s="87">
        <v>152</v>
      </c>
      <c r="E20" s="87">
        <v>3524468.4899999998</v>
      </c>
      <c r="F20" s="87">
        <v>23340.850927152318</v>
      </c>
      <c r="G20" s="73">
        <v>3.9845859438487957E-3</v>
      </c>
    </row>
    <row r="21" spans="2:7" x14ac:dyDescent="0.25">
      <c r="B21" s="56" t="s">
        <v>245</v>
      </c>
      <c r="C21" s="87">
        <v>142</v>
      </c>
      <c r="D21" s="87">
        <v>145</v>
      </c>
      <c r="E21" s="87">
        <v>2361395.6100000003</v>
      </c>
      <c r="F21" s="87">
        <v>16629.546549295777</v>
      </c>
      <c r="G21" s="73">
        <v>3.8010852753820744E-3</v>
      </c>
    </row>
    <row r="22" spans="2:7" x14ac:dyDescent="0.25">
      <c r="B22" s="56" t="s">
        <v>232</v>
      </c>
      <c r="C22" s="87">
        <v>135</v>
      </c>
      <c r="D22" s="87">
        <v>138</v>
      </c>
      <c r="E22" s="87">
        <v>6948780.3599999985</v>
      </c>
      <c r="F22" s="87">
        <v>51472.447111111098</v>
      </c>
      <c r="G22" s="73">
        <v>3.6175846069153536E-3</v>
      </c>
    </row>
    <row r="23" spans="2:7" x14ac:dyDescent="0.25">
      <c r="B23" s="56" t="s">
        <v>244</v>
      </c>
      <c r="C23" s="87">
        <v>93</v>
      </c>
      <c r="D23" s="87">
        <v>94</v>
      </c>
      <c r="E23" s="87">
        <v>8508526.2800000012</v>
      </c>
      <c r="F23" s="87">
        <v>91489.529892473132</v>
      </c>
      <c r="G23" s="73">
        <v>2.4641518336959655E-3</v>
      </c>
    </row>
    <row r="24" spans="2:7" x14ac:dyDescent="0.25">
      <c r="B24" s="56" t="s">
        <v>239</v>
      </c>
      <c r="C24" s="87">
        <v>81</v>
      </c>
      <c r="D24" s="87">
        <v>83</v>
      </c>
      <c r="E24" s="87">
        <v>3276562.78</v>
      </c>
      <c r="F24" s="87">
        <v>40451.392345679007</v>
      </c>
      <c r="G24" s="73">
        <v>2.1757936403911187E-3</v>
      </c>
    </row>
    <row r="25" spans="2:7" x14ac:dyDescent="0.25">
      <c r="B25" s="56" t="s">
        <v>247</v>
      </c>
      <c r="C25" s="87">
        <v>46</v>
      </c>
      <c r="D25" s="87">
        <v>47</v>
      </c>
      <c r="E25" s="87">
        <v>2760064.7399999998</v>
      </c>
      <c r="F25" s="87">
        <v>60001.407391304339</v>
      </c>
      <c r="G25" s="73">
        <v>1.2320759168479827E-3</v>
      </c>
    </row>
    <row r="26" spans="2:7" x14ac:dyDescent="0.25">
      <c r="B26" s="56" t="s">
        <v>241</v>
      </c>
      <c r="C26" s="87">
        <v>44</v>
      </c>
      <c r="D26" s="87">
        <v>47</v>
      </c>
      <c r="E26" s="87">
        <v>965293</v>
      </c>
      <c r="F26" s="87">
        <v>21938.477272727272</v>
      </c>
      <c r="G26" s="73">
        <v>1.2320759168479827E-3</v>
      </c>
    </row>
    <row r="27" spans="2:7" x14ac:dyDescent="0.25">
      <c r="B27" s="56" t="s">
        <v>236</v>
      </c>
      <c r="C27" s="87">
        <v>37</v>
      </c>
      <c r="D27" s="87">
        <v>40</v>
      </c>
      <c r="E27" s="87">
        <v>952773.5</v>
      </c>
      <c r="F27" s="87">
        <v>25750.635135135137</v>
      </c>
      <c r="G27" s="73">
        <v>1.0485752483812619E-3</v>
      </c>
    </row>
    <row r="28" spans="2:7" x14ac:dyDescent="0.25">
      <c r="B28" s="56" t="s">
        <v>251</v>
      </c>
      <c r="C28" s="87">
        <v>31</v>
      </c>
      <c r="D28" s="87">
        <v>31</v>
      </c>
      <c r="E28" s="87">
        <v>492161</v>
      </c>
      <c r="F28" s="87">
        <v>15876.161290322581</v>
      </c>
      <c r="G28" s="73">
        <v>8.1264581749547807E-4</v>
      </c>
    </row>
    <row r="29" spans="2:7" x14ac:dyDescent="0.25">
      <c r="B29" s="56" t="s">
        <v>242</v>
      </c>
      <c r="C29" s="87">
        <v>31</v>
      </c>
      <c r="D29" s="87">
        <v>31</v>
      </c>
      <c r="E29" s="87">
        <v>591017.5</v>
      </c>
      <c r="F29" s="87">
        <v>19065.080645161292</v>
      </c>
      <c r="G29" s="73">
        <v>8.1264581749547807E-4</v>
      </c>
    </row>
    <row r="30" spans="2:7" x14ac:dyDescent="0.25">
      <c r="B30" s="56" t="s">
        <v>243</v>
      </c>
      <c r="C30" s="87">
        <v>27</v>
      </c>
      <c r="D30" s="87">
        <v>27</v>
      </c>
      <c r="E30" s="87">
        <v>1451395</v>
      </c>
      <c r="F30" s="87">
        <v>53755.370370370372</v>
      </c>
      <c r="G30" s="73">
        <v>7.077882926573518E-4</v>
      </c>
    </row>
    <row r="31" spans="2:7" x14ac:dyDescent="0.25">
      <c r="B31" s="56" t="s">
        <v>246</v>
      </c>
      <c r="C31" s="87">
        <v>22</v>
      </c>
      <c r="D31" s="87">
        <v>22</v>
      </c>
      <c r="E31" s="87">
        <v>605093.41999999993</v>
      </c>
      <c r="F31" s="87">
        <v>27504.246363636361</v>
      </c>
      <c r="G31" s="73">
        <v>5.7671638660969403E-4</v>
      </c>
    </row>
    <row r="32" spans="2:7" x14ac:dyDescent="0.25">
      <c r="B32" s="56" t="s">
        <v>248</v>
      </c>
      <c r="C32" s="87">
        <v>18</v>
      </c>
      <c r="D32" s="87">
        <v>18</v>
      </c>
      <c r="E32" s="87">
        <v>319436</v>
      </c>
      <c r="F32" s="87">
        <v>17746.444444444445</v>
      </c>
      <c r="G32" s="73">
        <v>4.7185886177156786E-4</v>
      </c>
    </row>
    <row r="33" spans="2:7" x14ac:dyDescent="0.25">
      <c r="B33" s="56" t="s">
        <v>252</v>
      </c>
      <c r="C33" s="87">
        <v>10</v>
      </c>
      <c r="D33" s="87">
        <v>10</v>
      </c>
      <c r="E33" s="87">
        <v>423649.68</v>
      </c>
      <c r="F33" s="87">
        <v>42364.968000000001</v>
      </c>
      <c r="G33" s="73">
        <v>2.6214381209531547E-4</v>
      </c>
    </row>
    <row r="34" spans="2:7" x14ac:dyDescent="0.25">
      <c r="B34" s="56" t="s">
        <v>250</v>
      </c>
      <c r="C34" s="87">
        <v>8</v>
      </c>
      <c r="D34" s="87">
        <v>8</v>
      </c>
      <c r="E34" s="87">
        <v>105865</v>
      </c>
      <c r="F34" s="87">
        <v>13233.125</v>
      </c>
      <c r="G34" s="73">
        <v>2.0971504967625239E-4</v>
      </c>
    </row>
    <row r="35" spans="2:7" x14ac:dyDescent="0.25">
      <c r="B35" s="56" t="s">
        <v>249</v>
      </c>
      <c r="C35" s="87">
        <v>6</v>
      </c>
      <c r="D35" s="87">
        <v>6</v>
      </c>
      <c r="E35" s="87">
        <v>164101</v>
      </c>
      <c r="F35" s="87">
        <v>27350.166666666668</v>
      </c>
      <c r="G35" s="73">
        <v>1.5728628725718931E-4</v>
      </c>
    </row>
    <row r="36" spans="2:7" x14ac:dyDescent="0.25">
      <c r="B36" s="56" t="s">
        <v>253</v>
      </c>
      <c r="C36" s="87">
        <v>5</v>
      </c>
      <c r="D36" s="87">
        <v>5</v>
      </c>
      <c r="E36" s="87">
        <v>80658</v>
      </c>
      <c r="F36" s="87">
        <v>16131.6</v>
      </c>
      <c r="G36" s="73">
        <v>1.3107190604765774E-4</v>
      </c>
    </row>
    <row r="37" spans="2:7" x14ac:dyDescent="0.25">
      <c r="B37" s="24" t="s">
        <v>254</v>
      </c>
      <c r="C37" s="176">
        <v>36997</v>
      </c>
      <c r="D37" s="176">
        <v>38147</v>
      </c>
      <c r="E37" s="176">
        <v>2411760905.4399981</v>
      </c>
      <c r="F37" s="176">
        <v>65188.012688596194</v>
      </c>
      <c r="G37" s="75">
        <v>1</v>
      </c>
    </row>
    <row r="38" spans="2:7" ht="23.25" customHeight="1" x14ac:dyDescent="0.25">
      <c r="B38" s="274" t="s">
        <v>116</v>
      </c>
      <c r="C38" s="274"/>
      <c r="D38" s="274"/>
      <c r="E38" s="274"/>
      <c r="F38" s="274"/>
      <c r="G38" s="274"/>
    </row>
    <row r="39" spans="2:7" x14ac:dyDescent="0.25">
      <c r="B39" s="41" t="s">
        <v>132</v>
      </c>
    </row>
    <row r="40" spans="2:7" ht="15" customHeight="1" x14ac:dyDescent="0.25">
      <c r="B40" s="198" t="s">
        <v>197</v>
      </c>
      <c r="C40" s="198"/>
      <c r="D40" s="198"/>
      <c r="E40" s="198"/>
      <c r="F40" s="198"/>
      <c r="G40" s="198"/>
    </row>
    <row r="41" spans="2:7" x14ac:dyDescent="0.25">
      <c r="B41" s="198"/>
      <c r="C41" s="198"/>
      <c r="D41" s="198"/>
      <c r="E41" s="198"/>
      <c r="F41" s="198"/>
      <c r="G41" s="198"/>
    </row>
    <row r="42" spans="2:7" x14ac:dyDescent="0.25">
      <c r="B42" s="126" t="s">
        <v>67</v>
      </c>
    </row>
  </sheetData>
  <mergeCells count="5">
    <mergeCell ref="B1:G1"/>
    <mergeCell ref="B2:G2"/>
    <mergeCell ref="B3:G3"/>
    <mergeCell ref="B38:G38"/>
    <mergeCell ref="B40:G41"/>
  </mergeCells>
  <pageMargins left="0.7" right="0.7" top="0.75" bottom="0.75" header="0.3" footer="0.3"/>
  <pageSetup orientation="portrait" horizontalDpi="4294967295" verticalDpi="4294967295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659B-067D-455B-A563-F65B419BFDE4}">
  <dimension ref="B1:K31"/>
  <sheetViews>
    <sheetView showGridLines="0" workbookViewId="0">
      <selection activeCell="D33" sqref="D33"/>
    </sheetView>
  </sheetViews>
  <sheetFormatPr defaultColWidth="9.140625" defaultRowHeight="15" x14ac:dyDescent="0.25"/>
  <cols>
    <col min="2" max="2" width="36.5703125" bestFit="1" customWidth="1"/>
    <col min="3" max="3" width="27" customWidth="1"/>
    <col min="4" max="4" width="19.5703125" customWidth="1"/>
    <col min="5" max="5" width="15.140625" customWidth="1"/>
    <col min="6" max="6" width="19.5703125" customWidth="1"/>
  </cols>
  <sheetData>
    <row r="1" spans="2:7" x14ac:dyDescent="0.25">
      <c r="B1" s="200" t="s">
        <v>103</v>
      </c>
      <c r="C1" s="200"/>
      <c r="D1" s="200"/>
      <c r="E1" s="200"/>
      <c r="F1" s="200"/>
      <c r="G1" s="33"/>
    </row>
    <row r="2" spans="2:7" x14ac:dyDescent="0.25">
      <c r="B2" s="200" t="s">
        <v>190</v>
      </c>
      <c r="C2" s="200"/>
      <c r="D2" s="200"/>
      <c r="E2" s="200"/>
      <c r="F2" s="200"/>
    </row>
    <row r="3" spans="2:7" x14ac:dyDescent="0.25">
      <c r="B3" s="245" t="s">
        <v>329</v>
      </c>
      <c r="C3" s="245"/>
      <c r="D3" s="245"/>
      <c r="E3" s="245"/>
      <c r="F3" s="245"/>
    </row>
    <row r="4" spans="2:7" ht="37.5" customHeight="1" x14ac:dyDescent="0.25">
      <c r="B4" s="46" t="s">
        <v>26</v>
      </c>
      <c r="C4" s="109" t="s">
        <v>130</v>
      </c>
      <c r="D4" s="109" t="s">
        <v>173</v>
      </c>
      <c r="E4" s="109" t="s">
        <v>135</v>
      </c>
      <c r="F4" s="88" t="s">
        <v>156</v>
      </c>
    </row>
    <row r="5" spans="2:7" x14ac:dyDescent="0.25">
      <c r="B5" s="188" t="s">
        <v>259</v>
      </c>
      <c r="C5" s="177">
        <v>24765</v>
      </c>
      <c r="D5" s="177">
        <v>25727</v>
      </c>
      <c r="E5" s="177">
        <v>1732591536.5599997</v>
      </c>
      <c r="F5" s="177">
        <v>69961.297660407829</v>
      </c>
    </row>
    <row r="6" spans="2:7" x14ac:dyDescent="0.25">
      <c r="B6" s="175" t="s">
        <v>261</v>
      </c>
      <c r="C6" s="87">
        <v>6334</v>
      </c>
      <c r="D6" s="87">
        <v>6468</v>
      </c>
      <c r="E6" s="87">
        <v>376954022.81999993</v>
      </c>
      <c r="F6" s="87">
        <v>59512.791730344165</v>
      </c>
    </row>
    <row r="7" spans="2:7" x14ac:dyDescent="0.25">
      <c r="B7" s="175" t="s">
        <v>262</v>
      </c>
      <c r="C7" s="87">
        <v>5614</v>
      </c>
      <c r="D7" s="87">
        <v>5751</v>
      </c>
      <c r="E7" s="87">
        <v>361253726.81999987</v>
      </c>
      <c r="F7" s="87">
        <v>64348.722269326659</v>
      </c>
    </row>
    <row r="8" spans="2:7" x14ac:dyDescent="0.25">
      <c r="B8" s="175" t="s">
        <v>263</v>
      </c>
      <c r="C8" s="87">
        <v>3584</v>
      </c>
      <c r="D8" s="87">
        <v>3700</v>
      </c>
      <c r="E8" s="87">
        <v>291669935.06999999</v>
      </c>
      <c r="F8" s="87">
        <v>81381.120276227681</v>
      </c>
    </row>
    <row r="9" spans="2:7" x14ac:dyDescent="0.25">
      <c r="B9" s="175" t="s">
        <v>267</v>
      </c>
      <c r="C9" s="87">
        <v>2150</v>
      </c>
      <c r="D9" s="87">
        <v>2397</v>
      </c>
      <c r="E9" s="87">
        <v>123543474.83000003</v>
      </c>
      <c r="F9" s="87">
        <v>57462.08131627908</v>
      </c>
    </row>
    <row r="10" spans="2:7" x14ac:dyDescent="0.25">
      <c r="B10" s="175" t="s">
        <v>269</v>
      </c>
      <c r="C10" s="87">
        <v>1516</v>
      </c>
      <c r="D10" s="87">
        <v>1561</v>
      </c>
      <c r="E10" s="87">
        <v>80701901.010000005</v>
      </c>
      <c r="F10" s="87">
        <v>53233.443937994729</v>
      </c>
    </row>
    <row r="11" spans="2:7" x14ac:dyDescent="0.25">
      <c r="B11" s="175" t="s">
        <v>265</v>
      </c>
      <c r="C11" s="87">
        <v>1383</v>
      </c>
      <c r="D11" s="87">
        <v>1416</v>
      </c>
      <c r="E11" s="87">
        <v>130497079.06</v>
      </c>
      <c r="F11" s="87">
        <v>94357.974736080985</v>
      </c>
    </row>
    <row r="12" spans="2:7" x14ac:dyDescent="0.25">
      <c r="B12" s="175" t="s">
        <v>268</v>
      </c>
      <c r="C12" s="87">
        <v>1074</v>
      </c>
      <c r="D12" s="87">
        <v>1110</v>
      </c>
      <c r="E12" s="87">
        <v>65492458.079999998</v>
      </c>
      <c r="F12" s="87">
        <v>60979.942346368713</v>
      </c>
    </row>
    <row r="13" spans="2:7" x14ac:dyDescent="0.25">
      <c r="B13" s="175" t="s">
        <v>264</v>
      </c>
      <c r="C13" s="87">
        <v>1044</v>
      </c>
      <c r="D13" s="87">
        <v>1073</v>
      </c>
      <c r="E13" s="87">
        <v>151776934.55000004</v>
      </c>
      <c r="F13" s="87">
        <v>145380.20550766287</v>
      </c>
    </row>
    <row r="14" spans="2:7" x14ac:dyDescent="0.25">
      <c r="B14" s="175" t="s">
        <v>266</v>
      </c>
      <c r="C14" s="87">
        <v>1035</v>
      </c>
      <c r="D14" s="87">
        <v>1113</v>
      </c>
      <c r="E14" s="87">
        <v>58580493.660000011</v>
      </c>
      <c r="F14" s="87">
        <v>56599.510782608704</v>
      </c>
    </row>
    <row r="15" spans="2:7" x14ac:dyDescent="0.25">
      <c r="B15" s="175" t="s">
        <v>260</v>
      </c>
      <c r="C15" s="87">
        <v>822</v>
      </c>
      <c r="D15" s="87">
        <v>925</v>
      </c>
      <c r="E15" s="87">
        <v>59372639.910000004</v>
      </c>
      <c r="F15" s="87">
        <v>72229.488941605843</v>
      </c>
    </row>
    <row r="16" spans="2:7" x14ac:dyDescent="0.25">
      <c r="B16" s="175" t="s">
        <v>270</v>
      </c>
      <c r="C16" s="87">
        <v>209</v>
      </c>
      <c r="D16" s="87">
        <v>213</v>
      </c>
      <c r="E16" s="87">
        <v>32748870.75</v>
      </c>
      <c r="F16" s="87">
        <v>156693.16148325359</v>
      </c>
    </row>
    <row r="17" spans="2:11" x14ac:dyDescent="0.25">
      <c r="B17" s="188" t="s">
        <v>271</v>
      </c>
      <c r="C17" s="177">
        <v>8213</v>
      </c>
      <c r="D17" s="177">
        <v>8359</v>
      </c>
      <c r="E17" s="177">
        <v>569265884.78999984</v>
      </c>
      <c r="F17" s="177">
        <v>69312.782757822919</v>
      </c>
    </row>
    <row r="18" spans="2:11" x14ac:dyDescent="0.25">
      <c r="B18" s="175" t="s">
        <v>272</v>
      </c>
      <c r="C18" s="87">
        <v>5435</v>
      </c>
      <c r="D18" s="87">
        <v>5504</v>
      </c>
      <c r="E18" s="87">
        <v>324736488.62999988</v>
      </c>
      <c r="F18" s="87">
        <v>59749.123942962258</v>
      </c>
    </row>
    <row r="19" spans="2:11" x14ac:dyDescent="0.25">
      <c r="B19" s="175" t="s">
        <v>273</v>
      </c>
      <c r="C19" s="87">
        <v>2607</v>
      </c>
      <c r="D19" s="87">
        <v>2681</v>
      </c>
      <c r="E19" s="87">
        <v>200179584.84</v>
      </c>
      <c r="F19" s="87">
        <v>76785.418043728423</v>
      </c>
    </row>
    <row r="20" spans="2:11" x14ac:dyDescent="0.25">
      <c r="B20" s="175" t="s">
        <v>274</v>
      </c>
      <c r="C20" s="87">
        <v>171</v>
      </c>
      <c r="D20" s="87">
        <v>174</v>
      </c>
      <c r="E20" s="87">
        <v>44349811.319999993</v>
      </c>
      <c r="F20" s="87">
        <v>259355.62175438591</v>
      </c>
      <c r="K20" t="s">
        <v>193</v>
      </c>
    </row>
    <row r="21" spans="2:11" x14ac:dyDescent="0.25">
      <c r="B21" s="188" t="s">
        <v>275</v>
      </c>
      <c r="C21" s="177">
        <v>3999</v>
      </c>
      <c r="D21" s="177">
        <v>4040</v>
      </c>
      <c r="E21" s="177">
        <v>109311745.09</v>
      </c>
      <c r="F21" s="177">
        <v>27334.769964991261</v>
      </c>
    </row>
    <row r="22" spans="2:11" x14ac:dyDescent="0.25">
      <c r="B22" s="175" t="s">
        <v>276</v>
      </c>
      <c r="C22" s="87">
        <v>2555</v>
      </c>
      <c r="D22" s="87">
        <v>2570</v>
      </c>
      <c r="E22" s="87">
        <v>68764040.810000017</v>
      </c>
      <c r="F22" s="87">
        <v>26913.518908023489</v>
      </c>
    </row>
    <row r="23" spans="2:11" x14ac:dyDescent="0.25">
      <c r="B23" s="175" t="s">
        <v>277</v>
      </c>
      <c r="C23" s="87">
        <v>726</v>
      </c>
      <c r="D23" s="87">
        <v>745</v>
      </c>
      <c r="E23" s="87">
        <v>23305898.630000003</v>
      </c>
      <c r="F23" s="87">
        <v>32101.788746556478</v>
      </c>
    </row>
    <row r="24" spans="2:11" x14ac:dyDescent="0.25">
      <c r="B24" s="175" t="s">
        <v>278</v>
      </c>
      <c r="C24" s="87">
        <v>652</v>
      </c>
      <c r="D24" s="87">
        <v>659</v>
      </c>
      <c r="E24" s="87">
        <v>16087542.909999998</v>
      </c>
      <c r="F24" s="87">
        <v>24674.145567484658</v>
      </c>
    </row>
    <row r="25" spans="2:11" x14ac:dyDescent="0.25">
      <c r="B25" s="175" t="s">
        <v>279</v>
      </c>
      <c r="C25" s="87">
        <v>66</v>
      </c>
      <c r="D25" s="87">
        <v>66</v>
      </c>
      <c r="E25" s="87">
        <v>1154262.74</v>
      </c>
      <c r="F25" s="87">
        <v>17488.829393939395</v>
      </c>
    </row>
    <row r="26" spans="2:11" x14ac:dyDescent="0.25">
      <c r="B26" s="188" t="s">
        <v>325</v>
      </c>
      <c r="C26" s="177">
        <v>20</v>
      </c>
      <c r="D26" s="177">
        <v>21</v>
      </c>
      <c r="E26" s="177">
        <v>591739</v>
      </c>
      <c r="F26" s="177">
        <v>29586.95</v>
      </c>
    </row>
    <row r="27" spans="2:11" x14ac:dyDescent="0.25">
      <c r="B27" s="140" t="s">
        <v>16</v>
      </c>
      <c r="C27" s="178">
        <v>36997</v>
      </c>
      <c r="D27" s="178">
        <v>38147</v>
      </c>
      <c r="E27" s="178">
        <v>2411760905.4399996</v>
      </c>
      <c r="F27" s="178">
        <v>65188.012688596231</v>
      </c>
    </row>
    <row r="28" spans="2:11" x14ac:dyDescent="0.25">
      <c r="B28" s="31" t="s">
        <v>191</v>
      </c>
    </row>
    <row r="29" spans="2:11" ht="15" customHeight="1" x14ac:dyDescent="0.25">
      <c r="B29" s="198" t="s">
        <v>195</v>
      </c>
      <c r="C29" s="198"/>
      <c r="D29" s="198"/>
      <c r="E29" s="198"/>
      <c r="F29" s="198"/>
      <c r="G29" s="102"/>
    </row>
    <row r="30" spans="2:11" x14ac:dyDescent="0.25">
      <c r="B30" s="198"/>
      <c r="C30" s="198"/>
      <c r="D30" s="198"/>
      <c r="E30" s="198"/>
      <c r="F30" s="198"/>
      <c r="G30" s="102"/>
    </row>
    <row r="31" spans="2:11" x14ac:dyDescent="0.25">
      <c r="B31" s="126" t="s">
        <v>67</v>
      </c>
    </row>
  </sheetData>
  <mergeCells count="4">
    <mergeCell ref="B1:F1"/>
    <mergeCell ref="B2:F2"/>
    <mergeCell ref="B3:F3"/>
    <mergeCell ref="B29:F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4079-83FB-4D3D-AF62-3DB30172BE9C}">
  <dimension ref="B1:N20"/>
  <sheetViews>
    <sheetView showGridLines="0" workbookViewId="0"/>
  </sheetViews>
  <sheetFormatPr defaultColWidth="9.140625" defaultRowHeight="12.75" x14ac:dyDescent="0.2"/>
  <cols>
    <col min="1" max="2" width="9.140625" style="1"/>
    <col min="3" max="3" width="8.85546875" style="1" bestFit="1" customWidth="1"/>
    <col min="4" max="5" width="7.85546875" style="1" bestFit="1" customWidth="1"/>
    <col min="6" max="6" width="8.85546875" style="1" customWidth="1"/>
    <col min="7" max="7" width="7.85546875" style="1" bestFit="1" customWidth="1"/>
    <col min="8" max="8" width="7.7109375" style="1" bestFit="1" customWidth="1"/>
    <col min="9" max="9" width="8.85546875" style="1" customWidth="1"/>
    <col min="10" max="10" width="8.140625" style="1" customWidth="1"/>
    <col min="11" max="11" width="9.28515625" style="1" customWidth="1"/>
    <col min="12" max="12" width="10.5703125" style="1" customWidth="1"/>
    <col min="13" max="13" width="12.140625" style="1" customWidth="1"/>
    <col min="14" max="14" width="11" style="1" customWidth="1"/>
    <col min="15" max="16384" width="9.140625" style="1"/>
  </cols>
  <sheetData>
    <row r="1" spans="2:14" x14ac:dyDescent="0.2">
      <c r="B1" s="200" t="s">
        <v>19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"/>
      <c r="N1" s="2"/>
    </row>
    <row r="2" spans="2:14" x14ac:dyDescent="0.2">
      <c r="B2" s="200" t="s">
        <v>139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"/>
      <c r="N2" s="2"/>
    </row>
    <row r="3" spans="2:14" x14ac:dyDescent="0.2">
      <c r="B3" s="201" t="s">
        <v>329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8"/>
      <c r="N3" s="8"/>
    </row>
    <row r="4" spans="2:14" ht="23.25" customHeight="1" x14ac:dyDescent="0.2">
      <c r="B4" s="215" t="s">
        <v>114</v>
      </c>
      <c r="C4" s="215"/>
      <c r="D4" s="215"/>
      <c r="E4" s="215" t="s">
        <v>133</v>
      </c>
      <c r="F4" s="215"/>
      <c r="G4" s="215"/>
      <c r="H4" s="216" t="s">
        <v>136</v>
      </c>
      <c r="I4" s="216"/>
      <c r="J4" s="216"/>
      <c r="K4" s="216" t="s">
        <v>138</v>
      </c>
      <c r="L4" s="216"/>
      <c r="M4" s="13"/>
    </row>
    <row r="5" spans="2:14" x14ac:dyDescent="0.2">
      <c r="B5" s="136" t="s">
        <v>13</v>
      </c>
      <c r="C5" s="136" t="s">
        <v>14</v>
      </c>
      <c r="D5" s="136" t="s">
        <v>16</v>
      </c>
      <c r="E5" s="136" t="s">
        <v>13</v>
      </c>
      <c r="F5" s="136" t="s">
        <v>14</v>
      </c>
      <c r="G5" s="136" t="s">
        <v>16</v>
      </c>
      <c r="H5" s="53" t="s">
        <v>13</v>
      </c>
      <c r="I5" s="53" t="s">
        <v>14</v>
      </c>
      <c r="J5" s="53" t="s">
        <v>16</v>
      </c>
      <c r="K5" s="53" t="s">
        <v>13</v>
      </c>
      <c r="L5" s="53" t="s">
        <v>14</v>
      </c>
      <c r="M5" s="13"/>
    </row>
    <row r="6" spans="2:14" x14ac:dyDescent="0.2">
      <c r="B6" s="138">
        <v>1116864</v>
      </c>
      <c r="C6" s="138">
        <v>1249152</v>
      </c>
      <c r="D6" s="138">
        <f>SUM(B6:C6)</f>
        <v>2366016</v>
      </c>
      <c r="E6" s="138">
        <v>1143113</v>
      </c>
      <c r="F6" s="138">
        <v>1290987</v>
      </c>
      <c r="G6" s="138">
        <f>SUM(E6:F6)</f>
        <v>2434100</v>
      </c>
      <c r="H6" s="138">
        <v>36454.757095984882</v>
      </c>
      <c r="I6" s="139">
        <v>35912.194353201208</v>
      </c>
      <c r="J6" s="139">
        <v>36168.307919278624</v>
      </c>
      <c r="K6" s="73">
        <f>+E6/$G$6</f>
        <v>0.46962450186927407</v>
      </c>
      <c r="L6" s="73">
        <f>+F6/$G$6</f>
        <v>0.53037549813072593</v>
      </c>
    </row>
    <row r="7" spans="2:14" ht="12.75" customHeight="1" x14ac:dyDescent="0.2">
      <c r="B7" s="214" t="s">
        <v>196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</row>
    <row r="8" spans="2:14" ht="21" customHeight="1" x14ac:dyDescent="0.2"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</row>
    <row r="9" spans="2:14" x14ac:dyDescent="0.2">
      <c r="B9" s="126" t="s">
        <v>67</v>
      </c>
      <c r="C9" s="9"/>
    </row>
    <row r="10" spans="2:14" x14ac:dyDescent="0.2">
      <c r="C10" s="9"/>
    </row>
    <row r="11" spans="2:14" x14ac:dyDescent="0.2">
      <c r="C11" s="9"/>
    </row>
    <row r="17" spans="3:7" x14ac:dyDescent="0.2">
      <c r="C17" s="14"/>
      <c r="D17" s="14"/>
      <c r="E17" s="14"/>
      <c r="F17" s="14"/>
      <c r="G17" s="14"/>
    </row>
    <row r="18" spans="3:7" x14ac:dyDescent="0.2">
      <c r="D18" s="15"/>
      <c r="E18" s="15"/>
      <c r="F18" s="15"/>
      <c r="G18" s="15"/>
    </row>
    <row r="19" spans="3:7" x14ac:dyDescent="0.2">
      <c r="D19" s="9"/>
      <c r="E19" s="9"/>
      <c r="F19" s="9"/>
      <c r="G19" s="9"/>
    </row>
    <row r="20" spans="3:7" x14ac:dyDescent="0.2">
      <c r="D20" s="9"/>
      <c r="E20" s="9"/>
      <c r="F20" s="9"/>
      <c r="G20" s="9"/>
    </row>
  </sheetData>
  <mergeCells count="8">
    <mergeCell ref="B7:L8"/>
    <mergeCell ref="B3:L3"/>
    <mergeCell ref="B2:L2"/>
    <mergeCell ref="B1:L1"/>
    <mergeCell ref="B4:D4"/>
    <mergeCell ref="E4:G4"/>
    <mergeCell ref="K4:L4"/>
    <mergeCell ref="H4:J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30C6-77AD-473D-83C7-B6063B18A044}">
  <dimension ref="B1:V30"/>
  <sheetViews>
    <sheetView showGridLines="0" workbookViewId="0"/>
  </sheetViews>
  <sheetFormatPr defaultColWidth="9.140625" defaultRowHeight="12.75" x14ac:dyDescent="0.2"/>
  <cols>
    <col min="1" max="1" width="9.140625" style="1"/>
    <col min="2" max="2" width="9.42578125" style="1" customWidth="1"/>
    <col min="3" max="3" width="6.5703125" style="1" bestFit="1" customWidth="1"/>
    <col min="4" max="4" width="8.140625" style="1" customWidth="1"/>
    <col min="5" max="5" width="8.28515625" style="1" bestFit="1" customWidth="1"/>
    <col min="6" max="6" width="7.7109375" style="1" customWidth="1"/>
    <col min="7" max="7" width="8.7109375" style="1" customWidth="1"/>
    <col min="8" max="8" width="8.7109375" style="1" bestFit="1" customWidth="1"/>
    <col min="9" max="9" width="8.42578125" style="1" customWidth="1"/>
    <col min="10" max="10" width="8.140625" style="1" customWidth="1"/>
    <col min="11" max="11" width="7.85546875" style="1" customWidth="1"/>
    <col min="12" max="12" width="8.7109375" style="1" customWidth="1"/>
    <col min="13" max="13" width="7.85546875" style="1" bestFit="1" customWidth="1"/>
    <col min="14" max="14" width="8.140625" style="1" customWidth="1"/>
    <col min="15" max="16" width="7.85546875" style="1" bestFit="1" customWidth="1"/>
    <col min="17" max="17" width="7.85546875" style="1" customWidth="1"/>
    <col min="18" max="18" width="7" style="1" customWidth="1"/>
    <col min="19" max="19" width="7.42578125" style="1" customWidth="1"/>
    <col min="20" max="20" width="8.140625" style="1" customWidth="1"/>
    <col min="21" max="21" width="8.42578125" style="1" customWidth="1"/>
    <col min="22" max="16384" width="9.140625" style="1"/>
  </cols>
  <sheetData>
    <row r="1" spans="2:22" ht="15" customHeight="1" x14ac:dyDescent="0.2">
      <c r="B1" s="200" t="s">
        <v>20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"/>
    </row>
    <row r="2" spans="2:22" ht="15" customHeight="1" x14ac:dyDescent="0.2">
      <c r="B2" s="200" t="s">
        <v>140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"/>
    </row>
    <row r="3" spans="2:22" ht="15" customHeight="1" x14ac:dyDescent="0.2">
      <c r="B3" s="217" t="s">
        <v>329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6"/>
    </row>
    <row r="4" spans="2:22" ht="15" customHeight="1" x14ac:dyDescent="0.2">
      <c r="B4" s="218" t="s">
        <v>114</v>
      </c>
      <c r="C4" s="219"/>
      <c r="D4" s="219"/>
      <c r="E4" s="219"/>
      <c r="F4" s="220"/>
      <c r="G4" s="218" t="s">
        <v>133</v>
      </c>
      <c r="H4" s="219"/>
      <c r="I4" s="219"/>
      <c r="J4" s="219"/>
      <c r="K4" s="220"/>
      <c r="L4" s="221" t="s">
        <v>149</v>
      </c>
      <c r="M4" s="222"/>
      <c r="N4" s="222"/>
      <c r="O4" s="222"/>
      <c r="P4" s="223"/>
      <c r="Q4" s="221" t="s">
        <v>138</v>
      </c>
      <c r="R4" s="222"/>
      <c r="S4" s="222"/>
      <c r="T4" s="222"/>
      <c r="U4" s="223"/>
    </row>
    <row r="5" spans="2:22" ht="22.5" x14ac:dyDescent="0.2">
      <c r="B5" s="157" t="s">
        <v>203</v>
      </c>
      <c r="C5" s="157" t="s">
        <v>69</v>
      </c>
      <c r="D5" s="157" t="s">
        <v>70</v>
      </c>
      <c r="E5" s="157" t="s">
        <v>204</v>
      </c>
      <c r="F5" s="136" t="s">
        <v>16</v>
      </c>
      <c r="G5" s="157" t="s">
        <v>203</v>
      </c>
      <c r="H5" s="157" t="s">
        <v>69</v>
      </c>
      <c r="I5" s="157" t="s">
        <v>70</v>
      </c>
      <c r="J5" s="157" t="s">
        <v>204</v>
      </c>
      <c r="K5" s="136" t="s">
        <v>16</v>
      </c>
      <c r="L5" s="97" t="s">
        <v>203</v>
      </c>
      <c r="M5" s="97" t="s">
        <v>69</v>
      </c>
      <c r="N5" s="59" t="s">
        <v>70</v>
      </c>
      <c r="O5" s="59" t="s">
        <v>204</v>
      </c>
      <c r="P5" s="53" t="s">
        <v>16</v>
      </c>
      <c r="Q5" s="97" t="s">
        <v>51</v>
      </c>
      <c r="R5" s="97" t="s">
        <v>69</v>
      </c>
      <c r="S5" s="59" t="s">
        <v>70</v>
      </c>
      <c r="T5" s="59" t="s">
        <v>30</v>
      </c>
      <c r="U5" s="53" t="s">
        <v>16</v>
      </c>
    </row>
    <row r="6" spans="2:22" x14ac:dyDescent="0.2">
      <c r="B6" s="138">
        <v>657</v>
      </c>
      <c r="C6" s="138">
        <v>750476</v>
      </c>
      <c r="D6" s="138">
        <v>1301524</v>
      </c>
      <c r="E6" s="138">
        <v>313359</v>
      </c>
      <c r="F6" s="138">
        <f>+SUM(B6:E6)</f>
        <v>2366016</v>
      </c>
      <c r="G6" s="138">
        <v>659</v>
      </c>
      <c r="H6" s="138">
        <v>771840</v>
      </c>
      <c r="I6" s="138">
        <v>1362148</v>
      </c>
      <c r="J6" s="138">
        <v>325263</v>
      </c>
      <c r="K6" s="138">
        <f>+SUM(G6:J6)</f>
        <v>2459910</v>
      </c>
      <c r="L6" s="139">
        <v>23012.415936073052</v>
      </c>
      <c r="M6" s="139">
        <v>28126.194693980902</v>
      </c>
      <c r="N6" s="139">
        <v>40412.710277221129</v>
      </c>
      <c r="O6" s="139">
        <v>37827.315164587562</v>
      </c>
      <c r="P6" s="139">
        <v>36168.307919278646</v>
      </c>
      <c r="Q6" s="96">
        <f>+G6/$K$6</f>
        <v>2.6789597993422522E-4</v>
      </c>
      <c r="R6" s="96">
        <f>+H6/$K$6</f>
        <v>0.31376757686256812</v>
      </c>
      <c r="S6" s="96">
        <f>+I6/$K$6</f>
        <v>0.55373895792935512</v>
      </c>
      <c r="T6" s="96">
        <f>+J6/$K$6</f>
        <v>0.13222556922814249</v>
      </c>
      <c r="U6" s="96">
        <f>+K6/$K$6</f>
        <v>1</v>
      </c>
    </row>
    <row r="7" spans="2:22" x14ac:dyDescent="0.2">
      <c r="B7" s="214" t="s">
        <v>196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</row>
    <row r="8" spans="2:22" ht="12.75" customHeight="1" x14ac:dyDescent="0.2"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</row>
    <row r="9" spans="2:22" x14ac:dyDescent="0.2">
      <c r="B9" s="126" t="s">
        <v>67</v>
      </c>
      <c r="C9" s="9"/>
    </row>
    <row r="10" spans="2:22" x14ac:dyDescent="0.2">
      <c r="D10" s="9"/>
      <c r="E10" s="9"/>
      <c r="F10" s="9"/>
      <c r="G10" s="9"/>
      <c r="H10" s="9"/>
      <c r="I10" s="9"/>
      <c r="J10" s="9"/>
      <c r="K10" s="9"/>
    </row>
    <row r="11" spans="2:22" x14ac:dyDescent="0.2">
      <c r="D11" s="9"/>
      <c r="H11" s="9"/>
    </row>
    <row r="12" spans="2:22" x14ac:dyDescent="0.2">
      <c r="D12" s="9"/>
      <c r="K12" s="9"/>
    </row>
    <row r="13" spans="2:22" x14ac:dyDescent="0.2">
      <c r="K13" s="9"/>
    </row>
    <row r="14" spans="2:22" x14ac:dyDescent="0.2">
      <c r="K14" s="9"/>
    </row>
    <row r="18" spans="4:12" x14ac:dyDescent="0.2">
      <c r="D18" s="15"/>
    </row>
    <row r="19" spans="4:12" x14ac:dyDescent="0.2">
      <c r="D19" s="15"/>
      <c r="E19" s="9"/>
      <c r="F19" s="9"/>
      <c r="G19" s="9"/>
      <c r="H19" s="9"/>
      <c r="I19" s="9"/>
      <c r="J19" s="9"/>
    </row>
    <row r="20" spans="4:12" x14ac:dyDescent="0.2">
      <c r="D20" s="15"/>
      <c r="L20" s="17"/>
    </row>
    <row r="21" spans="4:12" x14ac:dyDescent="0.2">
      <c r="D21" s="15"/>
    </row>
    <row r="22" spans="4:12" x14ac:dyDescent="0.2">
      <c r="D22" s="15"/>
    </row>
    <row r="23" spans="4:12" x14ac:dyDescent="0.2">
      <c r="D23" s="15"/>
    </row>
    <row r="24" spans="4:12" x14ac:dyDescent="0.2">
      <c r="D24" s="15"/>
    </row>
    <row r="25" spans="4:12" x14ac:dyDescent="0.2">
      <c r="D25" s="15"/>
    </row>
    <row r="26" spans="4:12" x14ac:dyDescent="0.2">
      <c r="D26" s="15"/>
    </row>
    <row r="27" spans="4:12" x14ac:dyDescent="0.2">
      <c r="D27" s="15"/>
    </row>
    <row r="28" spans="4:12" x14ac:dyDescent="0.2">
      <c r="D28" s="15"/>
    </row>
    <row r="29" spans="4:12" x14ac:dyDescent="0.2">
      <c r="D29" s="15"/>
    </row>
    <row r="30" spans="4:12" x14ac:dyDescent="0.2">
      <c r="D30" s="15"/>
    </row>
  </sheetData>
  <mergeCells count="8">
    <mergeCell ref="B7:U8"/>
    <mergeCell ref="B2:U2"/>
    <mergeCell ref="B3:U3"/>
    <mergeCell ref="B1:U1"/>
    <mergeCell ref="B4:F4"/>
    <mergeCell ref="G4:K4"/>
    <mergeCell ref="L4:P4"/>
    <mergeCell ref="Q4:U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71641-8576-46A6-891E-5A4F46D2F29C}">
  <dimension ref="B1:P15"/>
  <sheetViews>
    <sheetView showGridLines="0" workbookViewId="0">
      <selection activeCell="B4" sqref="B4:B5"/>
    </sheetView>
  </sheetViews>
  <sheetFormatPr defaultColWidth="9.140625" defaultRowHeight="12.75" x14ac:dyDescent="0.2"/>
  <cols>
    <col min="1" max="1" width="9.140625" style="1"/>
    <col min="2" max="2" width="21.28515625" style="1" customWidth="1"/>
    <col min="3" max="3" width="8" style="1" customWidth="1"/>
    <col min="4" max="4" width="6.5703125" style="1" bestFit="1" customWidth="1"/>
    <col min="5" max="5" width="8.140625" style="1" customWidth="1"/>
    <col min="6" max="6" width="7.7109375" style="1" bestFit="1" customWidth="1"/>
    <col min="7" max="7" width="7.85546875" style="1" bestFit="1" customWidth="1"/>
    <col min="8" max="8" width="8.85546875" style="1" customWidth="1"/>
    <col min="9" max="9" width="10.28515625" style="1" customWidth="1"/>
    <col min="10" max="12" width="7.85546875" style="1" bestFit="1" customWidth="1"/>
    <col min="13" max="14" width="18.140625" style="1" bestFit="1" customWidth="1"/>
    <col min="15" max="15" width="14.85546875" style="1" bestFit="1" customWidth="1"/>
    <col min="16" max="16" width="12" style="1" bestFit="1" customWidth="1"/>
    <col min="17" max="20" width="26" style="1" bestFit="1" customWidth="1"/>
    <col min="21" max="21" width="29.42578125" style="1" bestFit="1" customWidth="1"/>
    <col min="22" max="22" width="31" style="1" bestFit="1" customWidth="1"/>
    <col min="23" max="23" width="17" style="1" bestFit="1" customWidth="1"/>
    <col min="24" max="26" width="18.140625" style="1" bestFit="1" customWidth="1"/>
    <col min="27" max="27" width="14.85546875" style="1" bestFit="1" customWidth="1"/>
    <col min="28" max="28" width="11.28515625" style="1" bestFit="1" customWidth="1"/>
    <col min="29" max="16384" width="9.140625" style="1"/>
  </cols>
  <sheetData>
    <row r="1" spans="2:16" x14ac:dyDescent="0.2">
      <c r="B1" s="226" t="s">
        <v>21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3"/>
      <c r="N1" s="3"/>
      <c r="O1" s="3"/>
      <c r="P1" s="3"/>
    </row>
    <row r="2" spans="2:16" ht="12.75" customHeight="1" x14ac:dyDescent="0.2">
      <c r="B2" s="225" t="s">
        <v>161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10"/>
      <c r="N2" s="10"/>
      <c r="O2" s="10"/>
      <c r="P2" s="10"/>
    </row>
    <row r="3" spans="2:16" x14ac:dyDescent="0.2">
      <c r="B3" s="224" t="s">
        <v>329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3"/>
      <c r="N3" s="3"/>
      <c r="O3" s="3"/>
      <c r="P3" s="3"/>
    </row>
    <row r="4" spans="2:16" ht="15" customHeight="1" x14ac:dyDescent="0.2">
      <c r="B4" s="227" t="s">
        <v>167</v>
      </c>
      <c r="C4" s="218" t="s">
        <v>141</v>
      </c>
      <c r="D4" s="219"/>
      <c r="E4" s="219"/>
      <c r="F4" s="219"/>
      <c r="G4" s="220"/>
      <c r="H4" s="221" t="s">
        <v>149</v>
      </c>
      <c r="I4" s="222"/>
      <c r="J4" s="222"/>
      <c r="K4" s="222"/>
      <c r="L4" s="223"/>
    </row>
    <row r="5" spans="2:16" ht="22.5" x14ac:dyDescent="0.2">
      <c r="B5" s="227"/>
      <c r="C5" s="109" t="s">
        <v>203</v>
      </c>
      <c r="D5" s="109" t="s">
        <v>205</v>
      </c>
      <c r="E5" s="109" t="s">
        <v>70</v>
      </c>
      <c r="F5" s="109" t="s">
        <v>204</v>
      </c>
      <c r="G5" s="109" t="s">
        <v>16</v>
      </c>
      <c r="H5" s="59" t="str">
        <f t="shared" ref="H5:K5" si="0">C5</f>
        <v xml:space="preserve">Menor de 18 años  </v>
      </c>
      <c r="I5" s="59" t="str">
        <f t="shared" si="0"/>
        <v xml:space="preserve">18 a 30 años  </v>
      </c>
      <c r="J5" s="59" t="str">
        <f t="shared" si="0"/>
        <v xml:space="preserve">31 a 55 años  </v>
      </c>
      <c r="K5" s="59" t="str">
        <f t="shared" si="0"/>
        <v xml:space="preserve">Mayor a 55 años  </v>
      </c>
      <c r="L5" s="59" t="s">
        <v>16</v>
      </c>
    </row>
    <row r="6" spans="2:16" x14ac:dyDescent="0.2">
      <c r="B6" s="109" t="s">
        <v>216</v>
      </c>
      <c r="C6" s="138">
        <v>13</v>
      </c>
      <c r="D6" s="138">
        <v>5261</v>
      </c>
      <c r="E6" s="138">
        <v>4424</v>
      </c>
      <c r="F6" s="138">
        <v>880</v>
      </c>
      <c r="G6" s="138">
        <f>+SUM(C6:F6)</f>
        <v>10578</v>
      </c>
      <c r="H6" s="138">
        <v>2615.3999999999996</v>
      </c>
      <c r="I6" s="138">
        <v>2963.1360168551805</v>
      </c>
      <c r="J6" s="138">
        <v>3342.1163034563542</v>
      </c>
      <c r="K6" s="138">
        <v>3381.6221848739501</v>
      </c>
      <c r="L6" s="138">
        <v>3146.7333872832405</v>
      </c>
    </row>
    <row r="7" spans="2:16" x14ac:dyDescent="0.2">
      <c r="B7" s="109" t="s">
        <v>217</v>
      </c>
      <c r="C7" s="138">
        <v>11</v>
      </c>
      <c r="D7" s="138">
        <v>15485</v>
      </c>
      <c r="E7" s="138">
        <v>38848</v>
      </c>
      <c r="F7" s="138">
        <v>28755</v>
      </c>
      <c r="G7" s="138">
        <f t="shared" ref="G7:G12" si="1">+SUM(C7:F7)</f>
        <v>83099</v>
      </c>
      <c r="H7" s="138">
        <v>9139.2350000000006</v>
      </c>
      <c r="I7" s="138">
        <v>9002.8887347056243</v>
      </c>
      <c r="J7" s="138">
        <v>9108.0222607493488</v>
      </c>
      <c r="K7" s="138">
        <v>8541.4253953788757</v>
      </c>
      <c r="L7" s="138">
        <v>8884.60085547786</v>
      </c>
    </row>
    <row r="8" spans="2:16" x14ac:dyDescent="0.2">
      <c r="B8" s="109" t="s">
        <v>218</v>
      </c>
      <c r="C8" s="138">
        <v>31</v>
      </c>
      <c r="D8" s="138">
        <v>80794</v>
      </c>
      <c r="E8" s="138">
        <v>165822</v>
      </c>
      <c r="F8" s="138">
        <v>67431</v>
      </c>
      <c r="G8" s="138">
        <f t="shared" si="1"/>
        <v>314078</v>
      </c>
      <c r="H8" s="138">
        <v>13865.075806451612</v>
      </c>
      <c r="I8" s="138">
        <v>14433.861947426682</v>
      </c>
      <c r="J8" s="138">
        <v>14227.147084686669</v>
      </c>
      <c r="K8" s="138">
        <v>13856.193317643152</v>
      </c>
      <c r="L8" s="138">
        <v>14199.242583078858</v>
      </c>
    </row>
    <row r="9" spans="2:16" x14ac:dyDescent="0.2">
      <c r="B9" s="109" t="s">
        <v>219</v>
      </c>
      <c r="C9" s="138">
        <v>581</v>
      </c>
      <c r="D9" s="138">
        <v>484677</v>
      </c>
      <c r="E9" s="138">
        <v>608899</v>
      </c>
      <c r="F9" s="138">
        <v>124874</v>
      </c>
      <c r="G9" s="138">
        <f t="shared" si="1"/>
        <v>1219031</v>
      </c>
      <c r="H9" s="138">
        <v>23708.599155172407</v>
      </c>
      <c r="I9" s="138">
        <v>22451.371733169628</v>
      </c>
      <c r="J9" s="138">
        <v>22492.442533658865</v>
      </c>
      <c r="K9" s="138">
        <v>21224.447852892041</v>
      </c>
      <c r="L9" s="138">
        <v>22346.415362883352</v>
      </c>
    </row>
    <row r="10" spans="2:16" x14ac:dyDescent="0.2">
      <c r="B10" s="109" t="s">
        <v>220</v>
      </c>
      <c r="C10" s="138">
        <v>22</v>
      </c>
      <c r="D10" s="138">
        <v>121526</v>
      </c>
      <c r="E10" s="138">
        <v>257537</v>
      </c>
      <c r="F10" s="138">
        <v>44458</v>
      </c>
      <c r="G10" s="138">
        <f t="shared" si="1"/>
        <v>423543</v>
      </c>
      <c r="H10" s="138">
        <v>33250.28727272727</v>
      </c>
      <c r="I10" s="138">
        <v>38136.808980523434</v>
      </c>
      <c r="J10" s="138">
        <v>40206.644488327045</v>
      </c>
      <c r="K10" s="138">
        <v>41946.925844032558</v>
      </c>
      <c r="L10" s="138">
        <v>39782.881666654328</v>
      </c>
    </row>
    <row r="11" spans="2:16" x14ac:dyDescent="0.2">
      <c r="B11" s="109" t="s">
        <v>221</v>
      </c>
      <c r="C11" s="138">
        <v>1</v>
      </c>
      <c r="D11" s="138">
        <v>64097</v>
      </c>
      <c r="E11" s="138">
        <v>286618</v>
      </c>
      <c r="F11" s="138">
        <v>58865</v>
      </c>
      <c r="G11" s="138">
        <f t="shared" si="1"/>
        <v>409581</v>
      </c>
      <c r="H11" s="138">
        <v>81453.539999999994</v>
      </c>
      <c r="I11" s="138">
        <v>75578.406941462425</v>
      </c>
      <c r="J11" s="138">
        <v>99377.372925185802</v>
      </c>
      <c r="K11" s="138">
        <v>115322.48997058612</v>
      </c>
      <c r="L11" s="138">
        <v>97831.183273895222</v>
      </c>
    </row>
    <row r="12" spans="2:16" x14ac:dyDescent="0.2">
      <c r="B12" s="140" t="s">
        <v>16</v>
      </c>
      <c r="C12" s="141">
        <v>659</v>
      </c>
      <c r="D12" s="141">
        <v>771840</v>
      </c>
      <c r="E12" s="141">
        <v>1362148</v>
      </c>
      <c r="F12" s="141">
        <v>325263</v>
      </c>
      <c r="G12" s="141">
        <f t="shared" si="1"/>
        <v>2459910</v>
      </c>
      <c r="H12" s="141">
        <v>23012.415936073052</v>
      </c>
      <c r="I12" s="141">
        <v>28126.194693980851</v>
      </c>
      <c r="J12" s="141">
        <v>40412.710277221158</v>
      </c>
      <c r="K12" s="141">
        <v>37827.31516458757</v>
      </c>
      <c r="L12" s="141">
        <v>36168.307919278654</v>
      </c>
    </row>
    <row r="13" spans="2:16" ht="12.75" customHeight="1" x14ac:dyDescent="0.2">
      <c r="B13" s="199" t="s">
        <v>196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</row>
    <row r="14" spans="2:16" ht="24.75" customHeight="1" x14ac:dyDescent="0.2"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</row>
    <row r="15" spans="2:16" ht="12.75" customHeight="1" x14ac:dyDescent="0.2">
      <c r="B15" s="127" t="s">
        <v>67</v>
      </c>
    </row>
  </sheetData>
  <mergeCells count="7">
    <mergeCell ref="B13:L14"/>
    <mergeCell ref="B3:L3"/>
    <mergeCell ref="B2:L2"/>
    <mergeCell ref="B1:L1"/>
    <mergeCell ref="B4:B5"/>
    <mergeCell ref="C4:G4"/>
    <mergeCell ref="H4:L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C43C-07CE-4DE0-9520-BCB7C5D8386A}">
  <dimension ref="B1:L42"/>
  <sheetViews>
    <sheetView showGridLines="0" topLeftCell="A5" workbookViewId="0">
      <selection activeCell="B4" sqref="B4"/>
    </sheetView>
  </sheetViews>
  <sheetFormatPr defaultColWidth="9.140625" defaultRowHeight="12.75" x14ac:dyDescent="0.2"/>
  <cols>
    <col min="1" max="1" width="9.140625" style="1"/>
    <col min="2" max="2" width="28.85546875" style="1" bestFit="1" customWidth="1"/>
    <col min="3" max="3" width="10.140625" style="1" bestFit="1" customWidth="1"/>
    <col min="4" max="4" width="9.28515625" style="1" bestFit="1" customWidth="1"/>
    <col min="5" max="5" width="15.28515625" style="7" bestFit="1" customWidth="1"/>
    <col min="6" max="6" width="15.5703125" style="1" customWidth="1"/>
    <col min="7" max="7" width="12" style="1" bestFit="1" customWidth="1"/>
    <col min="8" max="8" width="9.140625" style="1"/>
    <col min="9" max="9" width="28.85546875" style="1" bestFit="1" customWidth="1"/>
    <col min="10" max="10" width="16" style="1" bestFit="1" customWidth="1"/>
    <col min="11" max="16384" width="9.140625" style="1"/>
  </cols>
  <sheetData>
    <row r="1" spans="2:10" x14ac:dyDescent="0.2">
      <c r="B1" s="226" t="s">
        <v>22</v>
      </c>
      <c r="C1" s="226"/>
      <c r="D1" s="226"/>
      <c r="E1" s="226"/>
      <c r="F1" s="226"/>
      <c r="G1" s="226"/>
    </row>
    <row r="2" spans="2:10" x14ac:dyDescent="0.2">
      <c r="B2" s="226" t="s">
        <v>184</v>
      </c>
      <c r="C2" s="226"/>
      <c r="D2" s="226"/>
      <c r="E2" s="226"/>
      <c r="F2" s="226"/>
      <c r="G2" s="226"/>
    </row>
    <row r="3" spans="2:10" x14ac:dyDescent="0.2">
      <c r="B3" s="226" t="s">
        <v>329</v>
      </c>
      <c r="C3" s="226"/>
      <c r="D3" s="226"/>
      <c r="E3" s="226"/>
      <c r="F3" s="226"/>
      <c r="G3" s="226"/>
    </row>
    <row r="4" spans="2:10" ht="33.75" x14ac:dyDescent="0.25">
      <c r="B4" s="62" t="s">
        <v>15</v>
      </c>
      <c r="C4" s="109" t="s">
        <v>114</v>
      </c>
      <c r="D4" s="109" t="s">
        <v>133</v>
      </c>
      <c r="E4" s="109" t="s">
        <v>142</v>
      </c>
      <c r="F4" s="59" t="s">
        <v>149</v>
      </c>
      <c r="G4" s="59" t="s">
        <v>138</v>
      </c>
      <c r="I4"/>
      <c r="J4"/>
    </row>
    <row r="5" spans="2:10" ht="15" x14ac:dyDescent="0.25">
      <c r="B5" s="63" t="s">
        <v>222</v>
      </c>
      <c r="C5" s="158">
        <v>1222655</v>
      </c>
      <c r="D5" s="158">
        <v>1280467</v>
      </c>
      <c r="E5" s="159">
        <v>53634017125.220009</v>
      </c>
      <c r="F5" s="159">
        <v>43866.844796954174</v>
      </c>
      <c r="G5" s="64">
        <v>0.52053408458033013</v>
      </c>
      <c r="I5" s="21"/>
      <c r="J5"/>
    </row>
    <row r="6" spans="2:10" ht="15" x14ac:dyDescent="0.25">
      <c r="B6" s="63" t="s">
        <v>223</v>
      </c>
      <c r="C6" s="158">
        <v>334479</v>
      </c>
      <c r="D6" s="158">
        <v>346630</v>
      </c>
      <c r="E6" s="159">
        <v>10612855112.34001</v>
      </c>
      <c r="F6" s="159">
        <v>31729.511007686611</v>
      </c>
      <c r="G6" s="64">
        <v>0.14091165936965175</v>
      </c>
      <c r="I6" s="21"/>
      <c r="J6"/>
    </row>
    <row r="7" spans="2:10" ht="15" x14ac:dyDescent="0.25">
      <c r="B7" s="63" t="s">
        <v>224</v>
      </c>
      <c r="C7" s="158">
        <v>262203</v>
      </c>
      <c r="D7" s="158">
        <v>271483</v>
      </c>
      <c r="E7" s="159">
        <v>7599502660.5899973</v>
      </c>
      <c r="F7" s="159">
        <v>28983.278835825666</v>
      </c>
      <c r="G7" s="64">
        <v>0.11036298075945868</v>
      </c>
      <c r="I7" s="21"/>
      <c r="J7"/>
    </row>
    <row r="8" spans="2:10" ht="15" x14ac:dyDescent="0.25">
      <c r="B8" s="63" t="s">
        <v>225</v>
      </c>
      <c r="C8" s="158">
        <v>106728</v>
      </c>
      <c r="D8" s="158">
        <v>109669</v>
      </c>
      <c r="E8" s="159">
        <v>3189258654.2200036</v>
      </c>
      <c r="F8" s="159">
        <v>29882.117665654783</v>
      </c>
      <c r="G8" s="64">
        <v>4.4582525376944682E-2</v>
      </c>
      <c r="I8" s="21"/>
      <c r="J8"/>
    </row>
    <row r="9" spans="2:10" ht="15" x14ac:dyDescent="0.25">
      <c r="B9" s="63" t="s">
        <v>226</v>
      </c>
      <c r="C9" s="158">
        <v>56771</v>
      </c>
      <c r="D9" s="158">
        <v>58145</v>
      </c>
      <c r="E9" s="159">
        <v>1821683657.5700011</v>
      </c>
      <c r="F9" s="159">
        <v>32088.278479681547</v>
      </c>
      <c r="G9" s="64">
        <v>2.3637043631677582E-2</v>
      </c>
      <c r="I9" s="21"/>
      <c r="J9"/>
    </row>
    <row r="10" spans="2:10" ht="15" x14ac:dyDescent="0.25">
      <c r="B10" s="63" t="s">
        <v>227</v>
      </c>
      <c r="C10" s="158">
        <v>52868</v>
      </c>
      <c r="D10" s="158">
        <v>54350</v>
      </c>
      <c r="E10" s="159">
        <v>1251043155.6100011</v>
      </c>
      <c r="F10" s="159">
        <v>23663.523409434838</v>
      </c>
      <c r="G10" s="64">
        <v>2.20943042631641E-2</v>
      </c>
      <c r="I10" s="21"/>
      <c r="J10"/>
    </row>
    <row r="11" spans="2:10" ht="15" x14ac:dyDescent="0.25">
      <c r="B11" s="63" t="s">
        <v>228</v>
      </c>
      <c r="C11" s="158">
        <v>47913</v>
      </c>
      <c r="D11" s="158">
        <v>49264</v>
      </c>
      <c r="E11" s="159">
        <v>1281045373.5300007</v>
      </c>
      <c r="F11" s="159">
        <v>26736.905923862014</v>
      </c>
      <c r="G11" s="64">
        <v>2.0026748946099654E-2</v>
      </c>
      <c r="I11" s="21"/>
      <c r="J11"/>
    </row>
    <row r="12" spans="2:10" ht="15" x14ac:dyDescent="0.25">
      <c r="B12" s="63" t="s">
        <v>229</v>
      </c>
      <c r="C12" s="158">
        <v>45336</v>
      </c>
      <c r="D12" s="158">
        <v>46399</v>
      </c>
      <c r="E12" s="159">
        <v>993959071.22999978</v>
      </c>
      <c r="F12" s="159">
        <v>21924.27808430386</v>
      </c>
      <c r="G12" s="64">
        <v>1.8862072189632956E-2</v>
      </c>
      <c r="I12" s="21"/>
      <c r="J12"/>
    </row>
    <row r="13" spans="2:10" ht="15" x14ac:dyDescent="0.25">
      <c r="B13" s="63" t="s">
        <v>230</v>
      </c>
      <c r="C13" s="158">
        <v>35435</v>
      </c>
      <c r="D13" s="158">
        <v>37022</v>
      </c>
      <c r="E13" s="159">
        <v>881175434.11999977</v>
      </c>
      <c r="F13" s="159">
        <v>24867.375028079576</v>
      </c>
      <c r="G13" s="64">
        <v>1.505014411096341E-2</v>
      </c>
      <c r="I13" s="21"/>
      <c r="J13"/>
    </row>
    <row r="14" spans="2:10" ht="15" x14ac:dyDescent="0.25">
      <c r="B14" s="63" t="s">
        <v>231</v>
      </c>
      <c r="C14" s="158">
        <v>28117</v>
      </c>
      <c r="D14" s="158">
        <v>29056</v>
      </c>
      <c r="E14" s="159">
        <v>579841602.26000023</v>
      </c>
      <c r="F14" s="159">
        <v>20622.45624568767</v>
      </c>
      <c r="G14" s="64">
        <v>1.1811814253366993E-2</v>
      </c>
      <c r="I14" s="21"/>
      <c r="J14"/>
    </row>
    <row r="15" spans="2:10" ht="15" x14ac:dyDescent="0.25">
      <c r="B15" s="63" t="s">
        <v>232</v>
      </c>
      <c r="C15" s="158">
        <v>27258</v>
      </c>
      <c r="D15" s="158">
        <v>27757</v>
      </c>
      <c r="E15" s="159">
        <v>620113033.5399996</v>
      </c>
      <c r="F15" s="159">
        <v>22749.762768361568</v>
      </c>
      <c r="G15" s="64">
        <v>1.1283746153314553E-2</v>
      </c>
      <c r="I15" s="21"/>
      <c r="J15"/>
    </row>
    <row r="16" spans="2:10" ht="15" x14ac:dyDescent="0.25">
      <c r="B16" s="63" t="s">
        <v>233</v>
      </c>
      <c r="C16" s="158">
        <v>26390</v>
      </c>
      <c r="D16" s="158">
        <v>26988</v>
      </c>
      <c r="E16" s="159">
        <v>562556828.14999986</v>
      </c>
      <c r="F16" s="159">
        <v>21317.045401667292</v>
      </c>
      <c r="G16" s="64">
        <v>1.0971133090235008E-2</v>
      </c>
      <c r="I16" s="21"/>
      <c r="J16"/>
    </row>
    <row r="17" spans="2:10" ht="15" x14ac:dyDescent="0.25">
      <c r="B17" s="63" t="s">
        <v>234</v>
      </c>
      <c r="C17" s="158">
        <v>17251</v>
      </c>
      <c r="D17" s="158">
        <v>17664</v>
      </c>
      <c r="E17" s="159">
        <v>345178373.32999998</v>
      </c>
      <c r="F17" s="159">
        <v>20009.180530404035</v>
      </c>
      <c r="G17" s="64">
        <v>7.1807505152627531E-3</v>
      </c>
      <c r="I17" s="21"/>
      <c r="J17"/>
    </row>
    <row r="18" spans="2:10" ht="15" x14ac:dyDescent="0.25">
      <c r="B18" s="63" t="s">
        <v>235</v>
      </c>
      <c r="C18" s="158">
        <v>13284</v>
      </c>
      <c r="D18" s="158">
        <v>13605</v>
      </c>
      <c r="E18" s="159">
        <v>322862261.74999994</v>
      </c>
      <c r="F18" s="159">
        <v>24304.596638813608</v>
      </c>
      <c r="G18" s="64">
        <v>5.5306901472005074E-3</v>
      </c>
      <c r="I18" s="21"/>
      <c r="J18"/>
    </row>
    <row r="19" spans="2:10" ht="15" x14ac:dyDescent="0.25">
      <c r="B19" s="63" t="s">
        <v>236</v>
      </c>
      <c r="C19" s="158">
        <v>9381</v>
      </c>
      <c r="D19" s="158">
        <v>9592</v>
      </c>
      <c r="E19" s="159">
        <v>181646086.65999997</v>
      </c>
      <c r="F19" s="159">
        <v>19363.19013538002</v>
      </c>
      <c r="G19" s="64">
        <v>3.8993296502717579E-3</v>
      </c>
      <c r="I19" s="21"/>
      <c r="J19"/>
    </row>
    <row r="20" spans="2:10" ht="15" x14ac:dyDescent="0.25">
      <c r="B20" s="63" t="s">
        <v>237</v>
      </c>
      <c r="C20" s="158">
        <v>9321</v>
      </c>
      <c r="D20" s="158">
        <v>9534</v>
      </c>
      <c r="E20" s="159">
        <v>208477011.18999997</v>
      </c>
      <c r="F20" s="159">
        <v>22366.378198691124</v>
      </c>
      <c r="G20" s="64">
        <v>3.8757515518860444E-3</v>
      </c>
      <c r="I20" s="21"/>
      <c r="J20"/>
    </row>
    <row r="21" spans="2:10" ht="15" x14ac:dyDescent="0.25">
      <c r="B21" s="63" t="s">
        <v>238</v>
      </c>
      <c r="C21" s="158">
        <v>8831</v>
      </c>
      <c r="D21" s="158">
        <v>9171</v>
      </c>
      <c r="E21" s="159">
        <v>202537097.38</v>
      </c>
      <c r="F21" s="159">
        <v>22934.786250707733</v>
      </c>
      <c r="G21" s="64">
        <v>3.7281851775064941E-3</v>
      </c>
      <c r="I21" s="21"/>
      <c r="J21"/>
    </row>
    <row r="22" spans="2:10" ht="15" x14ac:dyDescent="0.25">
      <c r="B22" s="63" t="s">
        <v>239</v>
      </c>
      <c r="C22" s="158">
        <v>8772</v>
      </c>
      <c r="D22" s="158">
        <v>8914</v>
      </c>
      <c r="E22" s="159">
        <v>166362746.02000004</v>
      </c>
      <c r="F22" s="159">
        <v>18965.201324669408</v>
      </c>
      <c r="G22" s="64">
        <v>3.6237098105215233E-3</v>
      </c>
      <c r="I22" s="21"/>
      <c r="J22"/>
    </row>
    <row r="23" spans="2:10" ht="15" x14ac:dyDescent="0.25">
      <c r="B23" s="63" t="s">
        <v>240</v>
      </c>
      <c r="C23" s="158">
        <v>7987</v>
      </c>
      <c r="D23" s="158">
        <v>8126</v>
      </c>
      <c r="E23" s="159">
        <v>180062794.84999996</v>
      </c>
      <c r="F23" s="159">
        <v>22544.484142982343</v>
      </c>
      <c r="G23" s="64">
        <v>3.3033728876259699E-3</v>
      </c>
      <c r="I23" s="21"/>
      <c r="J23"/>
    </row>
    <row r="24" spans="2:10" ht="15" x14ac:dyDescent="0.25">
      <c r="B24" s="63" t="s">
        <v>241</v>
      </c>
      <c r="C24" s="158">
        <v>7806</v>
      </c>
      <c r="D24" s="158">
        <v>8031</v>
      </c>
      <c r="E24" s="159">
        <v>167404399.78999999</v>
      </c>
      <c r="F24" s="159">
        <v>21445.605917243145</v>
      </c>
      <c r="G24" s="64">
        <v>3.2647535885459225E-3</v>
      </c>
      <c r="I24" s="21"/>
      <c r="J24"/>
    </row>
    <row r="25" spans="2:10" ht="15" x14ac:dyDescent="0.25">
      <c r="B25" s="63" t="s">
        <v>242</v>
      </c>
      <c r="C25" s="158">
        <v>7497</v>
      </c>
      <c r="D25" s="158">
        <v>7673</v>
      </c>
      <c r="E25" s="159">
        <v>140504041.81999996</v>
      </c>
      <c r="F25" s="159">
        <v>18741.368790182736</v>
      </c>
      <c r="G25" s="64">
        <v>3.1192198088547955E-3</v>
      </c>
      <c r="I25" s="21"/>
      <c r="J25"/>
    </row>
    <row r="26" spans="2:10" ht="15" x14ac:dyDescent="0.25">
      <c r="B26" s="63" t="s">
        <v>243</v>
      </c>
      <c r="C26" s="158">
        <v>6238</v>
      </c>
      <c r="D26" s="158">
        <v>6351</v>
      </c>
      <c r="E26" s="159">
        <v>134503435.75999999</v>
      </c>
      <c r="F26" s="159">
        <v>21561.948663033021</v>
      </c>
      <c r="G26" s="64">
        <v>2.5818017732356061E-3</v>
      </c>
      <c r="I26" s="21"/>
      <c r="J26"/>
    </row>
    <row r="27" spans="2:10" ht="15" x14ac:dyDescent="0.25">
      <c r="B27" s="63" t="s">
        <v>244</v>
      </c>
      <c r="C27" s="158">
        <v>5121</v>
      </c>
      <c r="D27" s="158">
        <v>5233</v>
      </c>
      <c r="E27" s="159">
        <v>131580445.23999996</v>
      </c>
      <c r="F27" s="159">
        <v>25694.2872954501</v>
      </c>
      <c r="G27" s="64">
        <v>2.1273136009040982E-3</v>
      </c>
      <c r="I27" s="21"/>
      <c r="J27"/>
    </row>
    <row r="28" spans="2:10" ht="15" x14ac:dyDescent="0.25">
      <c r="B28" s="63" t="s">
        <v>245</v>
      </c>
      <c r="C28" s="158">
        <v>4143</v>
      </c>
      <c r="D28" s="158">
        <v>4256</v>
      </c>
      <c r="E28" s="159">
        <v>78706504.150000006</v>
      </c>
      <c r="F28" s="159">
        <v>18997.46660632392</v>
      </c>
      <c r="G28" s="64">
        <v>1.7301445987861345E-3</v>
      </c>
      <c r="I28" s="21"/>
      <c r="J28"/>
    </row>
    <row r="29" spans="2:10" ht="15" x14ac:dyDescent="0.25">
      <c r="B29" s="63" t="s">
        <v>246</v>
      </c>
      <c r="C29" s="158">
        <v>3572</v>
      </c>
      <c r="D29" s="158">
        <v>3650</v>
      </c>
      <c r="E29" s="159">
        <v>89358149.609999999</v>
      </c>
      <c r="F29" s="159">
        <v>25016.279286114222</v>
      </c>
      <c r="G29" s="64">
        <v>1.483794122549199E-3</v>
      </c>
      <c r="I29" s="21"/>
      <c r="J29"/>
    </row>
    <row r="30" spans="2:10" ht="15" x14ac:dyDescent="0.25">
      <c r="B30" s="63" t="s">
        <v>247</v>
      </c>
      <c r="C30" s="158">
        <v>3141</v>
      </c>
      <c r="D30" s="158">
        <v>3181</v>
      </c>
      <c r="E30" s="159">
        <v>70078626.810000002</v>
      </c>
      <c r="F30" s="159">
        <v>22310.928624641834</v>
      </c>
      <c r="G30" s="64">
        <v>1.293136740775069E-3</v>
      </c>
      <c r="I30" s="21"/>
      <c r="J30"/>
    </row>
    <row r="31" spans="2:10" ht="15" x14ac:dyDescent="0.25">
      <c r="B31" s="63" t="s">
        <v>248</v>
      </c>
      <c r="C31" s="158">
        <v>1976</v>
      </c>
      <c r="D31" s="158">
        <v>2043</v>
      </c>
      <c r="E31" s="159">
        <v>35165923.600000016</v>
      </c>
      <c r="F31" s="159">
        <v>17796.520040485837</v>
      </c>
      <c r="G31" s="64">
        <v>8.3051818968986671E-4</v>
      </c>
      <c r="I31" s="21"/>
      <c r="J31"/>
    </row>
    <row r="32" spans="2:10" ht="15" x14ac:dyDescent="0.25">
      <c r="B32" s="63" t="s">
        <v>249</v>
      </c>
      <c r="C32" s="158">
        <v>1692</v>
      </c>
      <c r="D32" s="158">
        <v>1739</v>
      </c>
      <c r="E32" s="159">
        <v>32320292.140000001</v>
      </c>
      <c r="F32" s="159">
        <v>19101.827505910165</v>
      </c>
      <c r="G32" s="64">
        <v>7.0693643263371425E-4</v>
      </c>
      <c r="I32" s="21"/>
      <c r="J32"/>
    </row>
    <row r="33" spans="2:12" ht="15" x14ac:dyDescent="0.25">
      <c r="B33" s="63" t="s">
        <v>250</v>
      </c>
      <c r="C33" s="158">
        <v>1192</v>
      </c>
      <c r="D33" s="158">
        <v>1208</v>
      </c>
      <c r="E33" s="159">
        <v>20136729.450000003</v>
      </c>
      <c r="F33" s="159">
        <v>16893.229404362417</v>
      </c>
      <c r="G33" s="64">
        <v>4.9107487672313212E-4</v>
      </c>
      <c r="I33" s="21"/>
      <c r="J33"/>
    </row>
    <row r="34" spans="2:12" ht="15" x14ac:dyDescent="0.25">
      <c r="B34" s="63" t="s">
        <v>251</v>
      </c>
      <c r="C34" s="158">
        <v>1093</v>
      </c>
      <c r="D34" s="158">
        <v>1116</v>
      </c>
      <c r="E34" s="159">
        <v>19607409.220000003</v>
      </c>
      <c r="F34" s="159">
        <v>17939.075224153708</v>
      </c>
      <c r="G34" s="64">
        <v>4.5367513445613862E-4</v>
      </c>
      <c r="I34" s="21"/>
      <c r="J34"/>
    </row>
    <row r="35" spans="2:12" ht="15" x14ac:dyDescent="0.25">
      <c r="B35" s="63" t="s">
        <v>252</v>
      </c>
      <c r="C35" s="158">
        <v>970</v>
      </c>
      <c r="D35" s="158">
        <v>984</v>
      </c>
      <c r="E35" s="159">
        <v>11084659.550000001</v>
      </c>
      <c r="F35" s="159">
        <v>11427.484072164949</v>
      </c>
      <c r="G35" s="64">
        <v>4.0001463468175666E-4</v>
      </c>
      <c r="I35" s="21"/>
      <c r="J35"/>
    </row>
    <row r="36" spans="2:12" ht="15" x14ac:dyDescent="0.25">
      <c r="B36" s="63" t="s">
        <v>253</v>
      </c>
      <c r="C36" s="158">
        <v>595</v>
      </c>
      <c r="D36" s="158">
        <v>609</v>
      </c>
      <c r="E36" s="159">
        <v>10166533.24</v>
      </c>
      <c r="F36" s="159">
        <v>17086.610487394959</v>
      </c>
      <c r="G36" s="64">
        <v>2.4757003304998963E-4</v>
      </c>
      <c r="I36" s="21"/>
      <c r="J36"/>
    </row>
    <row r="37" spans="2:12" x14ac:dyDescent="0.2">
      <c r="B37" s="63" t="s">
        <v>254</v>
      </c>
      <c r="C37" s="160">
        <v>2366016</v>
      </c>
      <c r="D37" s="160">
        <v>2459910</v>
      </c>
      <c r="E37" s="161">
        <v>85574795229.940048</v>
      </c>
      <c r="F37" s="161">
        <v>36168.307919278654</v>
      </c>
      <c r="G37" s="162">
        <v>1</v>
      </c>
    </row>
    <row r="38" spans="2:12" ht="20.25" customHeight="1" x14ac:dyDescent="0.2">
      <c r="B38" s="199" t="s">
        <v>162</v>
      </c>
      <c r="C38" s="199"/>
      <c r="D38" s="199"/>
      <c r="E38" s="199"/>
      <c r="F38" s="199"/>
      <c r="G38" s="199"/>
    </row>
    <row r="39" spans="2:12" x14ac:dyDescent="0.2">
      <c r="B39" s="31" t="s">
        <v>163</v>
      </c>
    </row>
    <row r="40" spans="2:12" ht="22.5" customHeight="1" x14ac:dyDescent="0.2">
      <c r="B40" s="198" t="s">
        <v>197</v>
      </c>
      <c r="C40" s="198"/>
      <c r="D40" s="198"/>
      <c r="E40" s="198"/>
      <c r="F40" s="198"/>
      <c r="G40" s="198"/>
      <c r="H40" s="102"/>
      <c r="I40" s="102"/>
      <c r="J40" s="102"/>
      <c r="K40" s="102"/>
      <c r="L40" s="102"/>
    </row>
    <row r="41" spans="2:12" x14ac:dyDescent="0.2">
      <c r="B41" s="198"/>
      <c r="C41" s="198"/>
      <c r="D41" s="198"/>
      <c r="E41" s="198"/>
      <c r="F41" s="198"/>
      <c r="G41" s="198"/>
      <c r="H41" s="102"/>
      <c r="I41" s="102"/>
      <c r="J41" s="102"/>
      <c r="K41" s="102"/>
      <c r="L41" s="102"/>
    </row>
    <row r="42" spans="2:12" x14ac:dyDescent="0.2">
      <c r="B42" s="126" t="s">
        <v>67</v>
      </c>
    </row>
  </sheetData>
  <mergeCells count="5">
    <mergeCell ref="B1:G1"/>
    <mergeCell ref="B2:G2"/>
    <mergeCell ref="B3:G3"/>
    <mergeCell ref="B40:G41"/>
    <mergeCell ref="B38:G3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D1A9-B241-4584-80FC-DE692629AAD3}">
  <dimension ref="B1:V14"/>
  <sheetViews>
    <sheetView showGridLines="0" workbookViewId="0">
      <selection activeCell="B4" sqref="B4:F4"/>
    </sheetView>
  </sheetViews>
  <sheetFormatPr defaultColWidth="9.140625" defaultRowHeight="12.75" x14ac:dyDescent="0.2"/>
  <cols>
    <col min="1" max="1" width="9.140625" style="1"/>
    <col min="2" max="2" width="10.140625" style="1" customWidth="1"/>
    <col min="3" max="3" width="10" style="1" customWidth="1"/>
    <col min="4" max="4" width="9.5703125" style="1" bestFit="1" customWidth="1"/>
    <col min="5" max="5" width="9.28515625" style="1" bestFit="1" customWidth="1"/>
    <col min="6" max="6" width="8" style="1" bestFit="1" customWidth="1"/>
    <col min="7" max="10" width="9.28515625" style="1" bestFit="1" customWidth="1"/>
    <col min="11" max="11" width="9.28515625" style="1" customWidth="1"/>
    <col min="12" max="12" width="9.85546875" style="1" customWidth="1"/>
    <col min="13" max="13" width="11" style="1" customWidth="1"/>
    <col min="14" max="14" width="9.42578125" style="1" customWidth="1"/>
    <col min="15" max="15" width="9.140625" style="1" customWidth="1"/>
    <col min="16" max="16" width="10.140625" style="1" customWidth="1"/>
    <col min="17" max="17" width="9.28515625" style="1" bestFit="1" customWidth="1"/>
    <col min="18" max="18" width="10.28515625" style="1" customWidth="1"/>
    <col min="19" max="19" width="9.5703125" style="1" bestFit="1" customWidth="1"/>
    <col min="20" max="21" width="9.85546875" style="1" bestFit="1" customWidth="1"/>
    <col min="22" max="22" width="7.7109375" style="1" bestFit="1" customWidth="1"/>
    <col min="23" max="16384" width="9.140625" style="1"/>
  </cols>
  <sheetData>
    <row r="1" spans="2:22" x14ac:dyDescent="0.2">
      <c r="B1" s="228" t="s">
        <v>23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7"/>
    </row>
    <row r="2" spans="2:22" x14ac:dyDescent="0.2">
      <c r="B2" s="228" t="s">
        <v>143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7"/>
    </row>
    <row r="3" spans="2:22" ht="15" customHeight="1" x14ac:dyDescent="0.2">
      <c r="B3" s="224" t="s">
        <v>329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3"/>
    </row>
    <row r="4" spans="2:22" x14ac:dyDescent="0.2">
      <c r="B4" s="218" t="s">
        <v>117</v>
      </c>
      <c r="C4" s="219"/>
      <c r="D4" s="219"/>
      <c r="E4" s="219"/>
      <c r="F4" s="220"/>
      <c r="G4" s="218" t="s">
        <v>143</v>
      </c>
      <c r="H4" s="219"/>
      <c r="I4" s="219"/>
      <c r="J4" s="219"/>
      <c r="K4" s="220"/>
      <c r="L4" s="229" t="s">
        <v>149</v>
      </c>
      <c r="M4" s="230"/>
      <c r="N4" s="230"/>
      <c r="O4" s="230"/>
      <c r="P4" s="231"/>
      <c r="Q4" s="232" t="s">
        <v>138</v>
      </c>
      <c r="R4" s="232"/>
      <c r="S4" s="232"/>
      <c r="T4" s="232"/>
      <c r="U4" s="232"/>
    </row>
    <row r="5" spans="2:22" ht="33.75" x14ac:dyDescent="0.2">
      <c r="B5" s="109" t="s">
        <v>255</v>
      </c>
      <c r="C5" s="109" t="s">
        <v>256</v>
      </c>
      <c r="D5" s="109" t="s">
        <v>257</v>
      </c>
      <c r="E5" s="109" t="s">
        <v>258</v>
      </c>
      <c r="F5" s="46" t="s">
        <v>16</v>
      </c>
      <c r="G5" s="109" t="s">
        <v>255</v>
      </c>
      <c r="H5" s="109" t="s">
        <v>256</v>
      </c>
      <c r="I5" s="109" t="s">
        <v>257</v>
      </c>
      <c r="J5" s="109" t="s">
        <v>258</v>
      </c>
      <c r="K5" s="46" t="s">
        <v>16</v>
      </c>
      <c r="L5" s="59" t="s">
        <v>255</v>
      </c>
      <c r="M5" s="59" t="s">
        <v>256</v>
      </c>
      <c r="N5" s="59" t="s">
        <v>257</v>
      </c>
      <c r="O5" s="59" t="s">
        <v>258</v>
      </c>
      <c r="P5" s="65" t="s">
        <v>16</v>
      </c>
      <c r="Q5" s="59" t="str">
        <f>G5</f>
        <v xml:space="preserve">1. Hasta 10 empleados </v>
      </c>
      <c r="R5" s="59" t="str">
        <f>H5</f>
        <v xml:space="preserve">2. De 11 a 50 empleados  </v>
      </c>
      <c r="S5" s="59" t="str">
        <f>I5</f>
        <v xml:space="preserve">3. De 51 a 150 empleados </v>
      </c>
      <c r="T5" s="59" t="str">
        <f>J5</f>
        <v xml:space="preserve">4.Más de 150 empleados </v>
      </c>
      <c r="U5" s="65" t="s">
        <v>16</v>
      </c>
    </row>
    <row r="6" spans="2:22" x14ac:dyDescent="0.2">
      <c r="B6" s="163">
        <v>299310</v>
      </c>
      <c r="C6" s="163">
        <v>389223</v>
      </c>
      <c r="D6" s="163">
        <v>224815</v>
      </c>
      <c r="E6" s="163">
        <v>1452668</v>
      </c>
      <c r="F6" s="119">
        <f>+SUM(B6:E6)</f>
        <v>2366016</v>
      </c>
      <c r="G6" s="163">
        <v>304571</v>
      </c>
      <c r="H6" s="163">
        <v>398641</v>
      </c>
      <c r="I6" s="163">
        <v>233045</v>
      </c>
      <c r="J6" s="163">
        <v>1523653</v>
      </c>
      <c r="K6" s="163">
        <f>+SUM(G6:J6)</f>
        <v>2459910</v>
      </c>
      <c r="L6" s="163">
        <v>21295.059031271921</v>
      </c>
      <c r="M6" s="163">
        <v>28537.597073734163</v>
      </c>
      <c r="N6" s="163">
        <v>38069.82822969999</v>
      </c>
      <c r="O6" s="163">
        <v>40983.083217913547</v>
      </c>
      <c r="P6" s="163">
        <v>36168.307919278624</v>
      </c>
      <c r="Q6" s="164">
        <f>+G6/$K$6</f>
        <v>0.12381387936957043</v>
      </c>
      <c r="R6" s="164">
        <f>+H6/$K$6</f>
        <v>0.16205511583757129</v>
      </c>
      <c r="S6" s="164">
        <f>+I6/$K$6</f>
        <v>9.473720583273372E-2</v>
      </c>
      <c r="T6" s="164">
        <f>+J6/$K$6</f>
        <v>0.61939379896012459</v>
      </c>
      <c r="U6" s="164">
        <f>+K6/$K$6</f>
        <v>1</v>
      </c>
    </row>
    <row r="7" spans="2:22" ht="12.75" customHeight="1" x14ac:dyDescent="0.2">
      <c r="B7" s="199" t="s">
        <v>196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</row>
    <row r="8" spans="2:22" x14ac:dyDescent="0.2"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</row>
    <row r="9" spans="2:22" x14ac:dyDescent="0.2">
      <c r="B9" s="126" t="s">
        <v>67</v>
      </c>
      <c r="C9" s="9"/>
    </row>
    <row r="10" spans="2:22" x14ac:dyDescent="0.2">
      <c r="B10" s="16"/>
      <c r="C10" s="9"/>
      <c r="G10" s="9"/>
      <c r="H10" s="9"/>
      <c r="I10" s="9"/>
      <c r="J10" s="9"/>
      <c r="K10" s="9"/>
    </row>
    <row r="11" spans="2:22" x14ac:dyDescent="0.2">
      <c r="B11" s="16"/>
      <c r="C11" s="9"/>
      <c r="F11" s="9"/>
      <c r="H11" s="9"/>
    </row>
    <row r="13" spans="2:22" x14ac:dyDescent="0.2">
      <c r="F13" s="9"/>
      <c r="H13" s="9"/>
    </row>
    <row r="14" spans="2:22" x14ac:dyDescent="0.2">
      <c r="F14" s="9"/>
      <c r="H14" s="9"/>
    </row>
  </sheetData>
  <mergeCells count="8">
    <mergeCell ref="B7:U8"/>
    <mergeCell ref="B1:U1"/>
    <mergeCell ref="B2:U2"/>
    <mergeCell ref="L4:P4"/>
    <mergeCell ref="Q4:U4"/>
    <mergeCell ref="B4:F4"/>
    <mergeCell ref="B3:U3"/>
    <mergeCell ref="G4:K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3CA7-6201-461A-81AF-A07D6BF99B4A}">
  <dimension ref="B1:U32"/>
  <sheetViews>
    <sheetView showGridLines="0" workbookViewId="0">
      <selection activeCell="B4" sqref="B4"/>
    </sheetView>
  </sheetViews>
  <sheetFormatPr defaultColWidth="9.140625" defaultRowHeight="12.75" x14ac:dyDescent="0.2"/>
  <cols>
    <col min="1" max="1" width="9.140625" style="1"/>
    <col min="2" max="2" width="43.42578125" style="1" bestFit="1" customWidth="1"/>
    <col min="3" max="3" width="9.28515625" style="1" bestFit="1" customWidth="1"/>
    <col min="4" max="4" width="11.7109375" style="1" bestFit="1" customWidth="1"/>
    <col min="5" max="5" width="13.28515625" style="1" bestFit="1" customWidth="1"/>
    <col min="6" max="6" width="14.5703125" style="1" customWidth="1"/>
    <col min="7" max="7" width="23.5703125" style="1" bestFit="1" customWidth="1"/>
    <col min="8" max="11" width="9.140625" style="1"/>
    <col min="12" max="12" width="10" style="1" bestFit="1" customWidth="1"/>
    <col min="13" max="17" width="6" style="1" bestFit="1" customWidth="1"/>
    <col min="18" max="18" width="24.42578125" style="1" bestFit="1" customWidth="1"/>
    <col min="19" max="19" width="7" style="1" bestFit="1" customWidth="1"/>
    <col min="20" max="20" width="6" style="1" bestFit="1" customWidth="1"/>
    <col min="21" max="24" width="5" style="1" bestFit="1" customWidth="1"/>
    <col min="25" max="28" width="4" style="1" bestFit="1" customWidth="1"/>
    <col min="29" max="35" width="3" style="1" bestFit="1" customWidth="1"/>
    <col min="36" max="36" width="24.7109375" style="1" bestFit="1" customWidth="1"/>
    <col min="37" max="37" width="29.42578125" style="1" bestFit="1" customWidth="1"/>
    <col min="38" max="16384" width="9.140625" style="1"/>
  </cols>
  <sheetData>
    <row r="1" spans="2:8" x14ac:dyDescent="0.2">
      <c r="B1" s="225" t="s">
        <v>24</v>
      </c>
      <c r="C1" s="225"/>
      <c r="D1" s="225"/>
      <c r="E1" s="225"/>
      <c r="F1" s="225"/>
      <c r="G1" s="225"/>
    </row>
    <row r="2" spans="2:8" ht="15" customHeight="1" x14ac:dyDescent="0.2">
      <c r="B2" s="225" t="s">
        <v>160</v>
      </c>
      <c r="C2" s="225"/>
      <c r="D2" s="225"/>
      <c r="E2" s="225"/>
      <c r="F2" s="225"/>
      <c r="G2" s="225"/>
    </row>
    <row r="3" spans="2:8" x14ac:dyDescent="0.2">
      <c r="B3" s="233" t="s">
        <v>329</v>
      </c>
      <c r="C3" s="233"/>
      <c r="D3" s="233"/>
      <c r="E3" s="233"/>
      <c r="F3" s="233"/>
      <c r="G3" s="233"/>
    </row>
    <row r="4" spans="2:8" ht="33.75" x14ac:dyDescent="0.2">
      <c r="B4" s="46" t="s">
        <v>71</v>
      </c>
      <c r="C4" s="109" t="s">
        <v>114</v>
      </c>
      <c r="D4" s="109" t="s">
        <v>133</v>
      </c>
      <c r="E4" s="109" t="s">
        <v>159</v>
      </c>
      <c r="F4" s="59" t="s">
        <v>144</v>
      </c>
      <c r="G4" s="68" t="s">
        <v>138</v>
      </c>
    </row>
    <row r="5" spans="2:8" x14ac:dyDescent="0.2">
      <c r="B5" s="69" t="s">
        <v>259</v>
      </c>
      <c r="C5" s="83">
        <v>1941797</v>
      </c>
      <c r="D5" s="83">
        <v>2026238</v>
      </c>
      <c r="E5" s="83">
        <v>71063616877.720001</v>
      </c>
      <c r="F5" s="165">
        <v>36596.831119689705</v>
      </c>
      <c r="G5" s="149">
        <f>+D5/D27</f>
        <v>0.82370411925639553</v>
      </c>
      <c r="H5" s="9"/>
    </row>
    <row r="6" spans="2:8" x14ac:dyDescent="0.2">
      <c r="B6" s="72" t="s">
        <v>260</v>
      </c>
      <c r="C6" s="47">
        <v>645193</v>
      </c>
      <c r="D6" s="47">
        <v>678028</v>
      </c>
      <c r="E6" s="47">
        <v>26992303837.459991</v>
      </c>
      <c r="F6" s="138">
        <v>41836.014707940092</v>
      </c>
      <c r="G6" s="150">
        <v>0.27563122228048992</v>
      </c>
      <c r="H6" s="9"/>
    </row>
    <row r="7" spans="2:8" x14ac:dyDescent="0.2">
      <c r="B7" s="72" t="s">
        <v>261</v>
      </c>
      <c r="C7" s="47">
        <v>388126</v>
      </c>
      <c r="D7" s="47">
        <v>396830</v>
      </c>
      <c r="E7" s="47">
        <v>12247746346.37001</v>
      </c>
      <c r="F7" s="138">
        <v>31556.108960414942</v>
      </c>
      <c r="G7" s="150">
        <v>0.16131891004142429</v>
      </c>
      <c r="H7" s="9"/>
    </row>
    <row r="8" spans="2:8" x14ac:dyDescent="0.2">
      <c r="B8" s="72" t="s">
        <v>262</v>
      </c>
      <c r="C8" s="47">
        <v>320246</v>
      </c>
      <c r="D8" s="47">
        <v>329696</v>
      </c>
      <c r="E8" s="47">
        <v>10030005549.570004</v>
      </c>
      <c r="F8" s="138">
        <v>31319.690330464717</v>
      </c>
      <c r="G8" s="150">
        <v>0.13402766767889882</v>
      </c>
      <c r="H8" s="9"/>
    </row>
    <row r="9" spans="2:8" x14ac:dyDescent="0.2">
      <c r="B9" s="72" t="s">
        <v>263</v>
      </c>
      <c r="C9" s="47">
        <v>169810</v>
      </c>
      <c r="D9" s="47">
        <v>173346</v>
      </c>
      <c r="E9" s="47">
        <v>4139268624.0000024</v>
      </c>
      <c r="F9" s="138">
        <v>24375.882598198001</v>
      </c>
      <c r="G9" s="150">
        <v>7.0468431771894088E-2</v>
      </c>
      <c r="H9" s="9"/>
    </row>
    <row r="10" spans="2:8" x14ac:dyDescent="0.2">
      <c r="B10" s="72" t="s">
        <v>264</v>
      </c>
      <c r="C10" s="47">
        <v>94201</v>
      </c>
      <c r="D10" s="47">
        <v>97053</v>
      </c>
      <c r="E10" s="47">
        <v>5533170668.3199987</v>
      </c>
      <c r="F10" s="138">
        <v>58737.918581756021</v>
      </c>
      <c r="G10" s="150">
        <v>3.945388245911436E-2</v>
      </c>
      <c r="H10" s="9"/>
    </row>
    <row r="11" spans="2:8" x14ac:dyDescent="0.2">
      <c r="B11" s="72" t="s">
        <v>265</v>
      </c>
      <c r="C11" s="47">
        <v>73681</v>
      </c>
      <c r="D11" s="47">
        <v>75531</v>
      </c>
      <c r="E11" s="47">
        <v>2617514571.0200028</v>
      </c>
      <c r="F11" s="138">
        <v>35524.959908524623</v>
      </c>
      <c r="G11" s="150">
        <v>3.0704781882263985E-2</v>
      </c>
      <c r="H11" s="9"/>
    </row>
    <row r="12" spans="2:8" x14ac:dyDescent="0.2">
      <c r="B12" s="72" t="s">
        <v>266</v>
      </c>
      <c r="C12" s="47">
        <v>70009</v>
      </c>
      <c r="D12" s="47">
        <v>82339</v>
      </c>
      <c r="E12" s="47">
        <v>2494386944.9499979</v>
      </c>
      <c r="F12" s="138">
        <v>35629.518275507406</v>
      </c>
      <c r="G12" s="150">
        <v>3.3472362810021507E-2</v>
      </c>
      <c r="H12" s="9"/>
    </row>
    <row r="13" spans="2:8" x14ac:dyDescent="0.2">
      <c r="B13" s="72" t="s">
        <v>267</v>
      </c>
      <c r="C13" s="47">
        <v>60721</v>
      </c>
      <c r="D13" s="47">
        <v>69669</v>
      </c>
      <c r="E13" s="47">
        <v>2246909448.6099997</v>
      </c>
      <c r="F13" s="138">
        <v>37003.828141993705</v>
      </c>
      <c r="G13" s="150">
        <v>2.8321767869556203E-2</v>
      </c>
      <c r="H13" s="9"/>
    </row>
    <row r="14" spans="2:8" x14ac:dyDescent="0.2">
      <c r="B14" s="72" t="s">
        <v>268</v>
      </c>
      <c r="C14" s="47">
        <v>53795</v>
      </c>
      <c r="D14" s="47">
        <v>55757</v>
      </c>
      <c r="E14" s="47">
        <v>2313280580.7200007</v>
      </c>
      <c r="F14" s="138">
        <v>43001.776758434811</v>
      </c>
      <c r="G14" s="150">
        <v>2.266627640848649E-2</v>
      </c>
      <c r="H14" s="9"/>
    </row>
    <row r="15" spans="2:8" x14ac:dyDescent="0.2">
      <c r="B15" s="72" t="s">
        <v>269</v>
      </c>
      <c r="C15" s="47">
        <v>44874</v>
      </c>
      <c r="D15" s="47">
        <v>46133</v>
      </c>
      <c r="E15" s="47">
        <v>1420664879.4300001</v>
      </c>
      <c r="F15" s="138">
        <v>31658.975786201365</v>
      </c>
      <c r="G15" s="150">
        <v>1.875393815220882E-2</v>
      </c>
      <c r="H15" s="9"/>
    </row>
    <row r="16" spans="2:8" x14ac:dyDescent="0.2">
      <c r="B16" s="72" t="s">
        <v>270</v>
      </c>
      <c r="C16" s="47">
        <v>21141</v>
      </c>
      <c r="D16" s="47">
        <v>21856</v>
      </c>
      <c r="E16" s="47">
        <v>1028365427.2699999</v>
      </c>
      <c r="F16" s="138">
        <v>48643.178055437296</v>
      </c>
      <c r="G16" s="150">
        <v>8.8848779020370659E-3</v>
      </c>
      <c r="H16" s="9"/>
    </row>
    <row r="17" spans="2:21" x14ac:dyDescent="0.2">
      <c r="B17" s="69" t="s">
        <v>271</v>
      </c>
      <c r="C17" s="83">
        <v>379203</v>
      </c>
      <c r="D17" s="83">
        <v>387787</v>
      </c>
      <c r="E17" s="83">
        <v>13365563648.829994</v>
      </c>
      <c r="F17" s="165">
        <v>35246.460731666186</v>
      </c>
      <c r="G17" s="149">
        <v>0.15764275928794144</v>
      </c>
      <c r="H17" s="9"/>
    </row>
    <row r="18" spans="2:21" x14ac:dyDescent="0.2">
      <c r="B18" s="72" t="s">
        <v>272</v>
      </c>
      <c r="C18" s="47">
        <v>291533</v>
      </c>
      <c r="D18" s="47">
        <v>297553</v>
      </c>
      <c r="E18" s="47">
        <v>9916121717.4799938</v>
      </c>
      <c r="F18" s="138">
        <v>34013.719604573045</v>
      </c>
      <c r="G18" s="150">
        <v>0.12096092946489913</v>
      </c>
      <c r="H18" s="9"/>
    </row>
    <row r="19" spans="2:21" x14ac:dyDescent="0.2">
      <c r="B19" s="72" t="s">
        <v>273</v>
      </c>
      <c r="C19" s="47">
        <v>80595</v>
      </c>
      <c r="D19" s="47">
        <v>83048</v>
      </c>
      <c r="E19" s="47">
        <v>2938801293.1100011</v>
      </c>
      <c r="F19" s="138">
        <v>36463.81652844471</v>
      </c>
      <c r="G19" s="150">
        <v>3.3760584736839967E-2</v>
      </c>
      <c r="H19" s="9"/>
    </row>
    <row r="20" spans="2:21" x14ac:dyDescent="0.2">
      <c r="B20" s="72" t="s">
        <v>274</v>
      </c>
      <c r="C20" s="47">
        <v>7075</v>
      </c>
      <c r="D20" s="47">
        <v>7186</v>
      </c>
      <c r="E20" s="47">
        <v>510640638.23999983</v>
      </c>
      <c r="F20" s="138">
        <v>72175.355228268527</v>
      </c>
      <c r="G20" s="150">
        <v>2.9212450862023407E-3</v>
      </c>
      <c r="H20" s="9"/>
    </row>
    <row r="21" spans="2:21" x14ac:dyDescent="0.2">
      <c r="B21" s="69" t="s">
        <v>275</v>
      </c>
      <c r="C21" s="83">
        <v>41972</v>
      </c>
      <c r="D21" s="83">
        <v>42785</v>
      </c>
      <c r="E21" s="83">
        <v>1091803215.1299999</v>
      </c>
      <c r="F21" s="165">
        <v>26012.656416897014</v>
      </c>
      <c r="G21" s="149">
        <v>1.7392912748840406E-2</v>
      </c>
    </row>
    <row r="22" spans="2:21" x14ac:dyDescent="0.2">
      <c r="B22" s="72" t="s">
        <v>276</v>
      </c>
      <c r="C22" s="47">
        <v>20210</v>
      </c>
      <c r="D22" s="47">
        <v>20592</v>
      </c>
      <c r="E22" s="47">
        <v>491073044.02000004</v>
      </c>
      <c r="F22" s="138">
        <v>24298.517764473036</v>
      </c>
      <c r="G22" s="150">
        <v>8.3710379648035908E-3</v>
      </c>
      <c r="H22" s="9"/>
    </row>
    <row r="23" spans="2:21" x14ac:dyDescent="0.2">
      <c r="B23" s="72" t="s">
        <v>277</v>
      </c>
      <c r="C23" s="47">
        <v>14234</v>
      </c>
      <c r="D23" s="47">
        <v>14524</v>
      </c>
      <c r="E23" s="47">
        <v>414767768.87999988</v>
      </c>
      <c r="F23" s="138">
        <v>29139.227826331309</v>
      </c>
      <c r="G23" s="150">
        <v>5.904281050932758E-3</v>
      </c>
      <c r="H23" s="9"/>
    </row>
    <row r="24" spans="2:21" x14ac:dyDescent="0.2">
      <c r="B24" s="72" t="s">
        <v>278</v>
      </c>
      <c r="C24" s="47">
        <v>5632</v>
      </c>
      <c r="D24" s="47">
        <v>5744</v>
      </c>
      <c r="E24" s="47">
        <v>140577885.04000002</v>
      </c>
      <c r="F24" s="138">
        <v>24960.561974431821</v>
      </c>
      <c r="G24" s="150">
        <v>2.335044778060986E-3</v>
      </c>
      <c r="H24" s="9"/>
    </row>
    <row r="25" spans="2:21" x14ac:dyDescent="0.2">
      <c r="B25" s="72" t="s">
        <v>279</v>
      </c>
      <c r="C25" s="47">
        <v>1896</v>
      </c>
      <c r="D25" s="47">
        <v>1925</v>
      </c>
      <c r="E25" s="47">
        <v>45384517.190000035</v>
      </c>
      <c r="F25" s="138">
        <v>23936.981640295377</v>
      </c>
      <c r="G25" s="150">
        <v>7.8254895504307066E-4</v>
      </c>
      <c r="H25" s="9"/>
    </row>
    <row r="26" spans="2:21" x14ac:dyDescent="0.2">
      <c r="B26" s="69" t="s">
        <v>280</v>
      </c>
      <c r="C26" s="83">
        <v>3044</v>
      </c>
      <c r="D26" s="83">
        <v>3100</v>
      </c>
      <c r="E26" s="83">
        <v>53811488.259999998</v>
      </c>
      <c r="F26" s="165">
        <v>17677.887076215506</v>
      </c>
      <c r="G26" s="149">
        <v>1.2602087068226072E-3</v>
      </c>
      <c r="H26" s="9"/>
    </row>
    <row r="27" spans="2:21" x14ac:dyDescent="0.2">
      <c r="B27" s="74" t="s">
        <v>254</v>
      </c>
      <c r="C27" s="58">
        <v>2366016</v>
      </c>
      <c r="D27" s="58">
        <v>2459910</v>
      </c>
      <c r="E27" s="58">
        <v>85574795229.940002</v>
      </c>
      <c r="F27" s="141">
        <v>36168.307919278937</v>
      </c>
      <c r="G27" s="151">
        <v>1</v>
      </c>
      <c r="H27" s="9"/>
    </row>
    <row r="28" spans="2:21" x14ac:dyDescent="0.2">
      <c r="B28" s="31" t="s">
        <v>158</v>
      </c>
      <c r="H28" s="9"/>
    </row>
    <row r="29" spans="2:21" ht="12.75" customHeight="1" x14ac:dyDescent="0.2">
      <c r="B29" s="198" t="s">
        <v>195</v>
      </c>
      <c r="C29" s="198"/>
      <c r="D29" s="198"/>
      <c r="E29" s="198"/>
      <c r="F29" s="198"/>
      <c r="G29" s="198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</row>
    <row r="30" spans="2:21" x14ac:dyDescent="0.2">
      <c r="B30" s="198"/>
      <c r="C30" s="198"/>
      <c r="D30" s="198"/>
      <c r="E30" s="198"/>
      <c r="F30" s="198"/>
      <c r="G30" s="198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</row>
    <row r="31" spans="2:21" ht="15" customHeight="1" x14ac:dyDescent="0.2">
      <c r="B31" s="198"/>
      <c r="C31" s="198"/>
      <c r="D31" s="198"/>
      <c r="E31" s="198"/>
      <c r="F31" s="198"/>
      <c r="G31" s="198"/>
    </row>
    <row r="32" spans="2:21" x14ac:dyDescent="0.2">
      <c r="B32" s="126" t="s">
        <v>67</v>
      </c>
      <c r="H32" s="9"/>
    </row>
  </sheetData>
  <sortState xmlns:xlrd2="http://schemas.microsoft.com/office/spreadsheetml/2017/richdata2" ref="C6:G16">
    <sortCondition descending="1" ref="C6:C16"/>
  </sortState>
  <mergeCells count="4">
    <mergeCell ref="B3:G3"/>
    <mergeCell ref="B2:G2"/>
    <mergeCell ref="B1:G1"/>
    <mergeCell ref="B29:G3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242559860754EBA04917240847C28" ma:contentTypeVersion="2" ma:contentTypeDescription="Create a new document." ma:contentTypeScope="" ma:versionID="d684083f68b8c2c37a1244b92e63c4f2">
  <xsd:schema xmlns:xsd="http://www.w3.org/2001/XMLSchema" xmlns:xs="http://www.w3.org/2001/XMLSchema" xmlns:p="http://schemas.microsoft.com/office/2006/metadata/properties" xmlns:ns2="f49c234a-949e-4ddc-a6f0-dd178b13d28c" targetNamespace="http://schemas.microsoft.com/office/2006/metadata/properties" ma:root="true" ma:fieldsID="8feadde56424573912e24e360962821c" ns2:_="">
    <xsd:import namespace="f49c234a-949e-4ddc-a6f0-dd178b13d2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c234a-949e-4ddc-a6f0-dd178b13d2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EA09A7-C035-40CD-A20F-96A71AEE414E}">
  <ds:schemaRefs>
    <ds:schemaRef ds:uri="http://schemas.microsoft.com/office/2006/documentManagement/types"/>
    <ds:schemaRef ds:uri="http://purl.org/dc/dcmitype/"/>
    <ds:schemaRef ds:uri="f49c234a-949e-4ddc-a6f0-dd178b13d28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94FFFE9-2143-4C6D-97EF-5CAC990D8E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c234a-949e-4ddc-a6f0-dd178b13d2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AB7D37-0C1A-44F8-A320-EEFEA5F4AE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</vt:i4>
      </vt:variant>
    </vt:vector>
  </HeadingPairs>
  <TitlesOfParts>
    <vt:vector size="38" baseType="lpstr">
      <vt:lpstr>Índice	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'11'!_Hlk118126086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Diaz Grisanty</dc:creator>
  <cp:lastModifiedBy>Jay Nadal</cp:lastModifiedBy>
  <dcterms:created xsi:type="dcterms:W3CDTF">2021-01-27T20:43:01Z</dcterms:created>
  <dcterms:modified xsi:type="dcterms:W3CDTF">2025-05-26T17:58:02Z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0x010100582242559860754EBA04917240847C28</vt:lpwstr>
  </property>
</Properties>
</file>