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\\SRVWCITRIXFS01.tss2.gov.do\Profiles\Bianka_Peralta\Documents\BIANKA\PRESENTACION PAGINA 2025\PRESUPUESTO\"/>
    </mc:Choice>
  </mc:AlternateContent>
  <xr:revisionPtr revIDLastSave="0" documentId="13_ncr:1_{3FE97BC4-D843-4525-B396-985D3DFF84B4}" xr6:coauthVersionLast="47" xr6:coauthVersionMax="47" xr10:uidLastSave="{00000000-0000-0000-0000-000000000000}"/>
  <bookViews>
    <workbookView xWindow="-120" yWindow="-120" windowWidth="29040" windowHeight="15840" xr2:uid="{D663DB47-DA71-4204-8AD9-4CCDC74B28BA}"/>
  </bookViews>
  <sheets>
    <sheet name="P2 Presupuesto Aprobado-Ejec " sheetId="1" r:id="rId1"/>
    <sheet name="CON MOD." sheetId="2" state="hidden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_xlnm.Print_Area" localSheetId="0">'P2 Presupuesto Aprobado-Ejec '!$A$1:$P$106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83" i="1" l="1"/>
  <c r="B85" i="1"/>
  <c r="E83" i="1"/>
  <c r="D83" i="1"/>
  <c r="S65" i="1" l="1"/>
  <c r="S60" i="1"/>
  <c r="S43" i="1"/>
  <c r="S34" i="1"/>
  <c r="S24" i="1"/>
  <c r="S14" i="1"/>
  <c r="R65" i="1"/>
  <c r="R60" i="1"/>
  <c r="R43" i="1"/>
  <c r="R34" i="1"/>
  <c r="R24" i="1"/>
  <c r="R14" i="1"/>
  <c r="R82" i="1" s="1"/>
  <c r="C87" i="2"/>
  <c r="S82" i="1" l="1"/>
  <c r="O82" i="2"/>
  <c r="N82" i="2"/>
  <c r="M82" i="2"/>
  <c r="L82" i="2"/>
  <c r="K82" i="2"/>
  <c r="J82" i="2"/>
  <c r="I82" i="2"/>
  <c r="H82" i="2"/>
  <c r="G82" i="2"/>
  <c r="F82" i="2"/>
  <c r="E82" i="2"/>
  <c r="D82" i="2"/>
  <c r="C82" i="2"/>
  <c r="C86" i="2" s="1"/>
  <c r="B82" i="2"/>
  <c r="P81" i="2"/>
  <c r="P80" i="2"/>
  <c r="P79" i="2"/>
  <c r="P78" i="2"/>
  <c r="P77" i="2"/>
  <c r="P76" i="2"/>
  <c r="P75" i="2"/>
  <c r="P74" i="2"/>
  <c r="P73" i="2"/>
  <c r="P72" i="2"/>
  <c r="P71" i="2"/>
  <c r="P70" i="2"/>
  <c r="P69" i="2"/>
  <c r="P68" i="2"/>
  <c r="P67" i="2"/>
  <c r="P66" i="2"/>
  <c r="P65" i="2"/>
  <c r="P64" i="2"/>
  <c r="P63" i="2"/>
  <c r="P62" i="2"/>
  <c r="P61" i="2"/>
  <c r="P60" i="2"/>
  <c r="P59" i="2"/>
  <c r="P58" i="2"/>
  <c r="P57" i="2"/>
  <c r="P56" i="2"/>
  <c r="P55" i="2"/>
  <c r="P54" i="2"/>
  <c r="P53" i="2"/>
  <c r="P52" i="2"/>
  <c r="P51" i="2"/>
  <c r="P50" i="2"/>
  <c r="P49" i="2"/>
  <c r="P48" i="2"/>
  <c r="P47" i="2"/>
  <c r="P46" i="2"/>
  <c r="P45" i="2"/>
  <c r="P44" i="2"/>
  <c r="P43" i="2"/>
  <c r="P42" i="2"/>
  <c r="P41" i="2"/>
  <c r="P40" i="2"/>
  <c r="P39" i="2"/>
  <c r="P38" i="2"/>
  <c r="P37" i="2"/>
  <c r="P36" i="2"/>
  <c r="P35" i="2"/>
  <c r="P34" i="2"/>
  <c r="P33" i="2"/>
  <c r="P32" i="2"/>
  <c r="P31" i="2"/>
  <c r="P30" i="2"/>
  <c r="P29" i="2"/>
  <c r="P28" i="2"/>
  <c r="P27" i="2"/>
  <c r="P26" i="2"/>
  <c r="P25" i="2"/>
  <c r="P24" i="2"/>
  <c r="P23" i="2"/>
  <c r="P22" i="2"/>
  <c r="P21" i="2"/>
  <c r="P20" i="2"/>
  <c r="P19" i="2"/>
  <c r="P18" i="2"/>
  <c r="P17" i="2"/>
  <c r="P16" i="2"/>
  <c r="P15" i="2"/>
  <c r="P14" i="2"/>
  <c r="P13" i="2"/>
  <c r="P12" i="2"/>
  <c r="P11" i="2"/>
  <c r="P10" i="2"/>
  <c r="P82" i="2" s="1"/>
  <c r="P11" i="1" l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10" i="1"/>
  <c r="D82" i="1"/>
  <c r="O82" i="1"/>
  <c r="N82" i="1"/>
  <c r="M82" i="1"/>
  <c r="L82" i="1"/>
  <c r="K82" i="1"/>
  <c r="J82" i="1"/>
  <c r="J83" i="1" s="1"/>
  <c r="I82" i="1"/>
  <c r="H82" i="1"/>
  <c r="G82" i="1"/>
  <c r="F82" i="1"/>
  <c r="F83" i="1" s="1"/>
  <c r="E82" i="1"/>
  <c r="C82" i="1"/>
  <c r="C85" i="1" s="1"/>
  <c r="B82" i="1"/>
  <c r="B83" i="1" s="1"/>
  <c r="S84" i="1" l="1"/>
  <c r="C84" i="1"/>
  <c r="R84" i="1"/>
  <c r="T65" i="1"/>
  <c r="U62" i="1"/>
  <c r="U42" i="1"/>
  <c r="U60" i="1"/>
  <c r="U34" i="1"/>
  <c r="U24" i="1"/>
  <c r="T14" i="1"/>
  <c r="U14" i="1"/>
  <c r="T43" i="1"/>
  <c r="T60" i="1"/>
  <c r="T34" i="1"/>
  <c r="T24" i="1"/>
  <c r="C86" i="1"/>
  <c r="C87" i="1"/>
  <c r="P82" i="1"/>
  <c r="U82" i="1" l="1"/>
  <c r="U83" i="1" s="1"/>
  <c r="T82" i="1"/>
  <c r="T87" i="1" s="1"/>
  <c r="T83" i="1" l="1"/>
</calcChain>
</file>

<file path=xl/sharedStrings.xml><?xml version="1.0" encoding="utf-8"?>
<sst xmlns="http://schemas.openxmlformats.org/spreadsheetml/2006/main" count="216" uniqueCount="109">
  <si>
    <t xml:space="preserve">TESORERIA DE LA SEGURIDAD SOCIAL </t>
  </si>
  <si>
    <t>DOS MIL VENTICUATRO {2024}</t>
  </si>
  <si>
    <t xml:space="preserve">Ejecución de Gasto y Aplicaciones financieras </t>
  </si>
  <si>
    <t>En RD$</t>
  </si>
  <si>
    <t>DETALLE</t>
  </si>
  <si>
    <t>Presupuesto Aprobado</t>
  </si>
  <si>
    <t>Presupuesto Modificado</t>
  </si>
  <si>
    <t xml:space="preserve">Gasto devengado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</si>
  <si>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</si>
  <si>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</si>
  <si>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</si>
  <si>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</si>
  <si>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</si>
  <si>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</si>
  <si>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</si>
  <si>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</si>
  <si>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</si>
  <si>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</si>
  <si>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</si>
  <si>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</si>
  <si>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Total 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</si>
  <si>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</si>
  <si>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</si>
  <si>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</si>
  <si>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</si>
  <si>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</si>
  <si>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</si>
  <si>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</si>
  <si>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</si>
  <si>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</si>
  <si>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</si>
  <si>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</si>
  <si>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</si>
  <si>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</si>
  <si>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</si>
  <si>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</si>
  <si>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</si>
  <si>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</si>
  <si>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</si>
  <si>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</si>
  <si>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</si>
  <si>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</si>
  <si>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</si>
  <si>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</si>
  <si>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</si>
  <si>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</si>
  <si>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</si>
  <si>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</si>
  <si>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</si>
  <si>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</si>
  <si>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</si>
  <si>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</si>
  <si>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</si>
  <si>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</si>
  <si>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</si>
  <si>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</si>
  <si>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</si>
  <si>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</si>
  <si>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</si>
  <si>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</si>
  <si>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</si>
  <si>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</si>
  <si>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</si>
  <si>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</si>
  <si>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</si>
  <si>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</si>
  <si>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</si>
  <si>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</si>
  <si>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</si>
  <si>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</si>
  <si>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</si>
  <si>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</si>
  <si>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</si>
  <si>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</si>
  <si>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</si>
  <si>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</si>
  <si>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</si>
  <si>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</si>
  <si>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</si>
  <si>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</si>
  <si>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</si>
  <si>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</si>
  <si>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</si>
  <si>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</si>
  <si>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</si>
  <si>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</si>
  <si>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</si>
  <si>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</si>
  <si>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</si>
  <si>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</si>
  <si>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</si>
  <si>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</si>
  <si>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</si>
  <si>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</si>
  <si>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</si>
  <si>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general</t>
  </si>
  <si>
    <t>**</t>
  </si>
  <si>
    <t xml:space="preserve"> </t>
  </si>
  <si>
    <t>Fuente :  SIGEF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</si>
  <si>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</si>
  <si>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>Se refiere al presupuesto aprobado en caso de que el Congreso Nacional apruebe un presupuesto complementario. (**adicion balance incial)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</si>
  <si>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</si>
  <si>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Jose Israel Del Orbe</t>
  </si>
  <si>
    <t>Director de Finanzas</t>
  </si>
  <si>
    <t>Fecha de registro: hasta el [31] de [enero] del [2024]</t>
  </si>
  <si>
    <t>Fecha de imputación: hasta el [31] de [enero] del [2024]</t>
  </si>
  <si>
    <t>DOS MIL VENTICINCO {2025}</t>
  </si>
  <si>
    <t>Fecha de registro: hasta el [31] de [mayo] del [2025]</t>
  </si>
  <si>
    <t>Fecha de imputación: hasta el [31] de [mayo] del [2025]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</si>
</sst>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.0_);_(* \(#,##0.0\);_(* &quot;-&quot;??_);_(@_)"/>
    <numFmt numFmtId="165" formatCode="_-* #,##0.00_-;\-* #,##0.00_-;_-* &quot;-&quot;??_-;_-@_-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36"/>
      <color rgb="FF000000"/>
      <name val="Century Gothic"/>
      <family val="2"/>
    </font>
    <font>
      <b/>
      <sz val="14"/>
      <color theme="1"/>
      <name val="Century Gothic"/>
      <family val="2"/>
    </font>
    <font>
      <b/>
      <sz val="14"/>
      <color rgb="FF000000"/>
      <name val="Century Gothic"/>
      <family val="2"/>
    </font>
    <font>
      <b/>
      <sz val="11"/>
      <color theme="1"/>
      <name val="Century Gothic"/>
      <family val="2"/>
    </font>
    <font>
      <b/>
      <sz val="9"/>
      <color theme="1"/>
      <name val="Century Gothic"/>
      <family val="2"/>
    </font>
    <font>
      <b/>
      <sz val="12"/>
      <color theme="0"/>
      <name val="Century Gothic"/>
      <family val="2"/>
    </font>
    <font>
      <b/>
      <sz val="12"/>
      <color theme="1"/>
      <name val="Century Gothic"/>
      <family val="2"/>
    </font>
    <font>
      <sz val="12"/>
      <color theme="1"/>
      <name val="Century Gothic"/>
      <family val="2"/>
    </font>
    <font>
      <sz val="12"/>
      <color indexed="8"/>
      <name val="Century Gothic"/>
      <family val="2"/>
    </font>
    <font>
      <sz val="11"/>
      <color indexed="8"/>
      <name val="Calibri"/>
      <family val="2"/>
      <scheme val="minor"/>
    </font>
    <font>
      <b/>
      <sz val="10"/>
      <color theme="1"/>
      <name val="Arial"/>
      <family val="2"/>
    </font>
    <font>
      <sz val="9"/>
      <color theme="1"/>
      <name val="Calibri"/>
      <family val="2"/>
      <scheme val="minor"/>
    </font>
    <font>
      <sz val="12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Century Gothic"/>
      <family val="2"/>
    </font>
    <font>
      <sz val="9"/>
      <color indexed="8"/>
      <name val="Century Gothic"/>
      <family val="2"/>
    </font>
    <font>
      <sz val="9"/>
      <color indexed="8"/>
      <name val="Calibri"/>
      <family val="2"/>
    </font>
    <font>
      <sz val="8"/>
      <color theme="1"/>
      <name val="Century Gothic"/>
      <family val="2"/>
    </font>
    <font>
      <sz val="11"/>
      <color theme="1"/>
      <name val="Century Gothic"/>
      <family val="2"/>
    </font>
    <font>
      <b/>
      <sz val="11"/>
      <color theme="0"/>
      <name val="Century Gothic"/>
      <family val="2"/>
    </font>
    <font>
      <b/>
      <sz val="11"/>
      <color theme="0"/>
      <name val="Calibri"/>
      <family val="2"/>
      <scheme val="minor"/>
    </font>
    <font>
      <b/>
      <sz val="12"/>
      <color theme="0"/>
      <name val="Arial"/>
      <family val="2"/>
    </font>
    <font>
      <sz val="11"/>
      <color indexed="8"/>
      <name val="Century Gothic"/>
      <family val="2"/>
    </font>
  </fonts>
  <fills count="8">
    <fill>
      <patternFill patternType="none"/>
    </fill>
    <fill>
      <patternFill patternType="gray125"/>
    </fill>
    <fill>
      <patternFill patternType="solid">
        <fgColor rgb="FF002060"/>
        <bgColor theme="4" tint="0.79998168889431442"/>
      </patternFill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theme="4" tint="0.79998168889431442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/>
        <bgColor theme="4" tint="0.79998168889431442"/>
      </patternFill>
    </fill>
  </fills>
  <borders count="16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/>
      <top style="thin">
        <color theme="4" tint="0.39997558519241921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0">
    <xf numFmtId="0" fontId="0" fillId="0" borderId="0" xfId="0"/>
    <xf numFmtId="0" fontId="7" fillId="0" borderId="0" xfId="0" applyFont="1"/>
    <xf numFmtId="43" fontId="7" fillId="0" borderId="0" xfId="1" applyFont="1"/>
    <xf numFmtId="43" fontId="8" fillId="0" borderId="0" xfId="1" applyFont="1"/>
    <xf numFmtId="43" fontId="11" fillId="0" borderId="0" xfId="1" applyFont="1"/>
    <xf numFmtId="0" fontId="11" fillId="0" borderId="0" xfId="0" applyFont="1"/>
    <xf numFmtId="43" fontId="12" fillId="0" borderId="0" xfId="1" applyFont="1" applyAlignment="1">
      <alignment horizontal="right"/>
    </xf>
    <xf numFmtId="43" fontId="11" fillId="0" borderId="0" xfId="0" applyNumberFormat="1" applyFont="1"/>
    <xf numFmtId="0" fontId="0" fillId="0" borderId="6" xfId="0" applyBorder="1"/>
    <xf numFmtId="43" fontId="0" fillId="0" borderId="0" xfId="0" applyNumberFormat="1"/>
    <xf numFmtId="4" fontId="0" fillId="0" borderId="0" xfId="0" applyNumberFormat="1"/>
    <xf numFmtId="43" fontId="3" fillId="6" borderId="0" xfId="1" applyFont="1" applyFill="1"/>
    <xf numFmtId="43" fontId="11" fillId="4" borderId="0" xfId="1" applyFont="1" applyFill="1"/>
    <xf numFmtId="43" fontId="0" fillId="0" borderId="0" xfId="1" applyFont="1"/>
    <xf numFmtId="0" fontId="0" fillId="0" borderId="0" xfId="0" applyAlignment="1">
      <alignment vertical="center"/>
    </xf>
    <xf numFmtId="0" fontId="0" fillId="4" borderId="0" xfId="0" applyFill="1"/>
    <xf numFmtId="43" fontId="14" fillId="7" borderId="7" xfId="1" applyFont="1" applyFill="1" applyBorder="1" applyAlignment="1">
      <alignment horizontal="center" vertical="center" wrapText="1"/>
    </xf>
    <xf numFmtId="43" fontId="15" fillId="0" borderId="0" xfId="1" applyFont="1"/>
    <xf numFmtId="43" fontId="16" fillId="0" borderId="0" xfId="1" applyFont="1"/>
    <xf numFmtId="0" fontId="2" fillId="0" borderId="8" xfId="0" applyFont="1" applyBorder="1"/>
    <xf numFmtId="43" fontId="17" fillId="4" borderId="0" xfId="1" applyFont="1" applyFill="1"/>
    <xf numFmtId="43" fontId="17" fillId="0" borderId="0" xfId="1" applyFont="1"/>
    <xf numFmtId="0" fontId="0" fillId="0" borderId="9" xfId="0" applyBorder="1"/>
    <xf numFmtId="43" fontId="0" fillId="0" borderId="9" xfId="1" applyFont="1" applyBorder="1"/>
    <xf numFmtId="43" fontId="0" fillId="0" borderId="0" xfId="1" applyFont="1" applyBorder="1" applyAlignment="1"/>
    <xf numFmtId="43" fontId="9" fillId="3" borderId="11" xfId="1" applyFont="1" applyFill="1" applyBorder="1" applyAlignment="1">
      <alignment horizontal="center"/>
    </xf>
    <xf numFmtId="0" fontId="9" fillId="3" borderId="11" xfId="0" applyFont="1" applyFill="1" applyBorder="1" applyAlignment="1">
      <alignment horizontal="center"/>
    </xf>
    <xf numFmtId="0" fontId="9" fillId="3" borderId="13" xfId="0" applyFont="1" applyFill="1" applyBorder="1" applyAlignment="1">
      <alignment horizontal="center"/>
    </xf>
    <xf numFmtId="43" fontId="9" fillId="3" borderId="13" xfId="1" applyFont="1" applyFill="1" applyBorder="1" applyAlignment="1">
      <alignment horizontal="center"/>
    </xf>
    <xf numFmtId="43" fontId="9" fillId="5" borderId="0" xfId="1" applyFont="1" applyFill="1" applyBorder="1" applyAlignment="1">
      <alignment vertical="center"/>
    </xf>
    <xf numFmtId="43" fontId="9" fillId="5" borderId="0" xfId="1" applyFont="1" applyFill="1" applyBorder="1"/>
    <xf numFmtId="0" fontId="10" fillId="0" borderId="10" xfId="0" applyFont="1" applyBorder="1" applyAlignment="1">
      <alignment horizontal="left"/>
    </xf>
    <xf numFmtId="164" fontId="10" fillId="0" borderId="10" xfId="0" applyNumberFormat="1" applyFont="1" applyBorder="1"/>
    <xf numFmtId="43" fontId="10" fillId="0" borderId="10" xfId="1" applyFont="1" applyBorder="1"/>
    <xf numFmtId="0" fontId="10" fillId="0" borderId="10" xfId="0" applyFont="1" applyBorder="1" applyAlignment="1">
      <alignment horizontal="left" indent="1"/>
    </xf>
    <xf numFmtId="43" fontId="11" fillId="0" borderId="10" xfId="1" applyFont="1" applyBorder="1"/>
    <xf numFmtId="0" fontId="11" fillId="0" borderId="10" xfId="0" applyFont="1" applyBorder="1"/>
    <xf numFmtId="0" fontId="11" fillId="0" borderId="10" xfId="0" applyFont="1" applyBorder="1" applyAlignment="1">
      <alignment horizontal="left" indent="2"/>
    </xf>
    <xf numFmtId="43" fontId="12" fillId="0" borderId="10" xfId="1" applyFont="1" applyBorder="1" applyAlignment="1">
      <alignment horizontal="right"/>
    </xf>
    <xf numFmtId="43" fontId="12" fillId="4" borderId="10" xfId="1" applyFont="1" applyFill="1" applyBorder="1" applyAlignment="1">
      <alignment horizontal="right"/>
    </xf>
    <xf numFmtId="43" fontId="11" fillId="0" borderId="10" xfId="0" applyNumberFormat="1" applyFont="1" applyBorder="1"/>
    <xf numFmtId="43" fontId="11" fillId="0" borderId="10" xfId="1" applyFont="1" applyBorder="1" applyAlignment="1">
      <alignment wrapText="1"/>
    </xf>
    <xf numFmtId="43" fontId="11" fillId="4" borderId="10" xfId="1" applyFont="1" applyFill="1" applyBorder="1" applyAlignment="1">
      <alignment wrapText="1"/>
    </xf>
    <xf numFmtId="0" fontId="12" fillId="0" borderId="10" xfId="0" applyFont="1" applyBorder="1" applyAlignment="1">
      <alignment horizontal="right"/>
    </xf>
    <xf numFmtId="0" fontId="11" fillId="0" borderId="10" xfId="0" applyFont="1" applyBorder="1" applyAlignment="1">
      <alignment horizontal="center" wrapText="1"/>
    </xf>
    <xf numFmtId="0" fontId="11" fillId="0" borderId="10" xfId="0" applyFont="1" applyBorder="1" applyAlignment="1">
      <alignment horizontal="left" wrapText="1" indent="2"/>
    </xf>
    <xf numFmtId="43" fontId="18" fillId="0" borderId="10" xfId="1" applyFont="1" applyBorder="1" applyAlignment="1">
      <alignment wrapText="1"/>
    </xf>
    <xf numFmtId="165" fontId="19" fillId="0" borderId="10" xfId="2" applyFont="1" applyBorder="1" applyAlignment="1">
      <alignment horizontal="right"/>
    </xf>
    <xf numFmtId="43" fontId="20" fillId="0" borderId="10" xfId="1" applyFont="1" applyBorder="1" applyAlignment="1">
      <alignment horizontal="right"/>
    </xf>
    <xf numFmtId="43" fontId="20" fillId="0" borderId="0" xfId="1" applyFont="1" applyAlignment="1">
      <alignment horizontal="right"/>
    </xf>
    <xf numFmtId="43" fontId="21" fillId="0" borderId="0" xfId="1" applyFont="1"/>
    <xf numFmtId="4" fontId="11" fillId="0" borderId="0" xfId="0" applyNumberFormat="1" applyFont="1"/>
    <xf numFmtId="43" fontId="20" fillId="0" borderId="14" xfId="1" applyFont="1" applyBorder="1" applyAlignment="1">
      <alignment horizontal="right"/>
    </xf>
    <xf numFmtId="43" fontId="18" fillId="0" borderId="14" xfId="1" applyFont="1" applyBorder="1" applyAlignment="1">
      <alignment wrapText="1"/>
    </xf>
    <xf numFmtId="165" fontId="19" fillId="0" borderId="14" xfId="2" applyFont="1" applyBorder="1" applyAlignment="1">
      <alignment horizontal="right"/>
    </xf>
    <xf numFmtId="9" fontId="0" fillId="0" borderId="0" xfId="3" applyFont="1"/>
    <xf numFmtId="43" fontId="10" fillId="0" borderId="14" xfId="1" applyFont="1" applyBorder="1"/>
    <xf numFmtId="43" fontId="11" fillId="0" borderId="14" xfId="1" applyFont="1" applyBorder="1"/>
    <xf numFmtId="43" fontId="3" fillId="0" borderId="0" xfId="1" applyFont="1"/>
    <xf numFmtId="0" fontId="11" fillId="0" borderId="14" xfId="0" applyFont="1" applyBorder="1"/>
    <xf numFmtId="43" fontId="18" fillId="0" borderId="15" xfId="1" applyFont="1" applyBorder="1" applyAlignment="1">
      <alignment wrapText="1"/>
    </xf>
    <xf numFmtId="43" fontId="23" fillId="3" borderId="11" xfId="1" applyFont="1" applyFill="1" applyBorder="1" applyAlignment="1">
      <alignment horizontal="center"/>
    </xf>
    <xf numFmtId="43" fontId="7" fillId="0" borderId="10" xfId="1" applyFont="1" applyBorder="1"/>
    <xf numFmtId="43" fontId="22" fillId="0" borderId="10" xfId="1" applyFont="1" applyBorder="1"/>
    <xf numFmtId="43" fontId="22" fillId="0" borderId="0" xfId="1" applyFont="1"/>
    <xf numFmtId="43" fontId="0" fillId="0" borderId="0" xfId="1" applyFont="1" applyAlignment="1">
      <alignment vertical="center"/>
    </xf>
    <xf numFmtId="43" fontId="2" fillId="0" borderId="8" xfId="1" applyFont="1" applyBorder="1"/>
    <xf numFmtId="165" fontId="12" fillId="0" borderId="10" xfId="2" applyFont="1" applyBorder="1" applyAlignment="1">
      <alignment horizontal="right"/>
    </xf>
    <xf numFmtId="0" fontId="11" fillId="0" borderId="14" xfId="0" applyFont="1" applyBorder="1" applyAlignment="1">
      <alignment horizontal="left" indent="2"/>
    </xf>
    <xf numFmtId="0" fontId="10" fillId="0" borderId="14" xfId="0" applyFont="1" applyBorder="1" applyAlignment="1">
      <alignment horizontal="left" indent="1"/>
    </xf>
    <xf numFmtId="0" fontId="11" fillId="0" borderId="14" xfId="0" applyFont="1" applyBorder="1" applyAlignment="1">
      <alignment horizontal="center" wrapText="1"/>
    </xf>
    <xf numFmtId="0" fontId="11" fillId="0" borderId="14" xfId="0" applyFont="1" applyBorder="1" applyAlignment="1">
      <alignment horizontal="left" wrapText="1" indent="2"/>
    </xf>
    <xf numFmtId="0" fontId="10" fillId="0" borderId="14" xfId="0" applyFont="1" applyBorder="1" applyAlignment="1">
      <alignment horizontal="left"/>
    </xf>
    <xf numFmtId="43" fontId="9" fillId="5" borderId="10" xfId="1" applyFont="1" applyFill="1" applyBorder="1"/>
    <xf numFmtId="4" fontId="12" fillId="0" borderId="10" xfId="0" applyNumberFormat="1" applyFont="1" applyBorder="1" applyAlignment="1">
      <alignment horizontal="right"/>
    </xf>
    <xf numFmtId="43" fontId="9" fillId="0" borderId="0" xfId="0" applyNumberFormat="1" applyFont="1"/>
    <xf numFmtId="43" fontId="24" fillId="0" borderId="0" xfId="0" applyNumberFormat="1" applyFont="1"/>
    <xf numFmtId="43" fontId="25" fillId="0" borderId="0" xfId="1" applyFont="1"/>
    <xf numFmtId="0" fontId="2" fillId="0" borderId="0" xfId="0" applyFont="1"/>
    <xf numFmtId="43" fontId="2" fillId="0" borderId="0" xfId="0" applyNumberFormat="1" applyFont="1"/>
    <xf numFmtId="43" fontId="2" fillId="0" borderId="0" xfId="1" applyFont="1"/>
    <xf numFmtId="43" fontId="26" fillId="0" borderId="10" xfId="1" applyFont="1" applyBorder="1" applyAlignment="1">
      <alignment horizontal="right"/>
    </xf>
    <xf numFmtId="43" fontId="22" fillId="0" borderId="10" xfId="1" applyFont="1" applyBorder="1" applyAlignment="1">
      <alignment wrapText="1"/>
    </xf>
    <xf numFmtId="0" fontId="0" fillId="0" borderId="8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 vertical="top"/>
    </xf>
    <xf numFmtId="0" fontId="4" fillId="0" borderId="1" xfId="0" applyFont="1" applyBorder="1" applyAlignment="1">
      <alignment horizontal="center" vertical="top" wrapText="1" readingOrder="1"/>
    </xf>
    <xf numFmtId="0" fontId="4" fillId="0" borderId="0" xfId="0" applyFont="1" applyAlignment="1">
      <alignment horizontal="center" vertical="top" wrapText="1" readingOrder="1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top" wrapText="1" readingOrder="1"/>
    </xf>
    <xf numFmtId="0" fontId="6" fillId="0" borderId="0" xfId="0" applyFont="1" applyAlignment="1">
      <alignment horizontal="center" vertical="top" wrapText="1" readingOrder="1"/>
    </xf>
    <xf numFmtId="0" fontId="9" fillId="2" borderId="2" xfId="0" applyFont="1" applyFill="1" applyBorder="1" applyAlignment="1">
      <alignment horizontal="left" vertical="center"/>
    </xf>
    <xf numFmtId="0" fontId="9" fillId="2" borderId="11" xfId="0" applyFont="1" applyFill="1" applyBorder="1" applyAlignment="1">
      <alignment horizontal="left" vertical="center"/>
    </xf>
    <xf numFmtId="43" fontId="9" fillId="2" borderId="2" xfId="1" applyFont="1" applyFill="1" applyBorder="1" applyAlignment="1">
      <alignment horizontal="center" vertical="center" wrapText="1"/>
    </xf>
    <xf numFmtId="43" fontId="9" fillId="2" borderId="12" xfId="1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</cellXfs>
  <cellStyles count="4">
    <cellStyle name="Comma 2" xfId="2" xr:uid="{6D116010-1856-45D8-BA5B-5D36E705CB03}"/>
    <cellStyle name="Millares" xfId="1" builtinId="3"/>
    <cellStyle name="Normal" xfId="0" builtinId="0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3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884464</xdr:colOff>
      <xdr:row>0</xdr:row>
      <xdr:rowOff>0</xdr:rowOff>
    </xdr:from>
    <xdr:to>
      <xdr:col>15</xdr:col>
      <xdr:colOff>978354</xdr:colOff>
      <xdr:row>5</xdr:row>
      <xdr:rowOff>13607</xdr:rowOff>
    </xdr:to>
    <xdr:pic>
      <xdr:nvPicPr>
        <xdr:cNvPr id="2" name="Picture 1" descr="Logo&#10;&#10;Description automatically generated">
          <a:extLst>
            <a:ext uri="{FF2B5EF4-FFF2-40B4-BE49-F238E27FC236}">
              <a16:creationId xmlns:a16="http://schemas.microsoft.com/office/drawing/2014/main" id="{F371E3C4-3251-4540-ABF8-515C58B253AD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030" t="20051" r="29735" b="32356"/>
        <a:stretch/>
      </xdr:blipFill>
      <xdr:spPr bwMode="auto">
        <a:xfrm>
          <a:off x="22763389" y="0"/>
          <a:ext cx="1579790" cy="1499507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884464</xdr:colOff>
      <xdr:row>0</xdr:row>
      <xdr:rowOff>0</xdr:rowOff>
    </xdr:from>
    <xdr:to>
      <xdr:col>16</xdr:col>
      <xdr:colOff>216354</xdr:colOff>
      <xdr:row>7</xdr:row>
      <xdr:rowOff>166007</xdr:rowOff>
    </xdr:to>
    <xdr:pic>
      <xdr:nvPicPr>
        <xdr:cNvPr id="2" name="Picture 1" descr="Logo&#10;&#10;Description automatically generated">
          <a:extLst>
            <a:ext uri="{FF2B5EF4-FFF2-40B4-BE49-F238E27FC236}">
              <a16:creationId xmlns:a16="http://schemas.microsoft.com/office/drawing/2014/main" id="{DDCF8DF7-2B54-466E-938B-876826650BEB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030" t="20051" r="29735" b="32356"/>
        <a:stretch/>
      </xdr:blipFill>
      <xdr:spPr bwMode="auto">
        <a:xfrm>
          <a:off x="23534914" y="0"/>
          <a:ext cx="1579790" cy="1499507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FALKEN\Contabilidad%20Administrativa\BIANKA\PRESENTACION%20PAGINA\PRESENTACION%20PAGINA%202025\PRESUPUESTO\PLANTILLA%20PRESUPUESTO%20APROBADO%20FEBRERO%202025.xlsx" TargetMode="External"/><Relationship Id="rId1" Type="http://schemas.openxmlformats.org/officeDocument/2006/relationships/externalLinkPath" Target="PLANTILLA%20PRESUPUESTO%20APROBADO%20FEBRERO%202025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FALKEN\Contabilidad%20Administrativa\BIANKA\ESTADOS%20FINANCIEROS\ESTADOS%20FINANCIEROS%202025\PRESUPUESTO\REPORTES%202025\REPORTE%20IMPUTACION%20GASTO%20ENERO%202025.xlsx" TargetMode="External"/><Relationship Id="rId1" Type="http://schemas.openxmlformats.org/officeDocument/2006/relationships/externalLinkPath" Target="file:///\\FALKEN\Contabilidad%20Administrativa\BIANKA\ESTADOS%20FINANCIEROS\ESTADOS%20FINANCIEROS%202025\PRESUPUESTO\REPORTES%202025\REPORTE%20IMPUTACION%20GASTO%20ENERO%202025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FALKEN\Contabilidad%20Administrativa\BIANKA\ESTADOS%20FINANCIEROS\ESTADOS%20FINANCIEROS%202025\PRESUPUESTO\REPORTES%202025\REPORTE%20IMPUTACION%20GASTO%20FEBRERO%202025.xlsx" TargetMode="External"/><Relationship Id="rId1" Type="http://schemas.openxmlformats.org/officeDocument/2006/relationships/externalLinkPath" Target="file:///\\FALKEN\Contabilidad%20Administrativa\BIANKA\ESTADOS%20FINANCIEROS\ESTADOS%20FINANCIEROS%202025\PRESUPUESTO\REPORTES%202025\REPORTE%20IMPUTACION%20GASTO%20FEBRERO%202025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SRVWCITRIXFS01.tss2.gov.do\Profiles\Bianka_Peralta\Documents\BIANKA\PRESENTACION%20PAGINA%202025\PRESUPUESTO\PRESUPUESTO%20EJECUCION%20ABRIL%202025.xlsx" TargetMode="External"/><Relationship Id="rId1" Type="http://schemas.openxmlformats.org/officeDocument/2006/relationships/externalLinkPath" Target="PRESUPUESTO%20EJECUCION%20ABRIL%202025.xlsx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SRVWCITRIXFS01.tss2.gov.do\Profiles\Bianka_Peralta\Documents\BIANKA\PRESENTACION%20PAGINA%202025\PRESUPUESTO\PRESUPUESTO%20EJECUCION%20MAYO%202025.xlsx" TargetMode="External"/><Relationship Id="rId1" Type="http://schemas.openxmlformats.org/officeDocument/2006/relationships/externalLinkPath" Target="PRESUPUESTO%20EJECUCION%20MAYO%202025.xlsx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SRVWCITRIXFS01.tss2.gov.do\Profiles\Bianka_Peralta\Documents\BIANKA\PRESENTACION%20PAGINA%202025\PRESUPUESTO\PLANTILLA%20PRESUPUESTO%20APROBADO%20MARZO%202025.xlsx" TargetMode="External"/><Relationship Id="rId1" Type="http://schemas.openxmlformats.org/officeDocument/2006/relationships/externalLinkPath" Target="PLANTILLA%20PRESUPUESTO%20APROBADO%20MARZO%202025.xlsx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FALKEN\Contabilidad%20Administrativa\BIANKA\PRESENTACION%20PAGINA\PRESENTACION%20PAGINA%202024\PRESUPUESTO\PLANTILLA%20PRESUPUESTO%20APROBADO%202024.xlsx" TargetMode="External"/><Relationship Id="rId1" Type="http://schemas.openxmlformats.org/officeDocument/2006/relationships/externalLinkPath" Target="file:///\\FALKEN\Contabilidad%20Administrativa\BIANKA\PRESENTACION%20PAGINA\PRESENTACION%20PAGINA%202024\PRESUPUESTO\PLANTILLA%20PRESUPUESTO%20APROBADO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1 Presupuesto Aprobado"/>
      <sheetName val="Sheet2"/>
      <sheetName val="Gastos"/>
      <sheetName val="Ingresos"/>
      <sheetName val="pres.total"/>
      <sheetName val="Sheet3"/>
      <sheetName val="Sheet1"/>
    </sheetNames>
    <sheetDataSet>
      <sheetData sheetId="0"/>
      <sheetData sheetId="1"/>
      <sheetData sheetId="2">
        <row r="85">
          <cell r="E85">
            <v>22467404819</v>
          </cell>
          <cell r="F85">
            <v>22805661427.759998</v>
          </cell>
        </row>
      </sheetData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fCCPCuenta"/>
      <sheetName val="Definicion"/>
    </sheetNames>
    <sheetDataSet>
      <sheetData sheetId="0">
        <row r="3">
          <cell r="C3">
            <v>1624024629.54</v>
          </cell>
        </row>
      </sheetData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fCCPCuenta"/>
      <sheetName val="Definicion"/>
    </sheetNames>
    <sheetDataSet>
      <sheetData sheetId="0">
        <row r="3">
          <cell r="C3">
            <v>1625917662.95</v>
          </cell>
        </row>
      </sheetData>
      <sheetData sheetId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3 Ejecucion "/>
    </sheetNames>
    <sheetDataSet>
      <sheetData sheetId="0">
        <row r="7">
          <cell r="D7">
            <v>1770833576.02</v>
          </cell>
          <cell r="H7">
            <v>0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3 Ejecucion "/>
    </sheetNames>
    <sheetDataSet>
      <sheetData sheetId="0">
        <row r="7">
          <cell r="N7">
            <v>10276441845.24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1 Presupuesto Aprobado"/>
      <sheetName val="Sheet2"/>
      <sheetName val="Gastos"/>
      <sheetName val="Ingresos"/>
      <sheetName val="pres.total"/>
      <sheetName val="Sheet3"/>
      <sheetName val="Sheet1"/>
    </sheetNames>
    <sheetDataSet>
      <sheetData sheetId="0"/>
      <sheetData sheetId="1"/>
      <sheetData sheetId="2">
        <row r="85">
          <cell r="E85">
            <v>22467404819</v>
          </cell>
          <cell r="F85">
            <v>22805661427.759998</v>
          </cell>
        </row>
      </sheetData>
      <sheetData sheetId="3"/>
      <sheetData sheetId="4"/>
      <sheetData sheetId="5"/>
      <sheetData sheetId="6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1 Presupuesto Aprobado"/>
      <sheetName val="Sheet2"/>
      <sheetName val="Gastos"/>
      <sheetName val="Ingresos"/>
      <sheetName val="pres.total"/>
      <sheetName val="Sheet3"/>
      <sheetName val="Sheet1"/>
    </sheetNames>
    <sheetDataSet>
      <sheetData sheetId="0"/>
      <sheetData sheetId="1"/>
      <sheetData sheetId="2">
        <row r="84">
          <cell r="F84"/>
        </row>
      </sheetData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CF9C3A-AEBF-4496-9DD7-B1B4E9BAAE59}">
  <dimension ref="A1:U95"/>
  <sheetViews>
    <sheetView showGridLines="0" tabSelected="1" view="pageBreakPreview" zoomScaleNormal="70" zoomScaleSheetLayoutView="100" workbookViewId="0">
      <selection activeCell="P61" sqref="P61"/>
    </sheetView>
  </sheetViews>
  <sheetFormatPr baseColWidth="10" defaultColWidth="11.42578125" defaultRowHeight="16.5" x14ac:dyDescent="0.3"/>
  <cols>
    <col min="1" max="1" width="78.5703125" customWidth="1"/>
    <col min="2" max="2" width="22.5703125" customWidth="1"/>
    <col min="3" max="3" width="22" customWidth="1"/>
    <col min="4" max="4" width="20.42578125" style="13" customWidth="1"/>
    <col min="5" max="5" width="21.140625" style="64" customWidth="1"/>
    <col min="6" max="6" width="20.42578125" style="13" customWidth="1"/>
    <col min="7" max="7" width="21.85546875" customWidth="1"/>
    <col min="8" max="8" width="21.7109375" customWidth="1"/>
    <col min="9" max="9" width="20.42578125" style="13" customWidth="1"/>
    <col min="10" max="10" width="21" style="13" customWidth="1"/>
    <col min="11" max="11" width="20.85546875" style="13" customWidth="1"/>
    <col min="12" max="12" width="21.7109375" customWidth="1"/>
    <col min="13" max="13" width="21.5703125" customWidth="1"/>
    <col min="14" max="14" width="18.85546875" style="17" customWidth="1"/>
    <col min="15" max="15" width="22.28515625" customWidth="1"/>
    <col min="16" max="16" width="22.5703125" customWidth="1"/>
    <col min="18" max="18" width="18" hidden="1" customWidth="1"/>
    <col min="19" max="19" width="18.28515625" hidden="1" customWidth="1"/>
    <col min="20" max="20" width="19.42578125" hidden="1" customWidth="1"/>
    <col min="21" max="21" width="19" hidden="1" customWidth="1"/>
  </cols>
  <sheetData>
    <row r="1" spans="1:21" ht="52.5" customHeight="1" x14ac:dyDescent="0.25">
      <c r="A1" s="87" t="s">
        <v>0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</row>
    <row r="2" spans="1:21" ht="18" x14ac:dyDescent="0.25">
      <c r="A2" s="89" t="s">
        <v>106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</row>
    <row r="3" spans="1:21" ht="15.75" customHeight="1" x14ac:dyDescent="0.25">
      <c r="A3" s="91" t="s">
        <v>2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</row>
    <row r="4" spans="1:21" ht="15.75" customHeight="1" x14ac:dyDescent="0.25">
      <c r="A4" s="92" t="s">
        <v>3</v>
      </c>
      <c r="B4" s="92"/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</row>
    <row r="5" spans="1:21" ht="15" x14ac:dyDescent="0.25">
      <c r="A5" s="1"/>
      <c r="B5" s="1"/>
      <c r="C5" s="1"/>
      <c r="D5" s="2"/>
      <c r="E5" s="2"/>
      <c r="F5" s="2"/>
      <c r="G5" s="1"/>
      <c r="H5" s="1"/>
      <c r="I5" s="2"/>
      <c r="J5" s="2"/>
      <c r="K5" s="2"/>
      <c r="L5" s="1"/>
      <c r="M5" s="1"/>
      <c r="N5" s="3"/>
      <c r="O5" s="1"/>
      <c r="P5" s="1"/>
    </row>
    <row r="6" spans="1:21" ht="25.5" customHeight="1" x14ac:dyDescent="0.25">
      <c r="A6" s="93" t="s">
        <v>4</v>
      </c>
      <c r="B6" s="95" t="s">
        <v>5</v>
      </c>
      <c r="C6" s="95" t="s">
        <v>6</v>
      </c>
      <c r="D6" s="97" t="s">
        <v>7</v>
      </c>
      <c r="E6" s="98"/>
      <c r="F6" s="98"/>
      <c r="G6" s="98"/>
      <c r="H6" s="98"/>
      <c r="I6" s="98"/>
      <c r="J6" s="98"/>
      <c r="K6" s="98"/>
      <c r="L6" s="98"/>
      <c r="M6" s="98"/>
      <c r="N6" s="98"/>
      <c r="O6" s="98"/>
      <c r="P6" s="99"/>
    </row>
    <row r="7" spans="1:21" ht="15.75" x14ac:dyDescent="0.25">
      <c r="A7" s="94"/>
      <c r="B7" s="96"/>
      <c r="C7" s="96"/>
      <c r="D7" s="25" t="s">
        <v>8</v>
      </c>
      <c r="E7" s="61" t="s">
        <v>9</v>
      </c>
      <c r="F7" s="25" t="s">
        <v>10</v>
      </c>
      <c r="G7" s="26" t="s">
        <v>11</v>
      </c>
      <c r="H7" s="27" t="s">
        <v>12</v>
      </c>
      <c r="I7" s="25" t="s">
        <v>13</v>
      </c>
      <c r="J7" s="28" t="s">
        <v>14</v>
      </c>
      <c r="K7" s="25" t="s">
        <v>15</v>
      </c>
      <c r="L7" s="26" t="s">
        <v>16</v>
      </c>
      <c r="M7" s="26" t="s">
        <v>17</v>
      </c>
      <c r="N7" s="25" t="s">
        <v>18</v>
      </c>
      <c r="O7" s="27" t="s">
        <v>19</v>
      </c>
      <c r="P7" s="26" t="s">
        <v>20</v>
      </c>
    </row>
    <row r="8" spans="1:21" ht="15.75" x14ac:dyDescent="0.25">
      <c r="A8" s="31" t="s">
        <v>21</v>
      </c>
      <c r="B8" s="32"/>
      <c r="C8" s="32"/>
      <c r="D8" s="33"/>
      <c r="E8" s="62"/>
      <c r="F8" s="33"/>
      <c r="G8" s="32"/>
      <c r="H8" s="32"/>
      <c r="I8" s="56"/>
      <c r="J8" s="33"/>
      <c r="K8" s="33"/>
      <c r="L8" s="32"/>
      <c r="M8" s="32"/>
      <c r="N8" s="33"/>
      <c r="O8" s="32"/>
      <c r="P8" s="32"/>
    </row>
    <row r="9" spans="1:21" ht="17.25" x14ac:dyDescent="0.3">
      <c r="A9" s="34" t="s">
        <v>22</v>
      </c>
      <c r="B9" s="32"/>
      <c r="C9" s="32"/>
      <c r="D9" s="35"/>
      <c r="E9" s="63"/>
      <c r="F9" s="35"/>
      <c r="G9" s="36"/>
      <c r="H9" s="36"/>
      <c r="I9" s="57"/>
      <c r="J9" s="35"/>
      <c r="K9" s="35"/>
      <c r="L9" s="59"/>
      <c r="M9" s="35"/>
      <c r="N9" s="35"/>
      <c r="O9" s="36"/>
      <c r="P9" s="36"/>
    </row>
    <row r="10" spans="1:21" ht="17.25" x14ac:dyDescent="0.3">
      <c r="A10" s="68" t="s">
        <v>23</v>
      </c>
      <c r="B10" s="38">
        <v>459844000</v>
      </c>
      <c r="C10" s="38">
        <v>459844000</v>
      </c>
      <c r="D10" s="38">
        <v>31411500</v>
      </c>
      <c r="E10" s="38">
        <v>31532000</v>
      </c>
      <c r="F10" s="38">
        <v>31852509.920000002</v>
      </c>
      <c r="G10" s="74">
        <v>31554184.530000001</v>
      </c>
      <c r="H10" s="81">
        <v>31626333.34</v>
      </c>
      <c r="I10" s="52">
        <v>0</v>
      </c>
      <c r="J10" s="52">
        <v>0</v>
      </c>
      <c r="K10" s="52">
        <v>0</v>
      </c>
      <c r="L10" s="52">
        <v>0</v>
      </c>
      <c r="M10" s="52">
        <v>0</v>
      </c>
      <c r="N10" s="52">
        <v>0</v>
      </c>
      <c r="O10" s="52">
        <v>0</v>
      </c>
      <c r="P10" s="40">
        <f>SUM(D10:O10)</f>
        <v>157976527.78999999</v>
      </c>
    </row>
    <row r="11" spans="1:21" ht="17.25" x14ac:dyDescent="0.3">
      <c r="A11" s="68" t="s">
        <v>24</v>
      </c>
      <c r="B11" s="38">
        <v>84959166</v>
      </c>
      <c r="C11" s="38">
        <v>84959166</v>
      </c>
      <c r="D11" s="38">
        <v>612987.81999999995</v>
      </c>
      <c r="E11" s="38">
        <v>490800</v>
      </c>
      <c r="F11" s="38">
        <v>574022.24</v>
      </c>
      <c r="G11" s="74">
        <v>31159132.920000002</v>
      </c>
      <c r="H11" s="81">
        <v>596491.44999999995</v>
      </c>
      <c r="I11" s="49">
        <v>0</v>
      </c>
      <c r="J11" s="49">
        <v>0</v>
      </c>
      <c r="K11" s="49">
        <v>0</v>
      </c>
      <c r="L11" s="49">
        <v>0</v>
      </c>
      <c r="M11" s="49">
        <v>0</v>
      </c>
      <c r="N11" s="49">
        <v>0</v>
      </c>
      <c r="O11" s="49">
        <v>0</v>
      </c>
      <c r="P11" s="40">
        <f t="shared" ref="P11:P74" si="0">SUM(D11:O11)</f>
        <v>33433434.43</v>
      </c>
    </row>
    <row r="12" spans="1:21" ht="17.25" x14ac:dyDescent="0.3">
      <c r="A12" s="68" t="s">
        <v>25</v>
      </c>
      <c r="B12" s="38"/>
      <c r="C12" s="38"/>
      <c r="D12" s="41"/>
      <c r="E12" s="35"/>
      <c r="F12" s="41"/>
      <c r="G12" s="41"/>
      <c r="H12" s="82"/>
      <c r="I12" s="53"/>
      <c r="J12" s="53"/>
      <c r="K12" s="53"/>
      <c r="L12" s="53"/>
      <c r="M12" s="53"/>
      <c r="N12" s="53"/>
      <c r="O12" s="53"/>
      <c r="P12" s="40">
        <f t="shared" si="0"/>
        <v>0</v>
      </c>
      <c r="Q12" s="8"/>
    </row>
    <row r="13" spans="1:21" ht="17.25" x14ac:dyDescent="0.3">
      <c r="A13" s="68" t="s">
        <v>26</v>
      </c>
      <c r="B13" s="38">
        <v>34436000</v>
      </c>
      <c r="C13" s="38">
        <v>34436000</v>
      </c>
      <c r="D13" s="41"/>
      <c r="E13" s="41"/>
      <c r="F13" s="41"/>
      <c r="G13" s="41"/>
      <c r="H13" s="82"/>
      <c r="I13" s="53"/>
      <c r="J13" s="53"/>
      <c r="K13" s="53"/>
      <c r="L13" s="53"/>
      <c r="M13" s="53"/>
      <c r="N13" s="53"/>
      <c r="O13" s="53"/>
      <c r="P13" s="40">
        <f t="shared" si="0"/>
        <v>0</v>
      </c>
    </row>
    <row r="14" spans="1:21" ht="17.25" x14ac:dyDescent="0.3">
      <c r="A14" s="68" t="s">
        <v>27</v>
      </c>
      <c r="B14" s="38">
        <v>61570344</v>
      </c>
      <c r="C14" s="38">
        <v>61570344</v>
      </c>
      <c r="D14" s="38">
        <v>4620943.09</v>
      </c>
      <c r="E14" s="38">
        <v>4640141.72</v>
      </c>
      <c r="F14" s="38">
        <v>4660481.71</v>
      </c>
      <c r="G14" s="74">
        <v>4740275.18</v>
      </c>
      <c r="H14" s="81">
        <v>4731796</v>
      </c>
      <c r="I14" s="49">
        <v>0</v>
      </c>
      <c r="J14" s="49">
        <v>0</v>
      </c>
      <c r="K14" s="49">
        <v>0</v>
      </c>
      <c r="L14" s="49">
        <v>0</v>
      </c>
      <c r="M14" s="49">
        <v>0</v>
      </c>
      <c r="N14" s="49">
        <v>0</v>
      </c>
      <c r="O14" s="49">
        <v>0</v>
      </c>
      <c r="P14" s="40">
        <f t="shared" si="0"/>
        <v>23393637.699999999</v>
      </c>
      <c r="R14" s="9">
        <f>SUM(B10:B14)</f>
        <v>640809510</v>
      </c>
      <c r="S14" s="9">
        <f>SUM(C10:C14)</f>
        <v>640809510</v>
      </c>
      <c r="T14" s="9">
        <f>SUM(P10:P14)</f>
        <v>214803599.91999999</v>
      </c>
      <c r="U14" s="9">
        <f>SUM(P10:P14)</f>
        <v>214803599.91999999</v>
      </c>
    </row>
    <row r="15" spans="1:21" ht="17.25" x14ac:dyDescent="0.3">
      <c r="A15" s="69" t="s">
        <v>28</v>
      </c>
      <c r="B15" s="38"/>
      <c r="C15" s="38"/>
      <c r="D15" s="41"/>
      <c r="E15" s="41"/>
      <c r="F15" s="41"/>
      <c r="G15" s="41"/>
      <c r="H15" s="82"/>
      <c r="I15" s="53"/>
      <c r="J15" s="53"/>
      <c r="K15" s="53"/>
      <c r="L15" s="53"/>
      <c r="M15" s="53"/>
      <c r="N15" s="53"/>
      <c r="O15" s="53"/>
      <c r="P15" s="40">
        <f t="shared" si="0"/>
        <v>0</v>
      </c>
    </row>
    <row r="16" spans="1:21" ht="17.25" x14ac:dyDescent="0.3">
      <c r="A16" s="68" t="s">
        <v>29</v>
      </c>
      <c r="B16" s="38">
        <v>56834849</v>
      </c>
      <c r="C16" s="38">
        <v>56834849</v>
      </c>
      <c r="D16" s="38">
        <v>4611870.42</v>
      </c>
      <c r="E16" s="38">
        <v>3842966.16</v>
      </c>
      <c r="F16" s="38">
        <v>3867963.18</v>
      </c>
      <c r="G16" s="74">
        <v>3941502.45</v>
      </c>
      <c r="H16" s="81">
        <v>5573604.7999999998</v>
      </c>
      <c r="I16" s="49">
        <v>0</v>
      </c>
      <c r="J16" s="49">
        <v>0</v>
      </c>
      <c r="K16" s="49">
        <v>0</v>
      </c>
      <c r="L16" s="49">
        <v>0</v>
      </c>
      <c r="M16" s="49">
        <v>0</v>
      </c>
      <c r="N16" s="49">
        <v>0</v>
      </c>
      <c r="O16" s="49">
        <v>0</v>
      </c>
      <c r="P16" s="40">
        <f t="shared" si="0"/>
        <v>21837907.010000002</v>
      </c>
    </row>
    <row r="17" spans="1:21" ht="17.25" x14ac:dyDescent="0.3">
      <c r="A17" s="68" t="s">
        <v>30</v>
      </c>
      <c r="B17" s="38">
        <v>1337000</v>
      </c>
      <c r="C17" s="38">
        <v>2706994.24</v>
      </c>
      <c r="D17" s="67"/>
      <c r="E17" s="38">
        <v>0</v>
      </c>
      <c r="F17" s="38">
        <v>219370.26</v>
      </c>
      <c r="G17" s="74">
        <v>80200.12</v>
      </c>
      <c r="H17" s="81">
        <v>166373.51</v>
      </c>
      <c r="I17" s="54"/>
      <c r="J17" s="54"/>
      <c r="K17" s="54"/>
      <c r="L17" s="54"/>
      <c r="M17" s="54"/>
      <c r="N17" s="54"/>
      <c r="O17" s="54"/>
      <c r="P17" s="40">
        <f t="shared" si="0"/>
        <v>465943.89</v>
      </c>
    </row>
    <row r="18" spans="1:21" ht="17.25" x14ac:dyDescent="0.3">
      <c r="A18" s="68" t="s">
        <v>31</v>
      </c>
      <c r="B18" s="38">
        <v>1480000</v>
      </c>
      <c r="C18" s="38">
        <v>1480000</v>
      </c>
      <c r="D18" s="38">
        <v>8925</v>
      </c>
      <c r="E18" s="38">
        <v>31200</v>
      </c>
      <c r="F18" s="38">
        <v>46395</v>
      </c>
      <c r="G18" s="74">
        <v>0</v>
      </c>
      <c r="H18" s="81">
        <v>28187.5</v>
      </c>
      <c r="I18" s="49">
        <v>0</v>
      </c>
      <c r="J18" s="49">
        <v>0</v>
      </c>
      <c r="K18" s="49">
        <v>0</v>
      </c>
      <c r="L18" s="49">
        <v>0</v>
      </c>
      <c r="M18" s="49">
        <v>0</v>
      </c>
      <c r="N18" s="49">
        <v>0</v>
      </c>
      <c r="O18" s="49">
        <v>0</v>
      </c>
      <c r="P18" s="40">
        <f t="shared" si="0"/>
        <v>114707.5</v>
      </c>
    </row>
    <row r="19" spans="1:21" ht="17.25" x14ac:dyDescent="0.3">
      <c r="A19" s="68" t="s">
        <v>32</v>
      </c>
      <c r="B19" s="38">
        <v>1729000</v>
      </c>
      <c r="C19" s="38">
        <v>2404000</v>
      </c>
      <c r="D19" s="38">
        <v>94831.47</v>
      </c>
      <c r="E19" s="38">
        <v>92756.68</v>
      </c>
      <c r="F19" s="38">
        <v>168268.93</v>
      </c>
      <c r="G19" s="74">
        <v>92756.68</v>
      </c>
      <c r="H19" s="81">
        <v>114301.7</v>
      </c>
      <c r="I19" s="54"/>
      <c r="J19" s="54"/>
      <c r="K19" s="54"/>
      <c r="L19" s="54"/>
      <c r="M19" s="54"/>
      <c r="N19" s="54"/>
      <c r="O19" s="54"/>
      <c r="P19" s="40">
        <f t="shared" si="0"/>
        <v>562915.46</v>
      </c>
    </row>
    <row r="20" spans="1:21" ht="17.25" x14ac:dyDescent="0.3">
      <c r="A20" s="68" t="s">
        <v>33</v>
      </c>
      <c r="B20" s="38">
        <v>134976342</v>
      </c>
      <c r="C20" s="38">
        <v>242200113.5</v>
      </c>
      <c r="D20" s="38">
        <v>5094493.59</v>
      </c>
      <c r="E20" s="38">
        <v>5546207.8899999997</v>
      </c>
      <c r="F20" s="38">
        <v>25334004.16</v>
      </c>
      <c r="G20" s="74">
        <v>15944363.189999999</v>
      </c>
      <c r="H20" s="81">
        <v>14985783.039999999</v>
      </c>
      <c r="I20" s="49">
        <v>0</v>
      </c>
      <c r="J20" s="49">
        <v>0</v>
      </c>
      <c r="K20" s="49">
        <v>0</v>
      </c>
      <c r="L20" s="49">
        <v>0</v>
      </c>
      <c r="M20" s="49">
        <v>0</v>
      </c>
      <c r="N20" s="49">
        <v>0</v>
      </c>
      <c r="O20" s="49">
        <v>0</v>
      </c>
      <c r="P20" s="40">
        <f t="shared" si="0"/>
        <v>66904851.869999997</v>
      </c>
    </row>
    <row r="21" spans="1:21" ht="17.25" x14ac:dyDescent="0.3">
      <c r="A21" s="68" t="s">
        <v>34</v>
      </c>
      <c r="B21" s="38">
        <v>12085258</v>
      </c>
      <c r="C21" s="38">
        <v>16601930.789999999</v>
      </c>
      <c r="D21" s="38">
        <v>820346.91</v>
      </c>
      <c r="E21" s="38">
        <v>799971.72</v>
      </c>
      <c r="F21" s="38">
        <v>1585846.82</v>
      </c>
      <c r="G21" s="74">
        <v>1070776.1399999999</v>
      </c>
      <c r="H21" s="81">
        <v>821626.18</v>
      </c>
      <c r="I21" s="54"/>
      <c r="J21" s="54"/>
      <c r="K21" s="54"/>
      <c r="L21" s="54"/>
      <c r="M21" s="54"/>
      <c r="N21" s="54"/>
      <c r="O21" s="54"/>
      <c r="P21" s="40">
        <f t="shared" si="0"/>
        <v>5098567.7699999996</v>
      </c>
    </row>
    <row r="22" spans="1:21" ht="34.5" x14ac:dyDescent="0.3">
      <c r="A22" s="70" t="s">
        <v>35</v>
      </c>
      <c r="B22" s="38">
        <v>21282906</v>
      </c>
      <c r="C22" s="38">
        <v>28874560.890000001</v>
      </c>
      <c r="D22" s="38">
        <v>39200</v>
      </c>
      <c r="E22" s="38">
        <v>439712.58</v>
      </c>
      <c r="F22" s="38">
        <v>784606.52</v>
      </c>
      <c r="G22" s="74">
        <v>649454.52</v>
      </c>
      <c r="H22" s="81">
        <v>827556.87</v>
      </c>
      <c r="I22" s="49">
        <v>0</v>
      </c>
      <c r="J22" s="49">
        <v>0</v>
      </c>
      <c r="K22" s="49">
        <v>0</v>
      </c>
      <c r="L22" s="49">
        <v>0</v>
      </c>
      <c r="M22" s="49">
        <v>0</v>
      </c>
      <c r="N22" s="49">
        <v>0</v>
      </c>
      <c r="O22" s="49">
        <v>0</v>
      </c>
      <c r="P22" s="40">
        <f t="shared" si="0"/>
        <v>2740530.49</v>
      </c>
    </row>
    <row r="23" spans="1:21" ht="17.25" x14ac:dyDescent="0.3">
      <c r="A23" s="68" t="s">
        <v>36</v>
      </c>
      <c r="B23" s="38">
        <v>22834639</v>
      </c>
      <c r="C23" s="38">
        <v>78343571.230000004</v>
      </c>
      <c r="D23" s="38">
        <v>1770930.25</v>
      </c>
      <c r="E23" s="38">
        <v>547578.02</v>
      </c>
      <c r="F23" s="38">
        <v>2113629.5099999998</v>
      </c>
      <c r="G23" s="74">
        <v>1659425.02</v>
      </c>
      <c r="H23" s="81">
        <v>827720.02</v>
      </c>
      <c r="I23" s="54"/>
      <c r="J23" s="54"/>
      <c r="K23" s="54"/>
      <c r="L23" s="54"/>
      <c r="M23" s="54"/>
      <c r="N23" s="54"/>
      <c r="O23" s="54"/>
      <c r="P23" s="40">
        <f t="shared" si="0"/>
        <v>6919282.8199999984</v>
      </c>
    </row>
    <row r="24" spans="1:21" ht="17.25" x14ac:dyDescent="0.3">
      <c r="A24" s="68" t="s">
        <v>37</v>
      </c>
      <c r="B24" s="38">
        <v>20393638</v>
      </c>
      <c r="C24" s="38">
        <v>24850525.780000001</v>
      </c>
      <c r="D24" s="38">
        <v>10325</v>
      </c>
      <c r="E24" s="38">
        <v>1467476.91</v>
      </c>
      <c r="F24" s="38">
        <v>1791976.73</v>
      </c>
      <c r="G24" s="74">
        <v>1791123.44</v>
      </c>
      <c r="H24" s="81">
        <v>1595984.09</v>
      </c>
      <c r="I24" s="54"/>
      <c r="J24" s="54"/>
      <c r="K24" s="54"/>
      <c r="L24" s="54"/>
      <c r="M24" s="54"/>
      <c r="N24" s="54"/>
      <c r="O24" s="54"/>
      <c r="P24" s="40">
        <f t="shared" si="0"/>
        <v>6656886.1699999999</v>
      </c>
      <c r="R24" s="9">
        <f>SUM(B16:B24)</f>
        <v>272953632</v>
      </c>
      <c r="S24" s="9">
        <f>SUM(C16:C24)</f>
        <v>454296545.43000007</v>
      </c>
      <c r="T24" s="9">
        <f>SUM(P16:P24)</f>
        <v>111301592.97999999</v>
      </c>
      <c r="U24" s="9">
        <f>SUM(P16:P24)</f>
        <v>111301592.97999999</v>
      </c>
    </row>
    <row r="25" spans="1:21" ht="17.25" x14ac:dyDescent="0.3">
      <c r="A25" s="69" t="s">
        <v>38</v>
      </c>
      <c r="B25" s="38"/>
      <c r="C25" s="38"/>
      <c r="D25" s="41"/>
      <c r="E25" s="41"/>
      <c r="F25" s="41"/>
      <c r="G25" s="41"/>
      <c r="H25" s="82"/>
      <c r="I25" s="46"/>
      <c r="J25" s="46"/>
      <c r="K25" s="46"/>
      <c r="L25" s="46"/>
      <c r="M25" s="46"/>
      <c r="N25" s="46"/>
      <c r="O25" s="46"/>
      <c r="P25" s="40">
        <f t="shared" si="0"/>
        <v>0</v>
      </c>
      <c r="R25" s="10"/>
      <c r="S25" s="10"/>
    </row>
    <row r="26" spans="1:21" ht="17.25" x14ac:dyDescent="0.3">
      <c r="A26" s="68" t="s">
        <v>39</v>
      </c>
      <c r="B26" s="38">
        <v>719950</v>
      </c>
      <c r="C26" s="38">
        <v>2401142.39</v>
      </c>
      <c r="D26" s="38">
        <v>12180</v>
      </c>
      <c r="E26" s="38">
        <v>167140.5</v>
      </c>
      <c r="F26" s="38">
        <v>188449.34</v>
      </c>
      <c r="G26" s="74">
        <v>24480</v>
      </c>
      <c r="H26" s="81">
        <v>19920</v>
      </c>
      <c r="I26" s="47"/>
      <c r="J26" s="47"/>
      <c r="K26" s="47"/>
      <c r="L26" s="47"/>
      <c r="M26" s="47"/>
      <c r="N26" s="47"/>
      <c r="O26" s="47"/>
      <c r="P26" s="40">
        <f t="shared" si="0"/>
        <v>412169.83999999997</v>
      </c>
    </row>
    <row r="27" spans="1:21" ht="17.25" x14ac:dyDescent="0.3">
      <c r="A27" s="68" t="s">
        <v>40</v>
      </c>
      <c r="B27" s="38">
        <v>73000</v>
      </c>
      <c r="C27" s="38">
        <v>882105</v>
      </c>
      <c r="D27" s="41"/>
      <c r="E27" s="38">
        <v>0</v>
      </c>
      <c r="F27" s="38">
        <v>35046</v>
      </c>
      <c r="G27" s="74">
        <v>0</v>
      </c>
      <c r="H27" s="81">
        <v>14750</v>
      </c>
      <c r="I27" s="46"/>
      <c r="J27" s="46"/>
      <c r="K27" s="46"/>
      <c r="L27" s="46"/>
      <c r="M27" s="46"/>
      <c r="N27" s="46"/>
      <c r="O27" s="46"/>
      <c r="P27" s="40">
        <f t="shared" si="0"/>
        <v>49796</v>
      </c>
    </row>
    <row r="28" spans="1:21" ht="17.25" x14ac:dyDescent="0.3">
      <c r="A28" s="68" t="s">
        <v>41</v>
      </c>
      <c r="B28" s="38">
        <v>1262070</v>
      </c>
      <c r="C28" s="38">
        <v>2511389.16</v>
      </c>
      <c r="D28" s="41"/>
      <c r="E28" s="38">
        <v>0</v>
      </c>
      <c r="F28" s="41"/>
      <c r="G28" s="74">
        <v>157623.07999999999</v>
      </c>
      <c r="H28" s="81">
        <v>11682</v>
      </c>
      <c r="I28" s="46"/>
      <c r="J28" s="46"/>
      <c r="K28" s="46"/>
      <c r="L28" s="46"/>
      <c r="M28" s="46"/>
      <c r="N28" s="46"/>
      <c r="O28" s="46"/>
      <c r="P28" s="40">
        <f t="shared" si="0"/>
        <v>169305.08</v>
      </c>
    </row>
    <row r="29" spans="1:21" ht="17.25" x14ac:dyDescent="0.3">
      <c r="A29" s="68" t="s">
        <v>42</v>
      </c>
      <c r="B29" s="38">
        <v>26000</v>
      </c>
      <c r="C29" s="38">
        <v>255710</v>
      </c>
      <c r="D29" s="41"/>
      <c r="E29" s="38">
        <v>0</v>
      </c>
      <c r="F29" s="41"/>
      <c r="G29" s="41"/>
      <c r="H29" s="82"/>
      <c r="I29" s="46"/>
      <c r="J29" s="46"/>
      <c r="K29" s="46"/>
      <c r="L29" s="46"/>
      <c r="M29" s="46"/>
      <c r="N29" s="46"/>
      <c r="O29" s="46"/>
      <c r="P29" s="40">
        <f t="shared" si="0"/>
        <v>0</v>
      </c>
    </row>
    <row r="30" spans="1:21" ht="17.25" x14ac:dyDescent="0.3">
      <c r="A30" s="68" t="s">
        <v>43</v>
      </c>
      <c r="B30" s="38">
        <v>132000</v>
      </c>
      <c r="C30" s="38">
        <v>232000</v>
      </c>
      <c r="D30" s="41"/>
      <c r="E30" s="38">
        <v>0</v>
      </c>
      <c r="F30" s="41"/>
      <c r="G30" s="74">
        <v>32750</v>
      </c>
      <c r="H30" s="82"/>
      <c r="I30" s="46"/>
      <c r="J30" s="46"/>
      <c r="K30" s="46"/>
      <c r="L30" s="46"/>
      <c r="M30" s="46"/>
      <c r="N30" s="46"/>
      <c r="O30" s="46"/>
      <c r="P30" s="40">
        <f t="shared" si="0"/>
        <v>32750</v>
      </c>
    </row>
    <row r="31" spans="1:21" ht="17.25" x14ac:dyDescent="0.3">
      <c r="A31" s="68" t="s">
        <v>44</v>
      </c>
      <c r="B31" s="38">
        <v>164600</v>
      </c>
      <c r="C31" s="38">
        <v>230600</v>
      </c>
      <c r="D31" s="41"/>
      <c r="E31" s="38">
        <v>0</v>
      </c>
      <c r="F31" s="41"/>
      <c r="G31" s="41"/>
      <c r="H31" s="81">
        <v>27877.5</v>
      </c>
      <c r="I31" s="46"/>
      <c r="J31" s="46"/>
      <c r="K31" s="46"/>
      <c r="L31" s="46"/>
      <c r="M31" s="46"/>
      <c r="N31" s="46"/>
      <c r="O31" s="46"/>
      <c r="P31" s="40">
        <f t="shared" si="0"/>
        <v>27877.5</v>
      </c>
    </row>
    <row r="32" spans="1:21" ht="17.25" x14ac:dyDescent="0.3">
      <c r="A32" s="68" t="s">
        <v>45</v>
      </c>
      <c r="B32" s="38">
        <v>4842150</v>
      </c>
      <c r="C32" s="38">
        <v>4869150</v>
      </c>
      <c r="D32" s="38">
        <v>245000</v>
      </c>
      <c r="E32" s="38">
        <v>357434.12</v>
      </c>
      <c r="F32" s="38">
        <v>273533.45</v>
      </c>
      <c r="G32" s="74">
        <v>310406.36</v>
      </c>
      <c r="H32" s="81">
        <v>271951.65000000002</v>
      </c>
      <c r="I32" s="49">
        <v>0</v>
      </c>
      <c r="J32" s="49">
        <v>0</v>
      </c>
      <c r="K32" s="49">
        <v>0</v>
      </c>
      <c r="L32" s="49">
        <v>0</v>
      </c>
      <c r="M32" s="49">
        <v>0</v>
      </c>
      <c r="N32" s="49">
        <v>0</v>
      </c>
      <c r="O32" s="49">
        <v>0</v>
      </c>
      <c r="P32" s="40">
        <f t="shared" si="0"/>
        <v>1458325.58</v>
      </c>
    </row>
    <row r="33" spans="1:21" ht="34.5" x14ac:dyDescent="0.3">
      <c r="A33" s="71" t="s">
        <v>46</v>
      </c>
      <c r="B33" s="38"/>
      <c r="C33" s="38"/>
      <c r="D33" s="41"/>
      <c r="E33" s="41"/>
      <c r="F33" s="41"/>
      <c r="G33" s="41"/>
      <c r="H33" s="82"/>
      <c r="I33" s="46"/>
      <c r="J33" s="46"/>
      <c r="K33" s="46"/>
      <c r="L33" s="46"/>
      <c r="M33" s="46"/>
      <c r="N33" s="46"/>
      <c r="O33" s="46"/>
      <c r="P33" s="40">
        <f t="shared" si="0"/>
        <v>0</v>
      </c>
    </row>
    <row r="34" spans="1:21" ht="17.25" x14ac:dyDescent="0.3">
      <c r="A34" s="68" t="s">
        <v>47</v>
      </c>
      <c r="B34" s="38">
        <v>4627866</v>
      </c>
      <c r="C34" s="38">
        <v>8440430.6999999993</v>
      </c>
      <c r="D34" s="41"/>
      <c r="E34" s="41"/>
      <c r="F34" s="38">
        <v>826502.53</v>
      </c>
      <c r="G34" s="74">
        <v>370784.18</v>
      </c>
      <c r="H34" s="81">
        <v>633179.07999999996</v>
      </c>
      <c r="I34" s="46"/>
      <c r="J34" s="46"/>
      <c r="K34" s="46"/>
      <c r="L34" s="46"/>
      <c r="M34" s="46"/>
      <c r="N34" s="46"/>
      <c r="O34" s="46"/>
      <c r="P34" s="40">
        <f t="shared" si="0"/>
        <v>1830465.79</v>
      </c>
      <c r="R34" s="9">
        <f>SUM(B26:B34)</f>
        <v>11847636</v>
      </c>
      <c r="S34" s="9">
        <f>SUM(C26:C34)</f>
        <v>19822527.25</v>
      </c>
      <c r="T34" s="9">
        <f>SUM(P26:P34)</f>
        <v>3980689.79</v>
      </c>
      <c r="U34" s="9">
        <f>SUM(P26:P34)</f>
        <v>3980689.79</v>
      </c>
    </row>
    <row r="35" spans="1:21" ht="17.25" x14ac:dyDescent="0.3">
      <c r="A35" s="69" t="s">
        <v>48</v>
      </c>
      <c r="B35" s="38"/>
      <c r="C35" s="38"/>
      <c r="D35" s="41"/>
      <c r="E35" s="41"/>
      <c r="F35" s="41"/>
      <c r="G35" s="41"/>
      <c r="H35" s="82"/>
      <c r="I35" s="46"/>
      <c r="J35" s="46"/>
      <c r="K35" s="46"/>
      <c r="L35" s="46"/>
      <c r="M35" s="46"/>
      <c r="N35" s="46"/>
      <c r="O35" s="46"/>
      <c r="P35" s="40">
        <f t="shared" si="0"/>
        <v>0</v>
      </c>
      <c r="R35" s="10"/>
      <c r="S35" s="10"/>
    </row>
    <row r="36" spans="1:21" ht="17.25" x14ac:dyDescent="0.3">
      <c r="A36" s="68" t="s">
        <v>49</v>
      </c>
      <c r="B36" s="38">
        <v>100000</v>
      </c>
      <c r="C36" s="38">
        <v>100000</v>
      </c>
      <c r="D36" s="41"/>
      <c r="E36" s="41"/>
      <c r="F36" s="41"/>
      <c r="G36" s="41"/>
      <c r="H36" s="82"/>
      <c r="I36" s="46"/>
      <c r="J36" s="46"/>
      <c r="K36" s="46"/>
      <c r="L36" s="46"/>
      <c r="M36" s="46"/>
      <c r="N36" s="46"/>
      <c r="O36" s="46"/>
      <c r="P36" s="40">
        <f t="shared" si="0"/>
        <v>0</v>
      </c>
    </row>
    <row r="37" spans="1:21" ht="17.25" x14ac:dyDescent="0.3">
      <c r="A37" s="68" t="s">
        <v>50</v>
      </c>
      <c r="B37" s="38">
        <v>21531560819</v>
      </c>
      <c r="C37" s="38">
        <v>21532060819</v>
      </c>
      <c r="D37" s="38">
        <v>1574671095.99</v>
      </c>
      <c r="E37" s="38">
        <v>1574671095.98</v>
      </c>
      <c r="F37" s="38">
        <v>1693081719.4300001</v>
      </c>
      <c r="G37" s="74">
        <v>3128692088.3000002</v>
      </c>
      <c r="H37" s="81">
        <v>1964917740.29</v>
      </c>
      <c r="I37" s="49">
        <v>0</v>
      </c>
      <c r="J37" s="49">
        <v>0</v>
      </c>
      <c r="K37" s="49">
        <v>0</v>
      </c>
      <c r="L37" s="49">
        <v>0</v>
      </c>
      <c r="M37" s="49">
        <v>0</v>
      </c>
      <c r="N37" s="49">
        <v>0</v>
      </c>
      <c r="O37" s="49">
        <v>0</v>
      </c>
      <c r="P37" s="40">
        <f t="shared" si="0"/>
        <v>9936033739.9900017</v>
      </c>
      <c r="R37" s="9"/>
      <c r="S37" s="9"/>
    </row>
    <row r="38" spans="1:21" ht="17.25" x14ac:dyDescent="0.3">
      <c r="A38" s="68" t="s">
        <v>51</v>
      </c>
      <c r="B38" s="38"/>
      <c r="C38" s="38"/>
      <c r="D38" s="41"/>
      <c r="E38" s="41"/>
      <c r="F38" s="41"/>
      <c r="G38" s="41"/>
      <c r="H38" s="82"/>
      <c r="I38" s="46"/>
      <c r="J38" s="46"/>
      <c r="K38" s="46"/>
      <c r="L38" s="46"/>
      <c r="M38" s="46"/>
      <c r="N38" s="46"/>
      <c r="O38" s="46"/>
      <c r="P38" s="40">
        <f t="shared" si="0"/>
        <v>0</v>
      </c>
      <c r="R38" s="10"/>
      <c r="S38" s="10"/>
    </row>
    <row r="39" spans="1:21" ht="17.25" x14ac:dyDescent="0.3">
      <c r="A39" s="68" t="s">
        <v>52</v>
      </c>
      <c r="B39" s="38"/>
      <c r="C39" s="38"/>
      <c r="D39" s="41"/>
      <c r="E39" s="41"/>
      <c r="F39" s="41"/>
      <c r="G39" s="41"/>
      <c r="H39" s="82"/>
      <c r="I39" s="46"/>
      <c r="J39" s="46"/>
      <c r="K39" s="46"/>
      <c r="L39" s="46"/>
      <c r="M39" s="46"/>
      <c r="N39" s="46"/>
      <c r="O39" s="46"/>
      <c r="P39" s="40">
        <f t="shared" si="0"/>
        <v>0</v>
      </c>
      <c r="R39" s="9"/>
      <c r="S39" s="9"/>
    </row>
    <row r="40" spans="1:21" ht="17.25" x14ac:dyDescent="0.3">
      <c r="A40" s="68" t="s">
        <v>53</v>
      </c>
      <c r="B40" s="38"/>
      <c r="C40" s="38"/>
      <c r="D40" s="41"/>
      <c r="E40" s="41"/>
      <c r="F40" s="41"/>
      <c r="G40" s="41"/>
      <c r="H40" s="82"/>
      <c r="I40" s="46"/>
      <c r="J40" s="46"/>
      <c r="K40" s="46"/>
      <c r="L40" s="46"/>
      <c r="M40" s="46"/>
      <c r="N40" s="46"/>
      <c r="O40" s="46"/>
      <c r="P40" s="40">
        <f t="shared" si="0"/>
        <v>0</v>
      </c>
    </row>
    <row r="41" spans="1:21" ht="17.25" x14ac:dyDescent="0.3">
      <c r="A41" s="68" t="s">
        <v>54</v>
      </c>
      <c r="B41" s="38"/>
      <c r="C41" s="38"/>
      <c r="D41" s="41"/>
      <c r="E41" s="41"/>
      <c r="F41" s="41"/>
      <c r="G41" s="41"/>
      <c r="H41" s="82"/>
      <c r="I41" s="46"/>
      <c r="J41" s="46"/>
      <c r="K41" s="46"/>
      <c r="L41" s="46"/>
      <c r="M41" s="46"/>
      <c r="N41" s="46"/>
      <c r="O41" s="46"/>
      <c r="P41" s="40">
        <f t="shared" si="0"/>
        <v>0</v>
      </c>
    </row>
    <row r="42" spans="1:21" ht="17.25" x14ac:dyDescent="0.3">
      <c r="A42" s="68" t="s">
        <v>55</v>
      </c>
      <c r="B42" s="38">
        <v>1380028</v>
      </c>
      <c r="C42" s="38">
        <v>1380028</v>
      </c>
      <c r="D42" s="41"/>
      <c r="E42" s="38">
        <v>1291180.67</v>
      </c>
      <c r="F42" s="38">
        <v>-811698.59</v>
      </c>
      <c r="G42" s="74">
        <v>814065.18</v>
      </c>
      <c r="H42" s="82"/>
      <c r="I42" s="46"/>
      <c r="J42" s="46"/>
      <c r="K42" s="46"/>
      <c r="L42" s="46"/>
      <c r="M42" s="46"/>
      <c r="N42" s="46"/>
      <c r="O42" s="46"/>
      <c r="P42" s="40">
        <f t="shared" si="0"/>
        <v>1293547.26</v>
      </c>
      <c r="U42" s="9">
        <f>SUM(P37:P42)</f>
        <v>9937327287.2500019</v>
      </c>
    </row>
    <row r="43" spans="1:21" ht="17.25" x14ac:dyDescent="0.3">
      <c r="A43" s="68" t="s">
        <v>56</v>
      </c>
      <c r="B43" s="38"/>
      <c r="C43" s="38"/>
      <c r="D43" s="41"/>
      <c r="E43" s="41"/>
      <c r="F43" s="41"/>
      <c r="G43" s="41"/>
      <c r="H43" s="82"/>
      <c r="I43" s="46"/>
      <c r="J43" s="46"/>
      <c r="K43" s="46"/>
      <c r="L43" s="46"/>
      <c r="M43" s="46"/>
      <c r="N43" s="46"/>
      <c r="O43" s="46"/>
      <c r="P43" s="40">
        <f t="shared" si="0"/>
        <v>0</v>
      </c>
      <c r="R43" s="9">
        <f>SUM(B36:B43)</f>
        <v>21533040847</v>
      </c>
      <c r="S43" s="9">
        <f>SUM(C36:C43)</f>
        <v>21533540847</v>
      </c>
      <c r="T43" s="9">
        <f>SUM(P36:P43)</f>
        <v>9937327287.2500019</v>
      </c>
    </row>
    <row r="44" spans="1:21" ht="17.25" x14ac:dyDescent="0.3">
      <c r="A44" s="69" t="s">
        <v>57</v>
      </c>
      <c r="B44" s="38"/>
      <c r="C44" s="38"/>
      <c r="D44" s="41"/>
      <c r="E44" s="41"/>
      <c r="F44" s="41"/>
      <c r="G44" s="41"/>
      <c r="H44" s="82"/>
      <c r="I44" s="46"/>
      <c r="J44" s="46"/>
      <c r="K44" s="46"/>
      <c r="L44" s="46"/>
      <c r="M44" s="46"/>
      <c r="N44" s="46"/>
      <c r="O44" s="46"/>
      <c r="P44" s="40">
        <f t="shared" si="0"/>
        <v>0</v>
      </c>
    </row>
    <row r="45" spans="1:21" ht="17.25" x14ac:dyDescent="0.3">
      <c r="A45" s="68" t="s">
        <v>58</v>
      </c>
      <c r="B45" s="38"/>
      <c r="C45" s="38"/>
      <c r="D45" s="41"/>
      <c r="E45" s="41"/>
      <c r="F45" s="41"/>
      <c r="G45" s="41"/>
      <c r="H45" s="82"/>
      <c r="I45" s="46"/>
      <c r="J45" s="46"/>
      <c r="K45" s="46"/>
      <c r="L45" s="46"/>
      <c r="M45" s="46"/>
      <c r="N45" s="46"/>
      <c r="O45" s="46"/>
      <c r="P45" s="40">
        <f t="shared" si="0"/>
        <v>0</v>
      </c>
    </row>
    <row r="46" spans="1:21" ht="17.25" x14ac:dyDescent="0.3">
      <c r="A46" s="68" t="s">
        <v>59</v>
      </c>
      <c r="B46" s="38"/>
      <c r="C46" s="38"/>
      <c r="D46" s="41"/>
      <c r="E46" s="41"/>
      <c r="F46" s="41"/>
      <c r="G46" s="41"/>
      <c r="H46" s="82"/>
      <c r="I46" s="46"/>
      <c r="J46" s="46"/>
      <c r="K46" s="46"/>
      <c r="L46" s="46"/>
      <c r="M46" s="46"/>
      <c r="N46" s="46"/>
      <c r="O46" s="46"/>
      <c r="P46" s="40">
        <f t="shared" si="0"/>
        <v>0</v>
      </c>
    </row>
    <row r="47" spans="1:21" ht="17.25" x14ac:dyDescent="0.3">
      <c r="A47" s="68" t="s">
        <v>60</v>
      </c>
      <c r="B47" s="38"/>
      <c r="C47" s="38"/>
      <c r="D47" s="41"/>
      <c r="E47" s="41"/>
      <c r="F47" s="41"/>
      <c r="G47" s="41"/>
      <c r="H47" s="82"/>
      <c r="I47" s="46"/>
      <c r="J47" s="46"/>
      <c r="K47" s="46"/>
      <c r="L47" s="46"/>
      <c r="M47" s="46"/>
      <c r="N47" s="46"/>
      <c r="O47" s="46"/>
      <c r="P47" s="40">
        <f t="shared" si="0"/>
        <v>0</v>
      </c>
    </row>
    <row r="48" spans="1:21" ht="17.25" x14ac:dyDescent="0.3">
      <c r="A48" s="68" t="s">
        <v>61</v>
      </c>
      <c r="B48" s="38"/>
      <c r="C48" s="38"/>
      <c r="D48" s="41"/>
      <c r="E48" s="41"/>
      <c r="F48" s="41"/>
      <c r="G48" s="41"/>
      <c r="H48" s="82"/>
      <c r="I48" s="46"/>
      <c r="J48" s="46"/>
      <c r="K48" s="46"/>
      <c r="L48" s="46"/>
      <c r="M48" s="46"/>
      <c r="N48" s="46"/>
      <c r="O48" s="46"/>
      <c r="P48" s="40">
        <f t="shared" si="0"/>
        <v>0</v>
      </c>
    </row>
    <row r="49" spans="1:21" ht="17.25" x14ac:dyDescent="0.3">
      <c r="A49" s="68" t="s">
        <v>62</v>
      </c>
      <c r="B49" s="38"/>
      <c r="C49" s="38"/>
      <c r="D49" s="41"/>
      <c r="E49" s="41"/>
      <c r="F49" s="41"/>
      <c r="G49" s="41"/>
      <c r="H49" s="82"/>
      <c r="I49" s="46"/>
      <c r="J49" s="46"/>
      <c r="K49" s="46"/>
      <c r="L49" s="46"/>
      <c r="M49" s="46"/>
      <c r="N49" s="46"/>
      <c r="O49" s="46"/>
      <c r="P49" s="40">
        <f t="shared" si="0"/>
        <v>0</v>
      </c>
    </row>
    <row r="50" spans="1:21" ht="17.25" x14ac:dyDescent="0.3">
      <c r="A50" s="68" t="s">
        <v>63</v>
      </c>
      <c r="B50" s="38"/>
      <c r="C50" s="38"/>
      <c r="D50" s="41"/>
      <c r="E50" s="41"/>
      <c r="F50" s="41"/>
      <c r="G50" s="41"/>
      <c r="H50" s="82"/>
      <c r="I50" s="46"/>
      <c r="J50" s="46"/>
      <c r="K50" s="46"/>
      <c r="L50" s="46"/>
      <c r="M50" s="46"/>
      <c r="N50" s="46"/>
      <c r="O50" s="46"/>
      <c r="P50" s="40">
        <f t="shared" si="0"/>
        <v>0</v>
      </c>
    </row>
    <row r="51" spans="1:21" ht="17.25" x14ac:dyDescent="0.3">
      <c r="A51" s="69" t="s">
        <v>64</v>
      </c>
      <c r="B51" s="38"/>
      <c r="C51" s="38"/>
      <c r="D51" s="41"/>
      <c r="E51" s="41"/>
      <c r="F51" s="41"/>
      <c r="G51" s="41"/>
      <c r="H51" s="82"/>
      <c r="I51" s="46"/>
      <c r="J51" s="46"/>
      <c r="K51" s="46"/>
      <c r="L51" s="46"/>
      <c r="M51" s="46"/>
      <c r="N51" s="46"/>
      <c r="O51" s="46"/>
      <c r="P51" s="40">
        <f t="shared" si="0"/>
        <v>0</v>
      </c>
    </row>
    <row r="52" spans="1:21" ht="17.25" x14ac:dyDescent="0.3">
      <c r="A52" s="68" t="s">
        <v>65</v>
      </c>
      <c r="B52" s="38">
        <v>7514891</v>
      </c>
      <c r="C52" s="38">
        <v>125569828.08</v>
      </c>
      <c r="D52" s="41"/>
      <c r="E52" s="41"/>
      <c r="F52" s="38">
        <v>181748.32</v>
      </c>
      <c r="G52" s="41"/>
      <c r="H52" s="81">
        <v>2338388.6800000002</v>
      </c>
      <c r="I52" s="46"/>
      <c r="J52" s="46"/>
      <c r="K52" s="46"/>
      <c r="L52" s="46"/>
      <c r="M52" s="46"/>
      <c r="N52" s="46"/>
      <c r="O52" s="46"/>
      <c r="P52" s="40">
        <f t="shared" si="0"/>
        <v>2520137</v>
      </c>
    </row>
    <row r="53" spans="1:21" ht="17.25" x14ac:dyDescent="0.3">
      <c r="A53" s="68" t="s">
        <v>66</v>
      </c>
      <c r="B53" s="38">
        <v>0</v>
      </c>
      <c r="C53" s="38">
        <v>20700</v>
      </c>
      <c r="D53" s="41"/>
      <c r="E53" s="41"/>
      <c r="F53" s="41"/>
      <c r="G53" s="41"/>
      <c r="H53" s="82"/>
      <c r="I53" s="46"/>
      <c r="J53" s="46"/>
      <c r="K53" s="46"/>
      <c r="L53" s="46"/>
      <c r="M53" s="46"/>
      <c r="N53" s="46"/>
      <c r="O53" s="46"/>
      <c r="P53" s="40">
        <f t="shared" si="0"/>
        <v>0</v>
      </c>
    </row>
    <row r="54" spans="1:21" ht="17.25" x14ac:dyDescent="0.3">
      <c r="A54" s="68" t="s">
        <v>67</v>
      </c>
      <c r="B54" s="38">
        <v>0</v>
      </c>
      <c r="C54" s="38">
        <v>142000</v>
      </c>
      <c r="D54" s="41"/>
      <c r="E54" s="41"/>
      <c r="F54" s="41"/>
      <c r="G54" s="41"/>
      <c r="H54" s="82"/>
      <c r="I54" s="46"/>
      <c r="J54" s="46"/>
      <c r="K54" s="46"/>
      <c r="L54" s="46"/>
      <c r="M54" s="46"/>
      <c r="N54" s="46"/>
      <c r="O54" s="46"/>
      <c r="P54" s="40">
        <f t="shared" si="0"/>
        <v>0</v>
      </c>
    </row>
    <row r="55" spans="1:21" ht="17.25" x14ac:dyDescent="0.3">
      <c r="A55" s="68" t="s">
        <v>68</v>
      </c>
      <c r="B55" s="38">
        <v>0</v>
      </c>
      <c r="C55" s="38">
        <v>0</v>
      </c>
      <c r="D55" s="41"/>
      <c r="E55" s="41"/>
      <c r="F55" s="41"/>
      <c r="G55" s="41"/>
      <c r="H55" s="82"/>
      <c r="I55" s="46"/>
      <c r="J55" s="46"/>
      <c r="K55" s="46"/>
      <c r="L55" s="46"/>
      <c r="M55" s="46"/>
      <c r="N55" s="46"/>
      <c r="O55" s="46"/>
      <c r="P55" s="40">
        <f t="shared" si="0"/>
        <v>0</v>
      </c>
    </row>
    <row r="56" spans="1:21" ht="17.25" x14ac:dyDescent="0.3">
      <c r="A56" s="68" t="s">
        <v>69</v>
      </c>
      <c r="B56" s="38">
        <v>1238303</v>
      </c>
      <c r="C56" s="38">
        <v>8527962.1099999994</v>
      </c>
      <c r="D56" s="41"/>
      <c r="E56" s="41"/>
      <c r="F56" s="41"/>
      <c r="G56" s="41"/>
      <c r="H56" s="81">
        <v>138042.29999999999</v>
      </c>
      <c r="I56" s="46"/>
      <c r="J56" s="46"/>
      <c r="K56" s="46"/>
      <c r="L56" s="46"/>
      <c r="M56" s="46"/>
      <c r="N56" s="46"/>
      <c r="O56" s="46"/>
      <c r="P56" s="40">
        <f t="shared" si="0"/>
        <v>138042.29999999999</v>
      </c>
    </row>
    <row r="57" spans="1:21" ht="17.25" x14ac:dyDescent="0.3">
      <c r="A57" s="68" t="s">
        <v>70</v>
      </c>
      <c r="B57" s="38"/>
      <c r="C57" s="38">
        <v>1511239.76</v>
      </c>
      <c r="D57" s="41"/>
      <c r="E57" s="41"/>
      <c r="F57" s="38">
        <v>1081239.76</v>
      </c>
      <c r="G57" s="41"/>
      <c r="H57" s="82"/>
      <c r="I57" s="46"/>
      <c r="J57" s="46"/>
      <c r="K57" s="46"/>
      <c r="L57" s="46"/>
      <c r="M57" s="46"/>
      <c r="N57" s="46"/>
      <c r="O57" s="46"/>
      <c r="P57" s="40">
        <f t="shared" si="0"/>
        <v>1081239.76</v>
      </c>
    </row>
    <row r="58" spans="1:21" ht="17.25" x14ac:dyDescent="0.3">
      <c r="A58" s="68" t="s">
        <v>71</v>
      </c>
      <c r="B58" s="38"/>
      <c r="C58" s="38"/>
      <c r="D58" s="41"/>
      <c r="E58" s="41"/>
      <c r="F58" s="41"/>
      <c r="G58" s="41"/>
      <c r="H58" s="82"/>
      <c r="I58" s="46"/>
      <c r="J58" s="46"/>
      <c r="K58" s="46"/>
      <c r="L58" s="46"/>
      <c r="M58" s="46"/>
      <c r="N58" s="46"/>
      <c r="O58" s="46"/>
      <c r="P58" s="40">
        <f t="shared" si="0"/>
        <v>0</v>
      </c>
    </row>
    <row r="59" spans="1:21" ht="17.25" x14ac:dyDescent="0.3">
      <c r="A59" s="68" t="s">
        <v>72</v>
      </c>
      <c r="B59" s="38">
        <v>0</v>
      </c>
      <c r="C59" s="38">
        <v>5651708.4400000004</v>
      </c>
      <c r="D59" s="41"/>
      <c r="E59" s="41"/>
      <c r="F59" s="38">
        <v>2977960.8</v>
      </c>
      <c r="G59" s="41"/>
      <c r="H59" s="82"/>
      <c r="I59" s="46"/>
      <c r="J59" s="46"/>
      <c r="K59" s="46"/>
      <c r="L59" s="46"/>
      <c r="M59" s="46"/>
      <c r="N59" s="46"/>
      <c r="O59" s="46"/>
      <c r="P59" s="40">
        <f t="shared" si="0"/>
        <v>2977960.8</v>
      </c>
    </row>
    <row r="60" spans="1:21" ht="17.25" x14ac:dyDescent="0.3">
      <c r="A60" s="68" t="s">
        <v>73</v>
      </c>
      <c r="B60" s="38">
        <v>0</v>
      </c>
      <c r="C60" s="38">
        <v>0</v>
      </c>
      <c r="D60" s="41"/>
      <c r="E60" s="41"/>
      <c r="F60" s="41"/>
      <c r="G60" s="41"/>
      <c r="H60" s="82"/>
      <c r="I60" s="46"/>
      <c r="J60" s="46"/>
      <c r="K60" s="46"/>
      <c r="L60" s="46"/>
      <c r="M60" s="46"/>
      <c r="N60" s="46"/>
      <c r="O60" s="46"/>
      <c r="P60" s="40">
        <f t="shared" si="0"/>
        <v>0</v>
      </c>
      <c r="R60" s="9">
        <f>SUM(B52:B60)</f>
        <v>8753194</v>
      </c>
      <c r="S60" s="9">
        <f>SUM(C52:C60)</f>
        <v>141423438.38999999</v>
      </c>
      <c r="T60" s="9">
        <f>SUM(P52:P60)</f>
        <v>6717379.8599999994</v>
      </c>
      <c r="U60" s="9">
        <f>SUM(P52:P59)</f>
        <v>6717379.8599999994</v>
      </c>
    </row>
    <row r="61" spans="1:21" ht="17.25" x14ac:dyDescent="0.3">
      <c r="A61" s="69" t="s">
        <v>74</v>
      </c>
      <c r="B61" s="38"/>
      <c r="C61" s="38"/>
      <c r="D61" s="41"/>
      <c r="E61" s="41"/>
      <c r="F61" s="41"/>
      <c r="G61" s="41"/>
      <c r="H61" s="82"/>
      <c r="I61" s="46"/>
      <c r="J61" s="46"/>
      <c r="K61" s="46"/>
      <c r="L61" s="46"/>
      <c r="M61" s="46"/>
      <c r="N61" s="46"/>
      <c r="O61" s="46"/>
      <c r="P61" s="40">
        <f t="shared" si="0"/>
        <v>0</v>
      </c>
    </row>
    <row r="62" spans="1:21" ht="17.25" x14ac:dyDescent="0.3">
      <c r="A62" s="68" t="s">
        <v>75</v>
      </c>
      <c r="B62" s="38">
        <v>0</v>
      </c>
      <c r="C62" s="38">
        <v>15768559.689999999</v>
      </c>
      <c r="D62" s="41"/>
      <c r="E62" s="41"/>
      <c r="F62" s="41"/>
      <c r="G62" s="74">
        <v>2311295.44</v>
      </c>
      <c r="H62" s="82"/>
      <c r="I62" s="46"/>
      <c r="J62" s="46"/>
      <c r="K62" s="46"/>
      <c r="L62" s="46"/>
      <c r="M62" s="46"/>
      <c r="N62" s="46"/>
      <c r="O62" s="46"/>
      <c r="P62" s="40">
        <f t="shared" si="0"/>
        <v>2311295.44</v>
      </c>
      <c r="U62" s="9">
        <f>+P62</f>
        <v>2311295.44</v>
      </c>
    </row>
    <row r="63" spans="1:21" ht="17.25" x14ac:dyDescent="0.3">
      <c r="A63" s="68" t="s">
        <v>76</v>
      </c>
      <c r="B63" s="38"/>
      <c r="C63" s="38"/>
      <c r="D63" s="41"/>
      <c r="E63" s="41"/>
      <c r="F63" s="41"/>
      <c r="G63" s="41"/>
      <c r="H63" s="82"/>
      <c r="I63" s="46"/>
      <c r="J63" s="46"/>
      <c r="K63" s="46"/>
      <c r="L63" s="46"/>
      <c r="M63" s="46"/>
      <c r="N63" s="46"/>
      <c r="O63" s="46"/>
      <c r="P63" s="40">
        <f t="shared" si="0"/>
        <v>0</v>
      </c>
    </row>
    <row r="64" spans="1:21" ht="17.25" x14ac:dyDescent="0.3">
      <c r="A64" s="68" t="s">
        <v>77</v>
      </c>
      <c r="B64" s="38"/>
      <c r="C64" s="38"/>
      <c r="D64" s="41"/>
      <c r="E64" s="41"/>
      <c r="F64" s="41"/>
      <c r="G64" s="41"/>
      <c r="H64" s="82"/>
      <c r="I64" s="46"/>
      <c r="J64" s="46"/>
      <c r="K64" s="46"/>
      <c r="L64" s="46"/>
      <c r="M64" s="46"/>
      <c r="N64" s="46"/>
      <c r="O64" s="46"/>
      <c r="P64" s="40">
        <f t="shared" si="0"/>
        <v>0</v>
      </c>
    </row>
    <row r="65" spans="1:20" ht="34.5" x14ac:dyDescent="0.3">
      <c r="A65" s="71" t="s">
        <v>78</v>
      </c>
      <c r="B65" s="38"/>
      <c r="C65" s="38"/>
      <c r="D65" s="41"/>
      <c r="E65" s="41"/>
      <c r="F65" s="41"/>
      <c r="G65" s="60"/>
      <c r="H65" s="82"/>
      <c r="I65" s="46"/>
      <c r="J65" s="46"/>
      <c r="K65" s="46"/>
      <c r="L65" s="46"/>
      <c r="M65" s="46"/>
      <c r="N65" s="46"/>
      <c r="O65" s="46"/>
      <c r="P65" s="40">
        <f t="shared" si="0"/>
        <v>0</v>
      </c>
      <c r="R65" s="9">
        <f>SUM(B62:B65)</f>
        <v>0</v>
      </c>
      <c r="S65" s="9">
        <f>SUM(C62:C65)</f>
        <v>15768559.689999999</v>
      </c>
      <c r="T65" s="9">
        <f>SUM(P62:P65)</f>
        <v>2311295.44</v>
      </c>
    </row>
    <row r="66" spans="1:20" ht="17.25" x14ac:dyDescent="0.3">
      <c r="A66" s="69" t="s">
        <v>79</v>
      </c>
      <c r="B66" s="38"/>
      <c r="C66" s="38"/>
      <c r="D66" s="41"/>
      <c r="E66" s="41"/>
      <c r="F66" s="41"/>
      <c r="G66" s="60"/>
      <c r="H66" s="82"/>
      <c r="I66" s="46"/>
      <c r="J66" s="46"/>
      <c r="K66" s="46"/>
      <c r="L66" s="46"/>
      <c r="M66" s="46"/>
      <c r="N66" s="46"/>
      <c r="O66" s="46"/>
      <c r="P66" s="40">
        <f t="shared" si="0"/>
        <v>0</v>
      </c>
    </row>
    <row r="67" spans="1:20" ht="17.25" x14ac:dyDescent="0.3">
      <c r="A67" s="68" t="s">
        <v>80</v>
      </c>
      <c r="B67" s="38"/>
      <c r="C67" s="38"/>
      <c r="D67" s="41"/>
      <c r="E67" s="41"/>
      <c r="F67" s="41"/>
      <c r="G67" s="60"/>
      <c r="H67" s="82"/>
      <c r="I67" s="46"/>
      <c r="J67" s="46"/>
      <c r="K67" s="46"/>
      <c r="L67" s="46"/>
      <c r="M67" s="46"/>
      <c r="N67" s="46"/>
      <c r="O67" s="46"/>
      <c r="P67" s="40">
        <f t="shared" si="0"/>
        <v>0</v>
      </c>
    </row>
    <row r="68" spans="1:20" ht="17.25" x14ac:dyDescent="0.3">
      <c r="A68" s="68" t="s">
        <v>81</v>
      </c>
      <c r="B68" s="38"/>
      <c r="C68" s="38"/>
      <c r="D68" s="41"/>
      <c r="E68" s="41"/>
      <c r="F68" s="41"/>
      <c r="G68" s="60"/>
      <c r="H68" s="46"/>
      <c r="I68" s="46"/>
      <c r="J68" s="46"/>
      <c r="K68" s="46"/>
      <c r="L68" s="46"/>
      <c r="M68" s="46"/>
      <c r="N68" s="46"/>
      <c r="O68" s="46"/>
      <c r="P68" s="40">
        <f t="shared" si="0"/>
        <v>0</v>
      </c>
    </row>
    <row r="69" spans="1:20" ht="17.25" x14ac:dyDescent="0.3">
      <c r="A69" s="69" t="s">
        <v>82</v>
      </c>
      <c r="B69" s="38"/>
      <c r="C69" s="38"/>
      <c r="D69" s="41"/>
      <c r="E69" s="41"/>
      <c r="F69" s="41"/>
      <c r="G69" s="60"/>
      <c r="H69" s="46"/>
      <c r="I69" s="46"/>
      <c r="J69" s="46"/>
      <c r="K69" s="46"/>
      <c r="L69" s="46"/>
      <c r="M69" s="46"/>
      <c r="N69" s="46"/>
      <c r="O69" s="46"/>
      <c r="P69" s="40">
        <f t="shared" si="0"/>
        <v>0</v>
      </c>
    </row>
    <row r="70" spans="1:20" ht="17.25" x14ac:dyDescent="0.3">
      <c r="A70" s="68" t="s">
        <v>83</v>
      </c>
      <c r="B70" s="38"/>
      <c r="C70" s="38"/>
      <c r="D70" s="41"/>
      <c r="E70" s="41"/>
      <c r="F70" s="41"/>
      <c r="G70" s="60"/>
      <c r="H70" s="46"/>
      <c r="I70" s="46"/>
      <c r="J70" s="46"/>
      <c r="K70" s="46"/>
      <c r="L70" s="46"/>
      <c r="M70" s="46"/>
      <c r="N70" s="46"/>
      <c r="O70" s="46"/>
      <c r="P70" s="40">
        <f t="shared" si="0"/>
        <v>0</v>
      </c>
    </row>
    <row r="71" spans="1:20" ht="17.25" x14ac:dyDescent="0.3">
      <c r="A71" s="68" t="s">
        <v>84</v>
      </c>
      <c r="B71" s="38"/>
      <c r="C71" s="38"/>
      <c r="D71" s="41"/>
      <c r="E71" s="41"/>
      <c r="F71" s="41"/>
      <c r="G71" s="60"/>
      <c r="H71" s="46"/>
      <c r="I71" s="46"/>
      <c r="J71" s="46"/>
      <c r="K71" s="46"/>
      <c r="L71" s="46"/>
      <c r="M71" s="46"/>
      <c r="N71" s="46"/>
      <c r="O71" s="46"/>
      <c r="P71" s="40">
        <f t="shared" si="0"/>
        <v>0</v>
      </c>
    </row>
    <row r="72" spans="1:20" ht="17.25" x14ac:dyDescent="0.3">
      <c r="A72" s="68" t="s">
        <v>85</v>
      </c>
      <c r="B72" s="38"/>
      <c r="C72" s="38"/>
      <c r="D72" s="41"/>
      <c r="E72" s="41"/>
      <c r="F72" s="41"/>
      <c r="G72" s="60"/>
      <c r="H72" s="46"/>
      <c r="I72" s="46"/>
      <c r="J72" s="46"/>
      <c r="K72" s="46"/>
      <c r="L72" s="46"/>
      <c r="M72" s="46"/>
      <c r="N72" s="46"/>
      <c r="O72" s="46"/>
      <c r="P72" s="40">
        <f t="shared" si="0"/>
        <v>0</v>
      </c>
    </row>
    <row r="73" spans="1:20" ht="17.25" x14ac:dyDescent="0.3">
      <c r="A73" s="72" t="s">
        <v>86</v>
      </c>
      <c r="B73" s="38"/>
      <c r="C73" s="38"/>
      <c r="D73" s="41"/>
      <c r="E73" s="41"/>
      <c r="F73" s="41"/>
      <c r="G73" s="60"/>
      <c r="H73" s="46"/>
      <c r="I73" s="46"/>
      <c r="J73" s="46"/>
      <c r="K73" s="46"/>
      <c r="L73" s="46"/>
      <c r="M73" s="46"/>
      <c r="N73" s="46"/>
      <c r="O73" s="46"/>
      <c r="P73" s="40">
        <f t="shared" si="0"/>
        <v>0</v>
      </c>
    </row>
    <row r="74" spans="1:20" ht="17.25" x14ac:dyDescent="0.3">
      <c r="A74" s="69" t="s">
        <v>87</v>
      </c>
      <c r="B74" s="38"/>
      <c r="C74" s="38"/>
      <c r="D74" s="41"/>
      <c r="E74" s="41"/>
      <c r="F74" s="41"/>
      <c r="G74" s="60"/>
      <c r="H74" s="46"/>
      <c r="I74" s="46"/>
      <c r="J74" s="46"/>
      <c r="K74" s="46"/>
      <c r="L74" s="46"/>
      <c r="M74" s="46"/>
      <c r="N74" s="46"/>
      <c r="O74" s="46"/>
      <c r="P74" s="40">
        <f t="shared" si="0"/>
        <v>0</v>
      </c>
    </row>
    <row r="75" spans="1:20" ht="17.25" x14ac:dyDescent="0.3">
      <c r="A75" s="68" t="s">
        <v>88</v>
      </c>
      <c r="B75" s="38"/>
      <c r="C75" s="38"/>
      <c r="D75" s="41"/>
      <c r="E75" s="41"/>
      <c r="F75" s="41"/>
      <c r="G75" s="60"/>
      <c r="H75" s="46"/>
      <c r="I75" s="46"/>
      <c r="J75" s="46"/>
      <c r="K75" s="46"/>
      <c r="L75" s="46"/>
      <c r="M75" s="46"/>
      <c r="N75" s="46"/>
      <c r="O75" s="46"/>
      <c r="P75" s="40">
        <f t="shared" ref="P75:P81" si="1">SUM(D75:O75)</f>
        <v>0</v>
      </c>
    </row>
    <row r="76" spans="1:20" ht="17.25" x14ac:dyDescent="0.3">
      <c r="A76" s="68" t="s">
        <v>89</v>
      </c>
      <c r="B76" s="38"/>
      <c r="C76" s="38"/>
      <c r="D76" s="41"/>
      <c r="E76" s="41"/>
      <c r="F76" s="41"/>
      <c r="G76" s="60"/>
      <c r="H76" s="46"/>
      <c r="I76" s="46"/>
      <c r="J76" s="46"/>
      <c r="K76" s="46"/>
      <c r="L76" s="46"/>
      <c r="M76" s="46"/>
      <c r="N76" s="46"/>
      <c r="O76" s="46"/>
      <c r="P76" s="40">
        <f t="shared" si="1"/>
        <v>0</v>
      </c>
    </row>
    <row r="77" spans="1:20" ht="17.25" x14ac:dyDescent="0.3">
      <c r="A77" s="69" t="s">
        <v>90</v>
      </c>
      <c r="B77" s="38"/>
      <c r="C77" s="38"/>
      <c r="D77" s="41"/>
      <c r="E77" s="41"/>
      <c r="F77" s="41"/>
      <c r="G77" s="60"/>
      <c r="H77" s="46"/>
      <c r="I77" s="46"/>
      <c r="J77" s="46"/>
      <c r="K77" s="46"/>
      <c r="L77" s="46"/>
      <c r="M77" s="46"/>
      <c r="N77" s="46"/>
      <c r="O77" s="46"/>
      <c r="P77" s="40">
        <f t="shared" si="1"/>
        <v>0</v>
      </c>
    </row>
    <row r="78" spans="1:20" ht="17.25" x14ac:dyDescent="0.3">
      <c r="A78" s="68" t="s">
        <v>91</v>
      </c>
      <c r="B78" s="38"/>
      <c r="C78" s="38"/>
      <c r="D78" s="41"/>
      <c r="E78" s="41"/>
      <c r="F78" s="41"/>
      <c r="G78" s="60"/>
      <c r="H78" s="46"/>
      <c r="I78" s="46"/>
      <c r="J78" s="46"/>
      <c r="K78" s="46"/>
      <c r="L78" s="46"/>
      <c r="M78" s="46"/>
      <c r="N78" s="46"/>
      <c r="O78" s="46"/>
      <c r="P78" s="40">
        <f t="shared" si="1"/>
        <v>0</v>
      </c>
    </row>
    <row r="79" spans="1:20" ht="17.25" x14ac:dyDescent="0.3">
      <c r="A79" s="68" t="s">
        <v>92</v>
      </c>
      <c r="B79" s="38"/>
      <c r="C79" s="38"/>
      <c r="D79" s="41"/>
      <c r="E79" s="41"/>
      <c r="F79" s="41"/>
      <c r="G79" s="60"/>
      <c r="H79" s="46"/>
      <c r="I79" s="46"/>
      <c r="J79" s="46"/>
      <c r="K79" s="46"/>
      <c r="L79" s="46"/>
      <c r="M79" s="46"/>
      <c r="N79" s="46"/>
      <c r="O79" s="46"/>
      <c r="P79" s="40">
        <f t="shared" si="1"/>
        <v>0</v>
      </c>
    </row>
    <row r="80" spans="1:20" ht="17.25" x14ac:dyDescent="0.3">
      <c r="A80" s="69" t="s">
        <v>93</v>
      </c>
      <c r="B80" s="38"/>
      <c r="C80" s="38"/>
      <c r="D80" s="41"/>
      <c r="E80" s="41"/>
      <c r="F80" s="41"/>
      <c r="G80" s="60"/>
      <c r="H80" s="46"/>
      <c r="I80" s="46"/>
      <c r="J80" s="46"/>
      <c r="K80" s="46"/>
      <c r="L80" s="46"/>
      <c r="M80" s="46"/>
      <c r="N80" s="46"/>
      <c r="O80" s="46"/>
      <c r="P80" s="40">
        <f t="shared" si="1"/>
        <v>0</v>
      </c>
    </row>
    <row r="81" spans="1:21" ht="17.25" x14ac:dyDescent="0.3">
      <c r="A81" s="68" t="s">
        <v>94</v>
      </c>
      <c r="B81" s="38"/>
      <c r="C81" s="38"/>
      <c r="D81" s="41"/>
      <c r="E81" s="41"/>
      <c r="F81" s="41"/>
      <c r="G81" s="60"/>
      <c r="H81" s="46"/>
      <c r="I81" s="46"/>
      <c r="J81" s="46"/>
      <c r="K81" s="46"/>
      <c r="L81" s="46"/>
      <c r="M81" s="46"/>
      <c r="N81" s="46"/>
      <c r="O81" s="46"/>
      <c r="P81" s="40">
        <f t="shared" si="1"/>
        <v>0</v>
      </c>
    </row>
    <row r="82" spans="1:21" s="11" customFormat="1" ht="25.5" customHeight="1" x14ac:dyDescent="0.25">
      <c r="A82" s="29" t="s">
        <v>95</v>
      </c>
      <c r="B82" s="73">
        <f>SUM(B10:B81)</f>
        <v>22467404819</v>
      </c>
      <c r="C82" s="73">
        <f>SUM(C10:C81)</f>
        <v>22805661427.759998</v>
      </c>
      <c r="D82" s="73">
        <f t="shared" ref="D82" si="2">SUM(D10:D81)</f>
        <v>1624024629.54</v>
      </c>
      <c r="E82" s="73">
        <f t="shared" ref="E82:P82" si="3">SUM(E10:E81)</f>
        <v>1625917662.95</v>
      </c>
      <c r="F82" s="73">
        <f t="shared" si="3"/>
        <v>1770833576.02</v>
      </c>
      <c r="G82" s="30">
        <f t="shared" si="3"/>
        <v>3225396686.73</v>
      </c>
      <c r="H82" s="30">
        <f t="shared" si="3"/>
        <v>2030269290</v>
      </c>
      <c r="I82" s="30">
        <f t="shared" si="3"/>
        <v>0</v>
      </c>
      <c r="J82" s="30">
        <f t="shared" si="3"/>
        <v>0</v>
      </c>
      <c r="K82" s="30">
        <f t="shared" si="3"/>
        <v>0</v>
      </c>
      <c r="L82" s="30">
        <f t="shared" si="3"/>
        <v>0</v>
      </c>
      <c r="M82" s="30">
        <f t="shared" si="3"/>
        <v>0</v>
      </c>
      <c r="N82" s="30">
        <f t="shared" si="3"/>
        <v>0</v>
      </c>
      <c r="O82" s="30">
        <f t="shared" si="3"/>
        <v>0</v>
      </c>
      <c r="P82" s="30">
        <f t="shared" si="3"/>
        <v>10276441845.240002</v>
      </c>
      <c r="R82" s="11">
        <f>SUM(R10:R80)</f>
        <v>22467404819</v>
      </c>
      <c r="S82" s="11">
        <f>SUM(S10:S80)</f>
        <v>22805661427.759998</v>
      </c>
      <c r="T82" s="11">
        <f>SUM(T10:T80)</f>
        <v>10276441845.240004</v>
      </c>
      <c r="U82" s="11">
        <f>SUM(U8:U80)</f>
        <v>10276441845.240004</v>
      </c>
    </row>
    <row r="83" spans="1:21" ht="17.25" x14ac:dyDescent="0.3">
      <c r="A83" s="5"/>
      <c r="B83" s="40">
        <f>+B82-[1]Gastos!$E$85</f>
        <v>0</v>
      </c>
      <c r="C83" s="36" t="s">
        <v>96</v>
      </c>
      <c r="D83" s="35">
        <f>+D82-[2]RefCCPCuenta!$C$3</f>
        <v>0</v>
      </c>
      <c r="E83" s="35">
        <f>+E82-[3]RefCCPCuenta!$C$3</f>
        <v>0</v>
      </c>
      <c r="F83" s="35">
        <f>+F82-'[4]P3 Ejecucion '!$D$7</f>
        <v>0</v>
      </c>
      <c r="G83" s="7">
        <v>0</v>
      </c>
      <c r="H83" s="7">
        <v>0</v>
      </c>
      <c r="I83" s="6">
        <v>0</v>
      </c>
      <c r="J83" s="4">
        <f>+J82-'[4]P3 Ejecucion '!$H$7</f>
        <v>0</v>
      </c>
      <c r="K83" s="4">
        <v>0</v>
      </c>
      <c r="L83" s="4">
        <v>0</v>
      </c>
      <c r="M83" s="4">
        <v>0</v>
      </c>
      <c r="N83" s="4">
        <v>0</v>
      </c>
      <c r="O83" s="7">
        <v>0</v>
      </c>
      <c r="P83" s="4">
        <f>+P82-'[5]P3 Ejecucion '!$N$7</f>
        <v>0</v>
      </c>
      <c r="T83" s="9">
        <f>+T82-P82</f>
        <v>0</v>
      </c>
      <c r="U83" s="9">
        <f>+U82-P82</f>
        <v>0</v>
      </c>
    </row>
    <row r="84" spans="1:21" ht="17.25" x14ac:dyDescent="0.3">
      <c r="A84" s="5"/>
      <c r="B84" s="78"/>
      <c r="C84" s="75">
        <f>+C82-[1]Gastos!$F$85</f>
        <v>0</v>
      </c>
      <c r="D84" s="4"/>
      <c r="F84" s="4"/>
      <c r="G84" s="7"/>
      <c r="H84" s="7"/>
      <c r="I84" s="6"/>
      <c r="J84" s="4"/>
      <c r="K84" s="4"/>
      <c r="L84" s="6"/>
      <c r="M84" s="12"/>
      <c r="N84" s="4"/>
      <c r="O84" s="7"/>
      <c r="P84" s="7"/>
      <c r="R84" s="9">
        <f>+R82-B82</f>
        <v>0</v>
      </c>
      <c r="S84" s="9">
        <f>+S82-C82</f>
        <v>0</v>
      </c>
    </row>
    <row r="85" spans="1:21" x14ac:dyDescent="0.3">
      <c r="A85" t="s">
        <v>98</v>
      </c>
      <c r="B85" s="79">
        <f>+B82-[6]Gastos!$E$85</f>
        <v>0</v>
      </c>
      <c r="C85" s="76">
        <f>+C82-[6]Gastos!$F$85</f>
        <v>0</v>
      </c>
      <c r="F85" s="65" t="s">
        <v>99</v>
      </c>
      <c r="L85" s="15"/>
      <c r="M85" s="16"/>
      <c r="O85" s="9" t="s">
        <v>97</v>
      </c>
      <c r="P85" s="10"/>
    </row>
    <row r="86" spans="1:21" x14ac:dyDescent="0.3">
      <c r="A86" t="s">
        <v>107</v>
      </c>
      <c r="B86" s="80"/>
      <c r="C86" s="77">
        <f>+C82-[7]Gastos!$F$84</f>
        <v>22805661427.759998</v>
      </c>
      <c r="D86" s="18"/>
      <c r="F86" s="66" t="s">
        <v>100</v>
      </c>
      <c r="G86" s="18"/>
      <c r="H86" s="13"/>
      <c r="L86" s="15"/>
      <c r="M86" s="20"/>
    </row>
    <row r="87" spans="1:21" ht="46.5" customHeight="1" x14ac:dyDescent="0.3">
      <c r="A87" t="s">
        <v>108</v>
      </c>
      <c r="B87" s="13"/>
      <c r="C87" s="58">
        <f>+C82-21737415441.28</f>
        <v>1068245986.4799995</v>
      </c>
      <c r="F87" s="83" t="s">
        <v>101</v>
      </c>
      <c r="G87" s="84"/>
      <c r="H87" s="84"/>
      <c r="I87" s="84"/>
      <c r="J87" s="84"/>
      <c r="K87" s="84"/>
      <c r="L87" s="84"/>
      <c r="M87" s="84"/>
      <c r="N87" s="84"/>
      <c r="O87" s="84"/>
      <c r="P87" s="84"/>
      <c r="T87" s="55">
        <f>+T82/S82</f>
        <v>0.45060924357717125</v>
      </c>
      <c r="U87" s="55"/>
    </row>
    <row r="88" spans="1:21" ht="2.25" customHeight="1" x14ac:dyDescent="0.3">
      <c r="B88" s="13"/>
      <c r="C88" s="58"/>
      <c r="F88" s="18"/>
      <c r="G88" s="18"/>
      <c r="H88" s="13"/>
      <c r="M88" s="21" t="s">
        <v>97</v>
      </c>
      <c r="T88" s="55"/>
      <c r="U88" s="55"/>
    </row>
    <row r="89" spans="1:21" ht="15.75" hidden="1" customHeight="1" x14ac:dyDescent="0.3">
      <c r="B89" s="13" t="s">
        <v>97</v>
      </c>
      <c r="C89" s="58"/>
      <c r="F89" s="18"/>
      <c r="G89" s="18"/>
      <c r="H89" s="13"/>
    </row>
    <row r="90" spans="1:21" ht="15.75" hidden="1" customHeight="1" x14ac:dyDescent="0.3">
      <c r="B90" s="13"/>
      <c r="C90" s="58"/>
      <c r="F90" s="18"/>
      <c r="G90" s="18"/>
      <c r="H90" s="13"/>
    </row>
    <row r="91" spans="1:21" ht="15.75" hidden="1" customHeight="1" x14ac:dyDescent="0.3">
      <c r="A91" s="22"/>
      <c r="B91" s="23"/>
      <c r="C91" s="58"/>
      <c r="F91" s="18"/>
      <c r="G91" s="18"/>
      <c r="H91" s="13"/>
    </row>
    <row r="92" spans="1:21" x14ac:dyDescent="0.3">
      <c r="A92" s="85"/>
      <c r="B92" s="85"/>
      <c r="C92" s="58"/>
      <c r="F92" s="18"/>
      <c r="G92" s="18"/>
      <c r="H92" s="13"/>
    </row>
    <row r="93" spans="1:21" x14ac:dyDescent="0.3">
      <c r="A93" s="86" t="s">
        <v>102</v>
      </c>
      <c r="B93" s="86"/>
      <c r="C93" s="13"/>
      <c r="F93" s="18"/>
      <c r="G93" s="18"/>
      <c r="H93" s="13"/>
      <c r="L93" s="13"/>
    </row>
    <row r="94" spans="1:21" ht="20.25" customHeight="1" x14ac:dyDescent="0.3">
      <c r="A94" s="86" t="s">
        <v>103</v>
      </c>
      <c r="B94" s="86"/>
      <c r="C94" s="13"/>
      <c r="F94" s="18"/>
      <c r="G94" s="18"/>
      <c r="H94" s="13"/>
      <c r="L94" s="13"/>
    </row>
    <row r="95" spans="1:21" ht="19.5" customHeight="1" x14ac:dyDescent="0.3">
      <c r="D95" s="24"/>
      <c r="F95" s="18"/>
      <c r="G95" s="18"/>
      <c r="H95" s="13"/>
      <c r="L95" s="13"/>
    </row>
  </sheetData>
  <mergeCells count="12">
    <mergeCell ref="F87:P87"/>
    <mergeCell ref="A92:B92"/>
    <mergeCell ref="A93:B93"/>
    <mergeCell ref="A94:B94"/>
    <mergeCell ref="A1:P1"/>
    <mergeCell ref="A2:P2"/>
    <mergeCell ref="A3:P3"/>
    <mergeCell ref="A4:P4"/>
    <mergeCell ref="A6:A7"/>
    <mergeCell ref="B6:B7"/>
    <mergeCell ref="C6:C7"/>
    <mergeCell ref="D6:P6"/>
  </mergeCells>
  <pageMargins left="0.25" right="0.25" top="0.75" bottom="0.75" header="0.3" footer="0.3"/>
  <pageSetup paperSize="5" scale="4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A330BB-29CA-47B0-A6EA-3909C22D6693}">
  <dimension ref="A1:S95"/>
  <sheetViews>
    <sheetView topLeftCell="A65" workbookViewId="0">
      <selection activeCell="C88" sqref="C88"/>
    </sheetView>
  </sheetViews>
  <sheetFormatPr baseColWidth="10" defaultColWidth="11.42578125" defaultRowHeight="15" x14ac:dyDescent="0.25"/>
  <cols>
    <col min="1" max="1" width="102.140625" customWidth="1"/>
    <col min="2" max="2" width="25.7109375" customWidth="1"/>
    <col min="3" max="3" width="21.7109375" customWidth="1"/>
    <col min="4" max="4" width="26.140625" style="13" customWidth="1"/>
    <col min="5" max="5" width="16.7109375" style="13" customWidth="1"/>
    <col min="6" max="6" width="14.28515625" customWidth="1"/>
    <col min="7" max="7" width="17.7109375" customWidth="1"/>
    <col min="8" max="8" width="15.5703125" customWidth="1"/>
    <col min="9" max="9" width="17.28515625" style="13" customWidth="1"/>
    <col min="10" max="10" width="17.85546875" style="13" customWidth="1"/>
    <col min="11" max="11" width="15.85546875" style="13" customWidth="1"/>
    <col min="12" max="12" width="17" customWidth="1"/>
    <col min="13" max="13" width="16.5703125" customWidth="1"/>
    <col min="14" max="14" width="15.140625" style="17" customWidth="1"/>
    <col min="15" max="15" width="15.7109375" customWidth="1"/>
    <col min="16" max="16" width="22.5703125" customWidth="1"/>
    <col min="18" max="18" width="16.85546875" bestFit="1" customWidth="1"/>
    <col min="19" max="19" width="17" customWidth="1"/>
  </cols>
  <sheetData>
    <row r="1" spans="1:17" ht="52.5" customHeight="1" x14ac:dyDescent="0.25">
      <c r="A1" s="87" t="s">
        <v>0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</row>
    <row r="2" spans="1:17" ht="18" x14ac:dyDescent="0.25">
      <c r="A2" s="89" t="s">
        <v>1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</row>
    <row r="3" spans="1:17" ht="15.75" customHeight="1" x14ac:dyDescent="0.25">
      <c r="A3" s="91" t="s">
        <v>2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</row>
    <row r="4" spans="1:17" ht="15.75" customHeight="1" x14ac:dyDescent="0.25">
      <c r="A4" s="92" t="s">
        <v>3</v>
      </c>
      <c r="B4" s="92"/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</row>
    <row r="5" spans="1:17" x14ac:dyDescent="0.25">
      <c r="A5" s="1"/>
      <c r="B5" s="1"/>
      <c r="C5" s="1"/>
      <c r="D5" s="2"/>
      <c r="E5" s="2"/>
      <c r="F5" s="1"/>
      <c r="G5" s="1"/>
      <c r="H5" s="1"/>
      <c r="I5" s="2"/>
      <c r="J5" s="2"/>
      <c r="K5" s="2"/>
      <c r="L5" s="1"/>
      <c r="M5" s="1"/>
      <c r="N5" s="3"/>
      <c r="O5" s="1"/>
      <c r="P5" s="1"/>
    </row>
    <row r="6" spans="1:17" ht="25.5" customHeight="1" x14ac:dyDescent="0.25">
      <c r="A6" s="93" t="s">
        <v>4</v>
      </c>
      <c r="B6" s="95" t="s">
        <v>5</v>
      </c>
      <c r="C6" s="95" t="s">
        <v>6</v>
      </c>
      <c r="D6" s="97" t="s">
        <v>7</v>
      </c>
      <c r="E6" s="98"/>
      <c r="F6" s="98"/>
      <c r="G6" s="98"/>
      <c r="H6" s="98"/>
      <c r="I6" s="98"/>
      <c r="J6" s="98"/>
      <c r="K6" s="98"/>
      <c r="L6" s="98"/>
      <c r="M6" s="98"/>
      <c r="N6" s="98"/>
      <c r="O6" s="98"/>
      <c r="P6" s="99"/>
    </row>
    <row r="7" spans="1:17" ht="15.75" x14ac:dyDescent="0.25">
      <c r="A7" s="94"/>
      <c r="B7" s="96"/>
      <c r="C7" s="96"/>
      <c r="D7" s="25" t="s">
        <v>8</v>
      </c>
      <c r="E7" s="25" t="s">
        <v>9</v>
      </c>
      <c r="F7" s="26" t="s">
        <v>10</v>
      </c>
      <c r="G7" s="26" t="s">
        <v>11</v>
      </c>
      <c r="H7" s="27" t="s">
        <v>12</v>
      </c>
      <c r="I7" s="25" t="s">
        <v>13</v>
      </c>
      <c r="J7" s="28" t="s">
        <v>14</v>
      </c>
      <c r="K7" s="25" t="s">
        <v>15</v>
      </c>
      <c r="L7" s="26" t="s">
        <v>16</v>
      </c>
      <c r="M7" s="26" t="s">
        <v>17</v>
      </c>
      <c r="N7" s="25" t="s">
        <v>18</v>
      </c>
      <c r="O7" s="27" t="s">
        <v>19</v>
      </c>
      <c r="P7" s="26" t="s">
        <v>20</v>
      </c>
    </row>
    <row r="8" spans="1:17" ht="15.75" x14ac:dyDescent="0.25">
      <c r="A8" s="31" t="s">
        <v>21</v>
      </c>
      <c r="B8" s="32"/>
      <c r="C8" s="32"/>
      <c r="D8" s="33"/>
      <c r="E8" s="33"/>
      <c r="F8" s="32"/>
      <c r="G8" s="32"/>
      <c r="H8" s="32"/>
      <c r="I8" s="33"/>
      <c r="J8" s="33"/>
      <c r="K8" s="33"/>
      <c r="L8" s="32"/>
      <c r="M8" s="32"/>
      <c r="N8" s="33"/>
      <c r="O8" s="32"/>
      <c r="P8" s="32"/>
    </row>
    <row r="9" spans="1:17" ht="17.25" x14ac:dyDescent="0.3">
      <c r="A9" s="34" t="s">
        <v>22</v>
      </c>
      <c r="B9" s="32"/>
      <c r="C9" s="32"/>
      <c r="D9" s="35"/>
      <c r="E9" s="35"/>
      <c r="F9" s="36"/>
      <c r="G9" s="36"/>
      <c r="H9" s="36"/>
      <c r="I9" s="35"/>
      <c r="J9" s="35"/>
      <c r="K9" s="35"/>
      <c r="L9" s="36"/>
      <c r="M9" s="36"/>
      <c r="N9" s="35"/>
      <c r="O9" s="36"/>
      <c r="P9" s="36"/>
    </row>
    <row r="10" spans="1:17" ht="17.25" x14ac:dyDescent="0.3">
      <c r="A10" s="37" t="s">
        <v>23</v>
      </c>
      <c r="B10" s="38">
        <v>467401001</v>
      </c>
      <c r="C10" s="38">
        <v>467401001</v>
      </c>
      <c r="D10" s="48">
        <v>30213180.66</v>
      </c>
      <c r="E10" s="38"/>
      <c r="F10" s="38"/>
      <c r="G10" s="39"/>
      <c r="H10" s="38"/>
      <c r="I10" s="38"/>
      <c r="J10" s="38"/>
      <c r="K10" s="38"/>
      <c r="L10" s="38"/>
      <c r="M10" s="38"/>
      <c r="N10" s="38"/>
      <c r="O10" s="38"/>
      <c r="P10" s="40">
        <f>SUM(D10:O10)</f>
        <v>30213180.66</v>
      </c>
    </row>
    <row r="11" spans="1:17" ht="17.25" x14ac:dyDescent="0.3">
      <c r="A11" s="37" t="s">
        <v>24</v>
      </c>
      <c r="B11" s="38">
        <v>67960888</v>
      </c>
      <c r="C11" s="38">
        <v>98960889</v>
      </c>
      <c r="D11" s="49">
        <v>487400</v>
      </c>
      <c r="E11" s="38"/>
      <c r="F11" s="38"/>
      <c r="G11" s="39"/>
      <c r="H11" s="38"/>
      <c r="I11" s="38"/>
      <c r="J11" s="38"/>
      <c r="K11" s="38"/>
      <c r="L11" s="38"/>
      <c r="M11" s="38"/>
      <c r="N11" s="38"/>
      <c r="O11" s="38"/>
      <c r="P11" s="40">
        <f t="shared" ref="P11:P74" si="0">SUM(D11:O11)</f>
        <v>487400</v>
      </c>
    </row>
    <row r="12" spans="1:17" ht="17.25" x14ac:dyDescent="0.3">
      <c r="A12" s="37" t="s">
        <v>25</v>
      </c>
      <c r="B12" s="38"/>
      <c r="C12" s="38"/>
      <c r="D12" s="46"/>
      <c r="E12" s="41"/>
      <c r="F12" s="41"/>
      <c r="G12" s="42"/>
      <c r="H12" s="41"/>
      <c r="I12" s="41"/>
      <c r="J12" s="41"/>
      <c r="K12" s="41"/>
      <c r="L12" s="41"/>
      <c r="M12" s="41"/>
      <c r="N12" s="41"/>
      <c r="O12" s="41"/>
      <c r="P12" s="40">
        <f t="shared" si="0"/>
        <v>0</v>
      </c>
      <c r="Q12" s="8"/>
    </row>
    <row r="13" spans="1:17" ht="17.25" x14ac:dyDescent="0.3">
      <c r="A13" s="37" t="s">
        <v>26</v>
      </c>
      <c r="B13" s="38"/>
      <c r="C13" s="38"/>
      <c r="D13" s="46"/>
      <c r="E13" s="41"/>
      <c r="F13" s="41"/>
      <c r="G13" s="42"/>
      <c r="H13" s="41"/>
      <c r="I13" s="41"/>
      <c r="J13" s="41"/>
      <c r="K13" s="41"/>
      <c r="L13" s="41"/>
      <c r="M13" s="41"/>
      <c r="N13" s="41"/>
      <c r="O13" s="41"/>
      <c r="P13" s="40">
        <f t="shared" si="0"/>
        <v>0</v>
      </c>
    </row>
    <row r="14" spans="1:17" ht="17.25" x14ac:dyDescent="0.3">
      <c r="A14" s="37" t="s">
        <v>27</v>
      </c>
      <c r="B14" s="38">
        <v>62771228</v>
      </c>
      <c r="C14" s="38">
        <v>62771228</v>
      </c>
      <c r="D14" s="49">
        <v>4355164.28</v>
      </c>
      <c r="E14" s="38"/>
      <c r="F14" s="38"/>
      <c r="G14" s="39"/>
      <c r="H14" s="38"/>
      <c r="I14" s="38"/>
      <c r="J14" s="38"/>
      <c r="K14" s="38"/>
      <c r="L14" s="38"/>
      <c r="M14" s="38"/>
      <c r="N14" s="38"/>
      <c r="O14" s="38"/>
      <c r="P14" s="40">
        <f t="shared" si="0"/>
        <v>4355164.28</v>
      </c>
    </row>
    <row r="15" spans="1:17" ht="17.25" x14ac:dyDescent="0.3">
      <c r="A15" s="34" t="s">
        <v>28</v>
      </c>
      <c r="B15" s="38"/>
      <c r="C15" s="38"/>
      <c r="D15" s="46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0">
        <f t="shared" si="0"/>
        <v>0</v>
      </c>
    </row>
    <row r="16" spans="1:17" ht="17.25" x14ac:dyDescent="0.3">
      <c r="A16" s="37" t="s">
        <v>29</v>
      </c>
      <c r="B16" s="38">
        <v>66204849</v>
      </c>
      <c r="C16" s="38">
        <v>56103088</v>
      </c>
      <c r="D16" s="49">
        <v>361727.09</v>
      </c>
      <c r="E16" s="38"/>
      <c r="F16" s="38"/>
      <c r="G16" s="38"/>
      <c r="H16" s="43"/>
      <c r="I16" s="38"/>
      <c r="J16" s="38"/>
      <c r="K16" s="38"/>
      <c r="L16" s="38"/>
      <c r="M16" s="38"/>
      <c r="N16" s="38"/>
      <c r="O16" s="38"/>
      <c r="P16" s="40">
        <f t="shared" si="0"/>
        <v>361727.09</v>
      </c>
    </row>
    <row r="17" spans="1:18" ht="17.25" x14ac:dyDescent="0.3">
      <c r="A17" s="37" t="s">
        <v>30</v>
      </c>
      <c r="B17" s="38">
        <v>1268800</v>
      </c>
      <c r="C17" s="38">
        <v>3322771.45</v>
      </c>
      <c r="D17" s="47"/>
      <c r="E17" s="38"/>
      <c r="F17" s="38"/>
      <c r="G17" s="38"/>
      <c r="H17" s="43"/>
      <c r="I17" s="41"/>
      <c r="J17" s="38"/>
      <c r="K17" s="38"/>
      <c r="L17" s="38"/>
      <c r="M17" s="38"/>
      <c r="N17" s="38"/>
      <c r="O17" s="38"/>
      <c r="P17" s="40">
        <f t="shared" si="0"/>
        <v>0</v>
      </c>
    </row>
    <row r="18" spans="1:18" ht="17.25" x14ac:dyDescent="0.3">
      <c r="A18" s="37" t="s">
        <v>31</v>
      </c>
      <c r="B18" s="38">
        <v>1230000</v>
      </c>
      <c r="C18" s="38">
        <v>1441081</v>
      </c>
      <c r="D18" s="49">
        <v>74583.5</v>
      </c>
      <c r="E18" s="38"/>
      <c r="F18" s="38"/>
      <c r="G18" s="38"/>
      <c r="H18" s="43"/>
      <c r="I18" s="38"/>
      <c r="J18" s="38"/>
      <c r="K18" s="38"/>
      <c r="L18" s="38"/>
      <c r="M18" s="41"/>
      <c r="N18" s="41"/>
      <c r="O18" s="38"/>
      <c r="P18" s="40">
        <f t="shared" si="0"/>
        <v>74583.5</v>
      </c>
    </row>
    <row r="19" spans="1:18" ht="17.25" x14ac:dyDescent="0.3">
      <c r="A19" s="37" t="s">
        <v>32</v>
      </c>
      <c r="B19" s="38">
        <v>1505000</v>
      </c>
      <c r="C19" s="38">
        <v>1668000</v>
      </c>
      <c r="D19" s="47"/>
      <c r="E19" s="38"/>
      <c r="F19" s="38"/>
      <c r="G19" s="38"/>
      <c r="H19" s="43"/>
      <c r="I19" s="38"/>
      <c r="J19" s="38"/>
      <c r="K19" s="38"/>
      <c r="L19" s="38"/>
      <c r="M19" s="38"/>
      <c r="N19" s="38"/>
      <c r="O19" s="38"/>
      <c r="P19" s="40">
        <f t="shared" si="0"/>
        <v>0</v>
      </c>
    </row>
    <row r="20" spans="1:18" ht="17.25" x14ac:dyDescent="0.3">
      <c r="A20" s="37" t="s">
        <v>33</v>
      </c>
      <c r="B20" s="38">
        <v>75897847</v>
      </c>
      <c r="C20" s="38">
        <v>217483533.59</v>
      </c>
      <c r="D20" s="49">
        <v>7190816.0099999998</v>
      </c>
      <c r="E20" s="38"/>
      <c r="F20" s="38"/>
      <c r="G20" s="38"/>
      <c r="H20" s="43"/>
      <c r="I20" s="38"/>
      <c r="J20" s="38"/>
      <c r="K20" s="38"/>
      <c r="L20" s="38"/>
      <c r="M20" s="38"/>
      <c r="N20" s="38"/>
      <c r="O20" s="38"/>
      <c r="P20" s="40">
        <f t="shared" si="0"/>
        <v>7190816.0099999998</v>
      </c>
    </row>
    <row r="21" spans="1:18" ht="17.25" x14ac:dyDescent="0.3">
      <c r="A21" s="37" t="s">
        <v>34</v>
      </c>
      <c r="B21" s="38">
        <v>10462534</v>
      </c>
      <c r="C21" s="38">
        <v>11881251.92</v>
      </c>
      <c r="D21" s="47"/>
      <c r="E21" s="38"/>
      <c r="F21" s="38"/>
      <c r="G21" s="38"/>
      <c r="H21" s="43"/>
      <c r="I21" s="38"/>
      <c r="J21" s="38"/>
      <c r="K21" s="38"/>
      <c r="L21" s="38"/>
      <c r="M21" s="38"/>
      <c r="N21" s="38"/>
      <c r="O21" s="38"/>
      <c r="P21" s="40">
        <f t="shared" si="0"/>
        <v>0</v>
      </c>
    </row>
    <row r="22" spans="1:18" ht="34.5" x14ac:dyDescent="0.3">
      <c r="A22" s="44" t="s">
        <v>35</v>
      </c>
      <c r="B22" s="38">
        <v>10457491</v>
      </c>
      <c r="C22" s="38">
        <v>13149351.02</v>
      </c>
      <c r="D22" s="49">
        <v>47510.46</v>
      </c>
      <c r="E22" s="38"/>
      <c r="F22" s="38"/>
      <c r="G22" s="38"/>
      <c r="H22" s="43"/>
      <c r="I22" s="38"/>
      <c r="J22" s="38"/>
      <c r="K22" s="38"/>
      <c r="L22" s="38"/>
      <c r="M22" s="38"/>
      <c r="N22" s="38"/>
      <c r="O22" s="38"/>
      <c r="P22" s="40">
        <f t="shared" si="0"/>
        <v>47510.46</v>
      </c>
    </row>
    <row r="23" spans="1:18" ht="17.25" x14ac:dyDescent="0.3">
      <c r="A23" s="37" t="s">
        <v>36</v>
      </c>
      <c r="B23" s="38">
        <v>33442882</v>
      </c>
      <c r="C23" s="38">
        <v>40583081.270000003</v>
      </c>
      <c r="D23" s="47"/>
      <c r="E23" s="38"/>
      <c r="F23" s="38"/>
      <c r="G23" s="38"/>
      <c r="H23" s="43"/>
      <c r="I23" s="38"/>
      <c r="J23" s="38"/>
      <c r="K23" s="38"/>
      <c r="L23" s="38"/>
      <c r="M23" s="38"/>
      <c r="N23" s="38"/>
      <c r="O23" s="38"/>
      <c r="P23" s="40">
        <f t="shared" si="0"/>
        <v>0</v>
      </c>
    </row>
    <row r="24" spans="1:18" ht="17.25" x14ac:dyDescent="0.3">
      <c r="A24" s="37" t="s">
        <v>37</v>
      </c>
      <c r="B24" s="38">
        <v>11016000</v>
      </c>
      <c r="C24" s="38">
        <v>27620579.870000001</v>
      </c>
      <c r="D24" s="47"/>
      <c r="E24" s="38"/>
      <c r="F24" s="38"/>
      <c r="G24" s="38"/>
      <c r="H24" s="43"/>
      <c r="I24" s="38"/>
      <c r="J24" s="38"/>
      <c r="K24" s="38"/>
      <c r="L24" s="38"/>
      <c r="M24" s="38"/>
      <c r="N24" s="38"/>
      <c r="O24" s="38"/>
      <c r="P24" s="40">
        <f t="shared" si="0"/>
        <v>0</v>
      </c>
      <c r="R24" s="9"/>
    </row>
    <row r="25" spans="1:18" ht="17.25" x14ac:dyDescent="0.3">
      <c r="A25" s="34" t="s">
        <v>38</v>
      </c>
      <c r="B25" s="38"/>
      <c r="C25" s="38"/>
      <c r="D25" s="46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0">
        <f t="shared" si="0"/>
        <v>0</v>
      </c>
      <c r="R25" s="10"/>
    </row>
    <row r="26" spans="1:18" ht="17.25" x14ac:dyDescent="0.3">
      <c r="A26" s="37" t="s">
        <v>39</v>
      </c>
      <c r="B26" s="38">
        <v>500000</v>
      </c>
      <c r="C26" s="38">
        <v>1000042.39</v>
      </c>
      <c r="D26" s="47"/>
      <c r="E26" s="38"/>
      <c r="F26" s="38"/>
      <c r="G26" s="38"/>
      <c r="H26" s="38"/>
      <c r="I26" s="38"/>
      <c r="J26" s="38"/>
      <c r="K26" s="41"/>
      <c r="L26" s="38"/>
      <c r="M26" s="38"/>
      <c r="N26" s="38"/>
      <c r="O26" s="38"/>
      <c r="P26" s="40">
        <f t="shared" si="0"/>
        <v>0</v>
      </c>
    </row>
    <row r="27" spans="1:18" ht="17.25" x14ac:dyDescent="0.3">
      <c r="A27" s="37" t="s">
        <v>40</v>
      </c>
      <c r="B27" s="38">
        <v>22500</v>
      </c>
      <c r="C27" s="38">
        <v>714316.2</v>
      </c>
      <c r="D27" s="46"/>
      <c r="E27" s="41"/>
      <c r="F27" s="41"/>
      <c r="G27" s="38"/>
      <c r="H27" s="38"/>
      <c r="I27" s="41"/>
      <c r="J27" s="38"/>
      <c r="K27" s="38"/>
      <c r="L27" s="38"/>
      <c r="M27" s="41"/>
      <c r="N27" s="38"/>
      <c r="O27" s="38"/>
      <c r="P27" s="40">
        <f t="shared" si="0"/>
        <v>0</v>
      </c>
    </row>
    <row r="28" spans="1:18" ht="17.25" x14ac:dyDescent="0.3">
      <c r="A28" s="37" t="s">
        <v>41</v>
      </c>
      <c r="B28" s="38">
        <v>2119890</v>
      </c>
      <c r="C28" s="38">
        <v>2285096.41</v>
      </c>
      <c r="D28" s="46"/>
      <c r="E28" s="38"/>
      <c r="F28" s="41"/>
      <c r="G28" s="38"/>
      <c r="H28" s="38"/>
      <c r="I28" s="41"/>
      <c r="J28" s="38"/>
      <c r="K28" s="38"/>
      <c r="L28" s="38"/>
      <c r="M28" s="38"/>
      <c r="N28" s="38"/>
      <c r="O28" s="38"/>
      <c r="P28" s="40">
        <f t="shared" si="0"/>
        <v>0</v>
      </c>
    </row>
    <row r="29" spans="1:18" ht="17.25" x14ac:dyDescent="0.3">
      <c r="A29" s="37" t="s">
        <v>42</v>
      </c>
      <c r="B29" s="38">
        <v>300000</v>
      </c>
      <c r="C29" s="38">
        <v>300000</v>
      </c>
      <c r="D29" s="46"/>
      <c r="E29" s="41"/>
      <c r="F29" s="41"/>
      <c r="G29" s="38"/>
      <c r="H29" s="41"/>
      <c r="I29" s="38"/>
      <c r="J29" s="41"/>
      <c r="K29" s="41"/>
      <c r="L29" s="38"/>
      <c r="M29" s="41"/>
      <c r="N29" s="38"/>
      <c r="O29" s="41"/>
      <c r="P29" s="40">
        <f t="shared" si="0"/>
        <v>0</v>
      </c>
    </row>
    <row r="30" spans="1:18" ht="17.25" x14ac:dyDescent="0.3">
      <c r="A30" s="37" t="s">
        <v>43</v>
      </c>
      <c r="B30" s="38">
        <v>112000</v>
      </c>
      <c r="C30" s="38">
        <v>117000</v>
      </c>
      <c r="D30" s="46"/>
      <c r="E30" s="41"/>
      <c r="F30" s="41"/>
      <c r="G30" s="38"/>
      <c r="H30" s="38"/>
      <c r="I30" s="41"/>
      <c r="J30" s="41"/>
      <c r="K30" s="41"/>
      <c r="L30" s="38"/>
      <c r="M30" s="41"/>
      <c r="N30" s="38"/>
      <c r="O30" s="38"/>
      <c r="P30" s="40">
        <f t="shared" si="0"/>
        <v>0</v>
      </c>
    </row>
    <row r="31" spans="1:18" ht="17.25" x14ac:dyDescent="0.3">
      <c r="A31" s="37" t="s">
        <v>44</v>
      </c>
      <c r="B31" s="38">
        <v>163000</v>
      </c>
      <c r="C31" s="38">
        <v>167000</v>
      </c>
      <c r="D31" s="46"/>
      <c r="E31" s="41"/>
      <c r="F31" s="41"/>
      <c r="G31" s="38"/>
      <c r="H31" s="38"/>
      <c r="I31" s="41"/>
      <c r="J31" s="38"/>
      <c r="K31" s="38"/>
      <c r="L31" s="38"/>
      <c r="M31" s="38"/>
      <c r="N31" s="38"/>
      <c r="O31" s="38"/>
      <c r="P31" s="40">
        <f t="shared" si="0"/>
        <v>0</v>
      </c>
    </row>
    <row r="32" spans="1:18" ht="17.25" x14ac:dyDescent="0.3">
      <c r="A32" s="37" t="s">
        <v>45</v>
      </c>
      <c r="B32" s="38">
        <v>5538300</v>
      </c>
      <c r="C32" s="38">
        <v>6339132.29</v>
      </c>
      <c r="D32" s="49">
        <v>252000</v>
      </c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40">
        <f t="shared" si="0"/>
        <v>252000</v>
      </c>
    </row>
    <row r="33" spans="1:19" ht="17.25" x14ac:dyDescent="0.3">
      <c r="A33" s="45" t="s">
        <v>46</v>
      </c>
      <c r="B33" s="38"/>
      <c r="C33" s="38"/>
      <c r="D33" s="46"/>
      <c r="E33" s="41"/>
      <c r="F33" s="41"/>
      <c r="G33" s="41"/>
      <c r="H33" s="41"/>
      <c r="I33" s="41"/>
      <c r="J33" s="38"/>
      <c r="K33" s="41"/>
      <c r="L33" s="41"/>
      <c r="M33" s="41"/>
      <c r="N33" s="41"/>
      <c r="O33" s="41"/>
      <c r="P33" s="40">
        <f t="shared" si="0"/>
        <v>0</v>
      </c>
    </row>
    <row r="34" spans="1:19" ht="17.25" x14ac:dyDescent="0.3">
      <c r="A34" s="37" t="s">
        <v>47</v>
      </c>
      <c r="B34" s="38">
        <v>1650390</v>
      </c>
      <c r="C34" s="38">
        <v>15559371.15</v>
      </c>
      <c r="D34" s="46"/>
      <c r="E34" s="41"/>
      <c r="F34" s="38"/>
      <c r="G34" s="38"/>
      <c r="H34" s="38"/>
      <c r="I34" s="38"/>
      <c r="J34" s="41"/>
      <c r="K34" s="38"/>
      <c r="L34" s="38"/>
      <c r="M34" s="38"/>
      <c r="N34" s="38"/>
      <c r="O34" s="38"/>
      <c r="P34" s="40">
        <f t="shared" si="0"/>
        <v>0</v>
      </c>
      <c r="R34" s="9"/>
    </row>
    <row r="35" spans="1:19" ht="17.25" x14ac:dyDescent="0.3">
      <c r="A35" s="34" t="s">
        <v>48</v>
      </c>
      <c r="B35" s="38"/>
      <c r="C35" s="38"/>
      <c r="D35" s="46"/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0">
        <f t="shared" si="0"/>
        <v>0</v>
      </c>
      <c r="R35" s="10"/>
    </row>
    <row r="36" spans="1:19" ht="17.25" x14ac:dyDescent="0.3">
      <c r="A36" s="37" t="s">
        <v>49</v>
      </c>
      <c r="B36" s="38">
        <v>12000</v>
      </c>
      <c r="C36" s="38">
        <v>12000</v>
      </c>
      <c r="D36" s="46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0">
        <f t="shared" si="0"/>
        <v>0</v>
      </c>
    </row>
    <row r="37" spans="1:19" ht="17.25" x14ac:dyDescent="0.3">
      <c r="A37" s="37" t="s">
        <v>50</v>
      </c>
      <c r="B37" s="38">
        <v>20579960819</v>
      </c>
      <c r="C37" s="38">
        <v>20580460819</v>
      </c>
      <c r="D37" s="49">
        <v>1616268500</v>
      </c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40">
        <f t="shared" si="0"/>
        <v>1616268500</v>
      </c>
      <c r="R37" s="9"/>
      <c r="S37" s="10"/>
    </row>
    <row r="38" spans="1:19" ht="17.25" x14ac:dyDescent="0.3">
      <c r="A38" s="37" t="s">
        <v>51</v>
      </c>
      <c r="B38" s="38"/>
      <c r="C38" s="38"/>
      <c r="D38" s="46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0">
        <f t="shared" si="0"/>
        <v>0</v>
      </c>
      <c r="R38" s="10"/>
    </row>
    <row r="39" spans="1:19" ht="17.25" x14ac:dyDescent="0.3">
      <c r="A39" s="37" t="s">
        <v>52</v>
      </c>
      <c r="B39" s="38"/>
      <c r="C39" s="38"/>
      <c r="D39" s="46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0">
        <f t="shared" si="0"/>
        <v>0</v>
      </c>
      <c r="R39" s="9"/>
    </row>
    <row r="40" spans="1:19" ht="17.25" x14ac:dyDescent="0.3">
      <c r="A40" s="37" t="s">
        <v>53</v>
      </c>
      <c r="B40" s="38"/>
      <c r="C40" s="38"/>
      <c r="D40" s="46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0">
        <f t="shared" si="0"/>
        <v>0</v>
      </c>
    </row>
    <row r="41" spans="1:19" ht="17.25" x14ac:dyDescent="0.3">
      <c r="A41" s="37" t="s">
        <v>54</v>
      </c>
      <c r="B41" s="38"/>
      <c r="C41" s="38"/>
      <c r="D41" s="46"/>
      <c r="E41" s="41"/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0">
        <f t="shared" si="0"/>
        <v>0</v>
      </c>
    </row>
    <row r="42" spans="1:19" ht="17.25" x14ac:dyDescent="0.3">
      <c r="A42" s="37" t="s">
        <v>55</v>
      </c>
      <c r="B42" s="38"/>
      <c r="C42" s="38"/>
      <c r="D42" s="46"/>
      <c r="E42" s="41"/>
      <c r="F42" s="41"/>
      <c r="G42" s="41"/>
      <c r="H42" s="41"/>
      <c r="I42" s="41"/>
      <c r="J42" s="41"/>
      <c r="K42" s="41"/>
      <c r="L42" s="41"/>
      <c r="M42" s="38"/>
      <c r="N42" s="41"/>
      <c r="O42" s="41"/>
      <c r="P42" s="40">
        <f t="shared" si="0"/>
        <v>0</v>
      </c>
    </row>
    <row r="43" spans="1:19" ht="17.25" x14ac:dyDescent="0.3">
      <c r="A43" s="37" t="s">
        <v>56</v>
      </c>
      <c r="B43" s="38"/>
      <c r="C43" s="38"/>
      <c r="D43" s="46"/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0">
        <f t="shared" si="0"/>
        <v>0</v>
      </c>
    </row>
    <row r="44" spans="1:19" ht="17.25" x14ac:dyDescent="0.3">
      <c r="A44" s="34" t="s">
        <v>57</v>
      </c>
      <c r="B44" s="38"/>
      <c r="C44" s="38"/>
      <c r="D44" s="46"/>
      <c r="E44" s="41"/>
      <c r="F44" s="41"/>
      <c r="G44" s="41"/>
      <c r="H44" s="41"/>
      <c r="I44" s="41"/>
      <c r="J44" s="41"/>
      <c r="K44" s="41"/>
      <c r="L44" s="41"/>
      <c r="M44" s="41"/>
      <c r="N44" s="41"/>
      <c r="O44" s="41"/>
      <c r="P44" s="40">
        <f t="shared" si="0"/>
        <v>0</v>
      </c>
    </row>
    <row r="45" spans="1:19" ht="17.25" x14ac:dyDescent="0.3">
      <c r="A45" s="37" t="s">
        <v>58</v>
      </c>
      <c r="B45" s="38"/>
      <c r="C45" s="38"/>
      <c r="D45" s="46"/>
      <c r="E45" s="41"/>
      <c r="F45" s="41"/>
      <c r="G45" s="41"/>
      <c r="H45" s="41"/>
      <c r="I45" s="41"/>
      <c r="J45" s="41"/>
      <c r="K45" s="41"/>
      <c r="L45" s="41"/>
      <c r="M45" s="41"/>
      <c r="N45" s="41"/>
      <c r="O45" s="41"/>
      <c r="P45" s="40">
        <f t="shared" si="0"/>
        <v>0</v>
      </c>
    </row>
    <row r="46" spans="1:19" ht="17.25" x14ac:dyDescent="0.3">
      <c r="A46" s="37" t="s">
        <v>59</v>
      </c>
      <c r="B46" s="38"/>
      <c r="C46" s="38"/>
      <c r="D46" s="46"/>
      <c r="E46" s="41"/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40">
        <f t="shared" si="0"/>
        <v>0</v>
      </c>
    </row>
    <row r="47" spans="1:19" ht="17.25" x14ac:dyDescent="0.3">
      <c r="A47" s="37" t="s">
        <v>60</v>
      </c>
      <c r="B47" s="38"/>
      <c r="C47" s="38"/>
      <c r="D47" s="46"/>
      <c r="E47" s="41"/>
      <c r="F47" s="41"/>
      <c r="G47" s="41"/>
      <c r="H47" s="41"/>
      <c r="I47" s="41"/>
      <c r="J47" s="41"/>
      <c r="K47" s="41"/>
      <c r="L47" s="41"/>
      <c r="M47" s="41"/>
      <c r="N47" s="41"/>
      <c r="O47" s="41"/>
      <c r="P47" s="40">
        <f t="shared" si="0"/>
        <v>0</v>
      </c>
    </row>
    <row r="48" spans="1:19" ht="17.25" x14ac:dyDescent="0.3">
      <c r="A48" s="37" t="s">
        <v>61</v>
      </c>
      <c r="B48" s="38"/>
      <c r="C48" s="38"/>
      <c r="D48" s="46"/>
      <c r="E48" s="41"/>
      <c r="F48" s="41"/>
      <c r="G48" s="41"/>
      <c r="H48" s="41"/>
      <c r="I48" s="41"/>
      <c r="J48" s="41"/>
      <c r="K48" s="41"/>
      <c r="L48" s="41"/>
      <c r="M48" s="41"/>
      <c r="N48" s="41"/>
      <c r="O48" s="41"/>
      <c r="P48" s="40">
        <f t="shared" si="0"/>
        <v>0</v>
      </c>
    </row>
    <row r="49" spans="1:16" ht="17.25" x14ac:dyDescent="0.3">
      <c r="A49" s="37" t="s">
        <v>62</v>
      </c>
      <c r="B49" s="38"/>
      <c r="C49" s="38"/>
      <c r="D49" s="46"/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0">
        <f t="shared" si="0"/>
        <v>0</v>
      </c>
    </row>
    <row r="50" spans="1:16" ht="17.25" x14ac:dyDescent="0.3">
      <c r="A50" s="37" t="s">
        <v>63</v>
      </c>
      <c r="B50" s="38"/>
      <c r="C50" s="38"/>
      <c r="D50" s="46"/>
      <c r="E50" s="41"/>
      <c r="F50" s="41"/>
      <c r="G50" s="41"/>
      <c r="H50" s="41"/>
      <c r="I50" s="41"/>
      <c r="J50" s="41"/>
      <c r="K50" s="41"/>
      <c r="L50" s="41"/>
      <c r="M50" s="41"/>
      <c r="N50" s="41"/>
      <c r="O50" s="41"/>
      <c r="P50" s="40">
        <f t="shared" si="0"/>
        <v>0</v>
      </c>
    </row>
    <row r="51" spans="1:16" ht="17.25" x14ac:dyDescent="0.3">
      <c r="A51" s="34" t="s">
        <v>64</v>
      </c>
      <c r="B51" s="38"/>
      <c r="C51" s="38"/>
      <c r="D51" s="46"/>
      <c r="E51" s="41"/>
      <c r="F51" s="41"/>
      <c r="G51" s="41"/>
      <c r="H51" s="41"/>
      <c r="I51" s="41"/>
      <c r="J51" s="41"/>
      <c r="K51" s="41"/>
      <c r="L51" s="41"/>
      <c r="M51" s="41"/>
      <c r="N51" s="41"/>
      <c r="O51" s="41"/>
      <c r="P51" s="40">
        <f t="shared" si="0"/>
        <v>0</v>
      </c>
    </row>
    <row r="52" spans="1:16" ht="17.25" x14ac:dyDescent="0.3">
      <c r="A52" s="37" t="s">
        <v>65</v>
      </c>
      <c r="B52" s="38">
        <v>373400</v>
      </c>
      <c r="C52" s="38">
        <v>79098048.359999999</v>
      </c>
      <c r="D52" s="46"/>
      <c r="E52" s="41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40">
        <f t="shared" si="0"/>
        <v>0</v>
      </c>
    </row>
    <row r="53" spans="1:16" ht="17.25" x14ac:dyDescent="0.3">
      <c r="A53" s="37" t="s">
        <v>66</v>
      </c>
      <c r="B53" s="38"/>
      <c r="C53" s="38">
        <v>608226.74</v>
      </c>
      <c r="D53" s="46"/>
      <c r="E53" s="41"/>
      <c r="F53" s="41"/>
      <c r="G53" s="41"/>
      <c r="H53" s="38"/>
      <c r="I53" s="41"/>
      <c r="J53" s="41"/>
      <c r="K53" s="38"/>
      <c r="L53" s="41"/>
      <c r="M53" s="38"/>
      <c r="N53" s="38"/>
      <c r="O53" s="38"/>
      <c r="P53" s="40">
        <f t="shared" si="0"/>
        <v>0</v>
      </c>
    </row>
    <row r="54" spans="1:16" ht="17.25" x14ac:dyDescent="0.3">
      <c r="A54" s="37" t="s">
        <v>67</v>
      </c>
      <c r="B54" s="38"/>
      <c r="C54" s="38">
        <v>65139.199999999997</v>
      </c>
      <c r="D54" s="46"/>
      <c r="E54" s="41"/>
      <c r="F54" s="41"/>
      <c r="G54" s="41"/>
      <c r="H54" s="41"/>
      <c r="I54" s="41"/>
      <c r="J54" s="41"/>
      <c r="K54" s="41"/>
      <c r="L54" s="41"/>
      <c r="M54" s="41"/>
      <c r="N54" s="38"/>
      <c r="O54" s="38"/>
      <c r="P54" s="40">
        <f t="shared" si="0"/>
        <v>0</v>
      </c>
    </row>
    <row r="55" spans="1:16" ht="17.25" x14ac:dyDescent="0.3">
      <c r="A55" s="37" t="s">
        <v>68</v>
      </c>
      <c r="B55" s="38"/>
      <c r="C55" s="38">
        <v>12000</v>
      </c>
      <c r="D55" s="46"/>
      <c r="E55" s="41"/>
      <c r="F55" s="41"/>
      <c r="G55" s="41"/>
      <c r="H55" s="41"/>
      <c r="I55" s="41"/>
      <c r="J55" s="41"/>
      <c r="K55" s="38"/>
      <c r="L55" s="41"/>
      <c r="M55" s="41"/>
      <c r="N55" s="41"/>
      <c r="O55" s="38"/>
      <c r="P55" s="40">
        <f t="shared" si="0"/>
        <v>0</v>
      </c>
    </row>
    <row r="56" spans="1:16" ht="17.25" x14ac:dyDescent="0.3">
      <c r="A56" s="37" t="s">
        <v>69</v>
      </c>
      <c r="B56" s="38">
        <v>30000</v>
      </c>
      <c r="C56" s="38">
        <v>12034276.43</v>
      </c>
      <c r="D56" s="46"/>
      <c r="E56" s="38"/>
      <c r="F56" s="38"/>
      <c r="G56" s="38"/>
      <c r="H56" s="38"/>
      <c r="I56" s="38"/>
      <c r="J56" s="41"/>
      <c r="K56" s="38"/>
      <c r="L56" s="38"/>
      <c r="M56" s="38"/>
      <c r="N56" s="38"/>
      <c r="O56" s="38"/>
      <c r="P56" s="40">
        <f t="shared" si="0"/>
        <v>0</v>
      </c>
    </row>
    <row r="57" spans="1:16" ht="17.25" x14ac:dyDescent="0.3">
      <c r="A57" s="37" t="s">
        <v>70</v>
      </c>
      <c r="B57" s="38"/>
      <c r="C57" s="38"/>
      <c r="D57" s="46"/>
      <c r="E57" s="41"/>
      <c r="F57" s="41"/>
      <c r="G57" s="41"/>
      <c r="H57" s="38"/>
      <c r="I57" s="41"/>
      <c r="J57" s="41"/>
      <c r="K57" s="41"/>
      <c r="L57" s="41"/>
      <c r="M57" s="38"/>
      <c r="N57" s="38"/>
      <c r="O57" s="38"/>
      <c r="P57" s="40">
        <f t="shared" si="0"/>
        <v>0</v>
      </c>
    </row>
    <row r="58" spans="1:16" ht="17.25" x14ac:dyDescent="0.3">
      <c r="A58" s="37" t="s">
        <v>71</v>
      </c>
      <c r="B58" s="38"/>
      <c r="C58" s="38"/>
      <c r="D58" s="46"/>
      <c r="E58" s="41"/>
      <c r="F58" s="41"/>
      <c r="G58" s="41"/>
      <c r="H58" s="41"/>
      <c r="I58" s="41"/>
      <c r="J58" s="41"/>
      <c r="K58" s="41"/>
      <c r="L58" s="41"/>
      <c r="M58" s="41"/>
      <c r="N58" s="41"/>
      <c r="O58" s="41"/>
      <c r="P58" s="40">
        <f t="shared" si="0"/>
        <v>0</v>
      </c>
    </row>
    <row r="59" spans="1:16" ht="17.25" x14ac:dyDescent="0.3">
      <c r="A59" s="37" t="s">
        <v>72</v>
      </c>
      <c r="B59" s="38">
        <v>0</v>
      </c>
      <c r="C59" s="38">
        <v>18646116.989999998</v>
      </c>
      <c r="D59" s="46"/>
      <c r="E59" s="41"/>
      <c r="F59" s="41"/>
      <c r="G59" s="41"/>
      <c r="H59" s="41"/>
      <c r="I59" s="41"/>
      <c r="J59" s="41"/>
      <c r="K59" s="41"/>
      <c r="L59" s="41"/>
      <c r="M59" s="41"/>
      <c r="N59" s="41"/>
      <c r="O59" s="41"/>
      <c r="P59" s="40">
        <f t="shared" si="0"/>
        <v>0</v>
      </c>
    </row>
    <row r="60" spans="1:16" ht="17.25" x14ac:dyDescent="0.3">
      <c r="A60" s="37" t="s">
        <v>73</v>
      </c>
      <c r="B60" s="38"/>
      <c r="C60" s="38">
        <v>471000</v>
      </c>
      <c r="D60" s="46"/>
      <c r="E60" s="41"/>
      <c r="F60" s="41"/>
      <c r="G60" s="41"/>
      <c r="H60" s="41"/>
      <c r="I60" s="41"/>
      <c r="J60" s="41"/>
      <c r="K60" s="41"/>
      <c r="L60" s="41"/>
      <c r="M60" s="41"/>
      <c r="N60" s="41"/>
      <c r="O60" s="41"/>
      <c r="P60" s="40">
        <f t="shared" si="0"/>
        <v>0</v>
      </c>
    </row>
    <row r="61" spans="1:16" ht="17.25" x14ac:dyDescent="0.3">
      <c r="A61" s="34" t="s">
        <v>74</v>
      </c>
      <c r="B61" s="38"/>
      <c r="C61" s="38"/>
      <c r="D61" s="46"/>
      <c r="E61" s="41"/>
      <c r="F61" s="41"/>
      <c r="G61" s="41"/>
      <c r="H61" s="41"/>
      <c r="I61" s="41"/>
      <c r="J61" s="41"/>
      <c r="K61" s="41"/>
      <c r="L61" s="41"/>
      <c r="M61" s="41"/>
      <c r="N61" s="41"/>
      <c r="O61" s="41"/>
      <c r="P61" s="40">
        <f t="shared" si="0"/>
        <v>0</v>
      </c>
    </row>
    <row r="62" spans="1:16" ht="17.25" x14ac:dyDescent="0.3">
      <c r="A62" s="37" t="s">
        <v>75</v>
      </c>
      <c r="B62" s="38">
        <v>0</v>
      </c>
      <c r="C62" s="38">
        <v>17140000</v>
      </c>
      <c r="D62" s="46"/>
      <c r="E62" s="41"/>
      <c r="F62" s="41"/>
      <c r="G62" s="41"/>
      <c r="H62" s="38"/>
      <c r="I62" s="41"/>
      <c r="J62" s="38"/>
      <c r="K62" s="41"/>
      <c r="L62" s="41"/>
      <c r="M62" s="38"/>
      <c r="N62" s="41"/>
      <c r="O62" s="41"/>
      <c r="P62" s="40">
        <f t="shared" si="0"/>
        <v>0</v>
      </c>
    </row>
    <row r="63" spans="1:16" ht="17.25" x14ac:dyDescent="0.3">
      <c r="A63" s="37" t="s">
        <v>76</v>
      </c>
      <c r="B63" s="38"/>
      <c r="C63" s="38"/>
      <c r="D63" s="46"/>
      <c r="E63" s="41"/>
      <c r="F63" s="41"/>
      <c r="G63" s="41"/>
      <c r="H63" s="38"/>
      <c r="I63" s="41"/>
      <c r="J63" s="41"/>
      <c r="K63" s="41"/>
      <c r="L63" s="41"/>
      <c r="M63" s="41"/>
      <c r="N63" s="41"/>
      <c r="O63" s="41"/>
      <c r="P63" s="40">
        <f t="shared" si="0"/>
        <v>0</v>
      </c>
    </row>
    <row r="64" spans="1:16" ht="17.25" x14ac:dyDescent="0.3">
      <c r="A64" s="37" t="s">
        <v>77</v>
      </c>
      <c r="B64" s="38"/>
      <c r="C64" s="38"/>
      <c r="D64" s="46"/>
      <c r="E64" s="41"/>
      <c r="F64" s="41"/>
      <c r="G64" s="41"/>
      <c r="H64" s="41"/>
      <c r="I64" s="41"/>
      <c r="J64" s="41"/>
      <c r="K64" s="41"/>
      <c r="L64" s="41"/>
      <c r="M64" s="41"/>
      <c r="N64" s="41"/>
      <c r="O64" s="41"/>
      <c r="P64" s="40">
        <f t="shared" si="0"/>
        <v>0</v>
      </c>
    </row>
    <row r="65" spans="1:16" ht="34.5" x14ac:dyDescent="0.3">
      <c r="A65" s="45" t="s">
        <v>78</v>
      </c>
      <c r="B65" s="38"/>
      <c r="C65" s="38"/>
      <c r="D65" s="46"/>
      <c r="E65" s="41"/>
      <c r="F65" s="41"/>
      <c r="G65" s="41"/>
      <c r="H65" s="41"/>
      <c r="I65" s="41"/>
      <c r="J65" s="41"/>
      <c r="K65" s="41"/>
      <c r="L65" s="41"/>
      <c r="M65" s="41"/>
      <c r="N65" s="41"/>
      <c r="O65" s="41"/>
      <c r="P65" s="40">
        <f t="shared" si="0"/>
        <v>0</v>
      </c>
    </row>
    <row r="66" spans="1:16" ht="17.25" x14ac:dyDescent="0.3">
      <c r="A66" s="34" t="s">
        <v>79</v>
      </c>
      <c r="B66" s="38"/>
      <c r="C66" s="38"/>
      <c r="D66" s="46"/>
      <c r="E66" s="41"/>
      <c r="F66" s="41"/>
      <c r="G66" s="41"/>
      <c r="H66" s="41"/>
      <c r="I66" s="41"/>
      <c r="J66" s="41"/>
      <c r="K66" s="41"/>
      <c r="L66" s="41"/>
      <c r="M66" s="41"/>
      <c r="N66" s="41"/>
      <c r="O66" s="41"/>
      <c r="P66" s="40">
        <f t="shared" si="0"/>
        <v>0</v>
      </c>
    </row>
    <row r="67" spans="1:16" ht="17.25" x14ac:dyDescent="0.3">
      <c r="A67" s="37" t="s">
        <v>80</v>
      </c>
      <c r="B67" s="38"/>
      <c r="C67" s="38"/>
      <c r="D67" s="46"/>
      <c r="E67" s="41"/>
      <c r="F67" s="41"/>
      <c r="G67" s="41"/>
      <c r="H67" s="41"/>
      <c r="I67" s="41"/>
      <c r="J67" s="41"/>
      <c r="K67" s="41"/>
      <c r="L67" s="41"/>
      <c r="M67" s="41"/>
      <c r="N67" s="41"/>
      <c r="O67" s="41"/>
      <c r="P67" s="40">
        <f t="shared" si="0"/>
        <v>0</v>
      </c>
    </row>
    <row r="68" spans="1:16" ht="17.25" x14ac:dyDescent="0.3">
      <c r="A68" s="37" t="s">
        <v>81</v>
      </c>
      <c r="B68" s="38"/>
      <c r="C68" s="38"/>
      <c r="D68" s="46"/>
      <c r="E68" s="41"/>
      <c r="F68" s="41"/>
      <c r="G68" s="41"/>
      <c r="H68" s="41"/>
      <c r="I68" s="41"/>
      <c r="J68" s="41"/>
      <c r="K68" s="41"/>
      <c r="L68" s="41"/>
      <c r="M68" s="41"/>
      <c r="N68" s="41"/>
      <c r="O68" s="41"/>
      <c r="P68" s="40">
        <f t="shared" si="0"/>
        <v>0</v>
      </c>
    </row>
    <row r="69" spans="1:16" ht="17.25" x14ac:dyDescent="0.3">
      <c r="A69" s="34" t="s">
        <v>82</v>
      </c>
      <c r="B69" s="38"/>
      <c r="C69" s="38"/>
      <c r="D69" s="46"/>
      <c r="E69" s="41"/>
      <c r="F69" s="41"/>
      <c r="G69" s="41"/>
      <c r="H69" s="41"/>
      <c r="I69" s="41"/>
      <c r="J69" s="41"/>
      <c r="K69" s="41"/>
      <c r="L69" s="41"/>
      <c r="M69" s="41"/>
      <c r="N69" s="41"/>
      <c r="O69" s="41"/>
      <c r="P69" s="40">
        <f t="shared" si="0"/>
        <v>0</v>
      </c>
    </row>
    <row r="70" spans="1:16" ht="17.25" x14ac:dyDescent="0.3">
      <c r="A70" s="37" t="s">
        <v>83</v>
      </c>
      <c r="B70" s="38"/>
      <c r="C70" s="38"/>
      <c r="D70" s="46"/>
      <c r="E70" s="41"/>
      <c r="F70" s="41"/>
      <c r="G70" s="41"/>
      <c r="H70" s="41"/>
      <c r="I70" s="41"/>
      <c r="J70" s="41"/>
      <c r="K70" s="41"/>
      <c r="L70" s="41"/>
      <c r="M70" s="41"/>
      <c r="N70" s="41"/>
      <c r="O70" s="41"/>
      <c r="P70" s="40">
        <f t="shared" si="0"/>
        <v>0</v>
      </c>
    </row>
    <row r="71" spans="1:16" ht="17.25" x14ac:dyDescent="0.3">
      <c r="A71" s="37" t="s">
        <v>84</v>
      </c>
      <c r="B71" s="38"/>
      <c r="C71" s="38"/>
      <c r="D71" s="46"/>
      <c r="E71" s="41"/>
      <c r="F71" s="41"/>
      <c r="G71" s="41"/>
      <c r="H71" s="41"/>
      <c r="I71" s="41"/>
      <c r="J71" s="41"/>
      <c r="K71" s="41"/>
      <c r="L71" s="41"/>
      <c r="M71" s="41"/>
      <c r="N71" s="41"/>
      <c r="O71" s="41"/>
      <c r="P71" s="40">
        <f t="shared" si="0"/>
        <v>0</v>
      </c>
    </row>
    <row r="72" spans="1:16" ht="17.25" x14ac:dyDescent="0.3">
      <c r="A72" s="37" t="s">
        <v>85</v>
      </c>
      <c r="B72" s="38"/>
      <c r="C72" s="38"/>
      <c r="D72" s="46"/>
      <c r="E72" s="41"/>
      <c r="F72" s="41"/>
      <c r="G72" s="41"/>
      <c r="H72" s="41"/>
      <c r="I72" s="41"/>
      <c r="J72" s="41"/>
      <c r="K72" s="41"/>
      <c r="L72" s="41"/>
      <c r="M72" s="41"/>
      <c r="N72" s="41"/>
      <c r="O72" s="41"/>
      <c r="P72" s="40">
        <f t="shared" si="0"/>
        <v>0</v>
      </c>
    </row>
    <row r="73" spans="1:16" ht="17.25" x14ac:dyDescent="0.3">
      <c r="A73" s="31" t="s">
        <v>86</v>
      </c>
      <c r="B73" s="38"/>
      <c r="C73" s="38"/>
      <c r="D73" s="46"/>
      <c r="E73" s="41"/>
      <c r="F73" s="41"/>
      <c r="G73" s="41"/>
      <c r="H73" s="41"/>
      <c r="I73" s="41"/>
      <c r="J73" s="41"/>
      <c r="K73" s="41"/>
      <c r="L73" s="41"/>
      <c r="M73" s="41"/>
      <c r="N73" s="41"/>
      <c r="O73" s="41"/>
      <c r="P73" s="40">
        <f t="shared" si="0"/>
        <v>0</v>
      </c>
    </row>
    <row r="74" spans="1:16" ht="17.25" x14ac:dyDescent="0.3">
      <c r="A74" s="34" t="s">
        <v>87</v>
      </c>
      <c r="B74" s="38"/>
      <c r="C74" s="38"/>
      <c r="D74" s="46"/>
      <c r="E74" s="41"/>
      <c r="F74" s="41"/>
      <c r="G74" s="41"/>
      <c r="H74" s="41"/>
      <c r="I74" s="41"/>
      <c r="J74" s="41"/>
      <c r="K74" s="41"/>
      <c r="L74" s="41"/>
      <c r="M74" s="41"/>
      <c r="N74" s="41"/>
      <c r="O74" s="41"/>
      <c r="P74" s="40">
        <f t="shared" si="0"/>
        <v>0</v>
      </c>
    </row>
    <row r="75" spans="1:16" ht="17.25" x14ac:dyDescent="0.3">
      <c r="A75" s="37" t="s">
        <v>88</v>
      </c>
      <c r="B75" s="38"/>
      <c r="C75" s="38"/>
      <c r="D75" s="46"/>
      <c r="E75" s="41"/>
      <c r="F75" s="41"/>
      <c r="G75" s="41"/>
      <c r="H75" s="41"/>
      <c r="I75" s="41"/>
      <c r="J75" s="41"/>
      <c r="K75" s="41"/>
      <c r="L75" s="41"/>
      <c r="M75" s="41"/>
      <c r="N75" s="41"/>
      <c r="O75" s="41"/>
      <c r="P75" s="40">
        <f t="shared" ref="P75:P81" si="1">SUM(D75:O75)</f>
        <v>0</v>
      </c>
    </row>
    <row r="76" spans="1:16" ht="17.25" x14ac:dyDescent="0.3">
      <c r="A76" s="37" t="s">
        <v>89</v>
      </c>
      <c r="B76" s="38"/>
      <c r="C76" s="38"/>
      <c r="D76" s="46"/>
      <c r="E76" s="41"/>
      <c r="F76" s="41"/>
      <c r="G76" s="41"/>
      <c r="H76" s="41"/>
      <c r="I76" s="41"/>
      <c r="J76" s="41"/>
      <c r="K76" s="41"/>
      <c r="L76" s="41"/>
      <c r="M76" s="41"/>
      <c r="N76" s="41"/>
      <c r="O76" s="41"/>
      <c r="P76" s="40">
        <f t="shared" si="1"/>
        <v>0</v>
      </c>
    </row>
    <row r="77" spans="1:16" ht="17.25" x14ac:dyDescent="0.3">
      <c r="A77" s="34" t="s">
        <v>90</v>
      </c>
      <c r="B77" s="38"/>
      <c r="C77" s="38"/>
      <c r="D77" s="46"/>
      <c r="E77" s="41"/>
      <c r="F77" s="41"/>
      <c r="G77" s="41"/>
      <c r="H77" s="41"/>
      <c r="I77" s="41"/>
      <c r="J77" s="41"/>
      <c r="K77" s="41"/>
      <c r="L77" s="41"/>
      <c r="M77" s="41"/>
      <c r="N77" s="41"/>
      <c r="O77" s="41"/>
      <c r="P77" s="40">
        <f t="shared" si="1"/>
        <v>0</v>
      </c>
    </row>
    <row r="78" spans="1:16" ht="17.25" x14ac:dyDescent="0.3">
      <c r="A78" s="37" t="s">
        <v>91</v>
      </c>
      <c r="B78" s="38"/>
      <c r="C78" s="38"/>
      <c r="D78" s="46"/>
      <c r="E78" s="41"/>
      <c r="F78" s="41"/>
      <c r="G78" s="41"/>
      <c r="H78" s="41"/>
      <c r="I78" s="41"/>
      <c r="J78" s="41"/>
      <c r="K78" s="41"/>
      <c r="L78" s="41"/>
      <c r="M78" s="41"/>
      <c r="N78" s="41"/>
      <c r="O78" s="41"/>
      <c r="P78" s="40">
        <f t="shared" si="1"/>
        <v>0</v>
      </c>
    </row>
    <row r="79" spans="1:16" ht="17.25" x14ac:dyDescent="0.3">
      <c r="A79" s="37" t="s">
        <v>92</v>
      </c>
      <c r="B79" s="38"/>
      <c r="C79" s="38"/>
      <c r="D79" s="46"/>
      <c r="E79" s="41"/>
      <c r="F79" s="41"/>
      <c r="G79" s="41"/>
      <c r="H79" s="41"/>
      <c r="I79" s="41"/>
      <c r="J79" s="41"/>
      <c r="K79" s="41"/>
      <c r="L79" s="41"/>
      <c r="M79" s="41"/>
      <c r="N79" s="41"/>
      <c r="O79" s="41"/>
      <c r="P79" s="40">
        <f t="shared" si="1"/>
        <v>0</v>
      </c>
    </row>
    <row r="80" spans="1:16" ht="17.25" x14ac:dyDescent="0.3">
      <c r="A80" s="34" t="s">
        <v>93</v>
      </c>
      <c r="B80" s="38"/>
      <c r="C80" s="38"/>
      <c r="D80" s="46"/>
      <c r="E80" s="41"/>
      <c r="F80" s="41"/>
      <c r="G80" s="41"/>
      <c r="H80" s="41"/>
      <c r="I80" s="41"/>
      <c r="J80" s="41"/>
      <c r="K80" s="41"/>
      <c r="L80" s="41"/>
      <c r="M80" s="41"/>
      <c r="N80" s="41"/>
      <c r="O80" s="41"/>
      <c r="P80" s="40">
        <f t="shared" si="1"/>
        <v>0</v>
      </c>
    </row>
    <row r="81" spans="1:16" ht="17.25" x14ac:dyDescent="0.3">
      <c r="A81" s="37" t="s">
        <v>94</v>
      </c>
      <c r="B81" s="38"/>
      <c r="C81" s="38"/>
      <c r="D81" s="46"/>
      <c r="E81" s="41"/>
      <c r="F81" s="41"/>
      <c r="G81" s="41"/>
      <c r="H81" s="41"/>
      <c r="I81" s="41"/>
      <c r="J81" s="41"/>
      <c r="K81" s="41"/>
      <c r="L81" s="41"/>
      <c r="M81" s="41"/>
      <c r="N81" s="41"/>
      <c r="O81" s="41"/>
      <c r="P81" s="40">
        <f t="shared" si="1"/>
        <v>0</v>
      </c>
    </row>
    <row r="82" spans="1:16" s="11" customFormat="1" ht="25.5" customHeight="1" x14ac:dyDescent="0.25">
      <c r="A82" s="29" t="s">
        <v>95</v>
      </c>
      <c r="B82" s="30">
        <f>SUM(B10:B81)</f>
        <v>21400400819</v>
      </c>
      <c r="C82" s="30">
        <f>SUM(C10:C81)</f>
        <v>21737415441.280006</v>
      </c>
      <c r="D82" s="30">
        <f t="shared" ref="D82:P82" si="2">SUM(D10:D81)</f>
        <v>1659250882</v>
      </c>
      <c r="E82" s="30">
        <f t="shared" si="2"/>
        <v>0</v>
      </c>
      <c r="F82" s="30">
        <f t="shared" si="2"/>
        <v>0</v>
      </c>
      <c r="G82" s="30">
        <f t="shared" si="2"/>
        <v>0</v>
      </c>
      <c r="H82" s="30">
        <f t="shared" si="2"/>
        <v>0</v>
      </c>
      <c r="I82" s="30">
        <f t="shared" si="2"/>
        <v>0</v>
      </c>
      <c r="J82" s="30">
        <f t="shared" si="2"/>
        <v>0</v>
      </c>
      <c r="K82" s="30">
        <f t="shared" si="2"/>
        <v>0</v>
      </c>
      <c r="L82" s="30">
        <f t="shared" si="2"/>
        <v>0</v>
      </c>
      <c r="M82" s="30">
        <f t="shared" si="2"/>
        <v>0</v>
      </c>
      <c r="N82" s="30">
        <f t="shared" si="2"/>
        <v>0</v>
      </c>
      <c r="O82" s="30">
        <f t="shared" si="2"/>
        <v>0</v>
      </c>
      <c r="P82" s="30">
        <f t="shared" si="2"/>
        <v>1659250882</v>
      </c>
    </row>
    <row r="83" spans="1:16" ht="17.25" x14ac:dyDescent="0.3">
      <c r="A83" s="5"/>
      <c r="B83" s="5"/>
      <c r="C83" s="5" t="s">
        <v>96</v>
      </c>
      <c r="D83" s="4"/>
      <c r="E83" s="50">
        <v>0</v>
      </c>
      <c r="F83" s="7">
        <v>0</v>
      </c>
      <c r="G83" s="7">
        <v>0</v>
      </c>
      <c r="H83" s="7">
        <v>0</v>
      </c>
      <c r="I83" s="6">
        <v>0</v>
      </c>
      <c r="J83" s="4">
        <v>0</v>
      </c>
      <c r="K83" s="4">
        <v>0</v>
      </c>
      <c r="L83" s="6">
        <v>0</v>
      </c>
      <c r="M83" s="12">
        <v>0</v>
      </c>
      <c r="N83" s="4">
        <v>0</v>
      </c>
      <c r="O83" s="7">
        <v>0</v>
      </c>
      <c r="P83" s="7">
        <v>0</v>
      </c>
    </row>
    <row r="84" spans="1:16" ht="17.25" x14ac:dyDescent="0.3">
      <c r="A84" s="5"/>
      <c r="B84" s="5"/>
      <c r="C84" s="51">
        <v>21737415441.279999</v>
      </c>
      <c r="D84" s="4"/>
      <c r="E84" s="4"/>
      <c r="F84" s="7"/>
      <c r="G84" s="7"/>
      <c r="H84" s="7"/>
      <c r="I84" s="6"/>
      <c r="J84" s="4"/>
      <c r="K84" s="4"/>
      <c r="L84" s="6"/>
      <c r="M84" s="12"/>
      <c r="N84" s="4"/>
      <c r="O84" s="7"/>
      <c r="P84" s="7"/>
    </row>
    <row r="85" spans="1:16" x14ac:dyDescent="0.25">
      <c r="A85" t="s">
        <v>98</v>
      </c>
      <c r="C85" s="9"/>
      <c r="F85" s="14" t="s">
        <v>99</v>
      </c>
      <c r="L85" s="15"/>
      <c r="M85" s="16"/>
      <c r="O85" s="9" t="s">
        <v>97</v>
      </c>
      <c r="P85" s="10"/>
    </row>
    <row r="86" spans="1:16" ht="15.75" x14ac:dyDescent="0.25">
      <c r="A86" t="s">
        <v>104</v>
      </c>
      <c r="B86" s="13"/>
      <c r="C86" s="18">
        <f>+C82-C84</f>
        <v>0</v>
      </c>
      <c r="D86" s="18"/>
      <c r="E86" s="18"/>
      <c r="F86" s="19" t="s">
        <v>100</v>
      </c>
      <c r="G86" s="18"/>
      <c r="H86" s="13"/>
      <c r="L86" s="15"/>
      <c r="M86" s="20"/>
    </row>
    <row r="87" spans="1:16" ht="46.5" customHeight="1" x14ac:dyDescent="0.25">
      <c r="A87" t="s">
        <v>105</v>
      </c>
      <c r="B87" s="13"/>
      <c r="C87" s="13">
        <f>+C84-B82</f>
        <v>337014622.27999878</v>
      </c>
      <c r="E87" s="18"/>
      <c r="F87" s="83" t="s">
        <v>101</v>
      </c>
      <c r="G87" s="84"/>
      <c r="H87" s="84"/>
      <c r="I87" s="84"/>
      <c r="J87" s="84"/>
      <c r="K87" s="84"/>
      <c r="L87" s="84"/>
      <c r="M87" s="84"/>
      <c r="N87" s="84"/>
      <c r="O87" s="84"/>
      <c r="P87" s="84"/>
    </row>
    <row r="88" spans="1:16" ht="2.25" customHeight="1" x14ac:dyDescent="0.25">
      <c r="B88" s="13"/>
      <c r="C88" s="13"/>
      <c r="E88" s="18"/>
      <c r="F88" s="18"/>
      <c r="G88" s="18"/>
      <c r="H88" s="13"/>
      <c r="M88" s="21" t="s">
        <v>97</v>
      </c>
    </row>
    <row r="89" spans="1:16" ht="15.75" hidden="1" customHeight="1" x14ac:dyDescent="0.25">
      <c r="B89" s="13" t="s">
        <v>97</v>
      </c>
      <c r="C89" s="13"/>
      <c r="E89" s="18"/>
      <c r="F89" s="18"/>
      <c r="G89" s="18"/>
      <c r="H89" s="13"/>
    </row>
    <row r="90" spans="1:16" ht="15.75" hidden="1" customHeight="1" x14ac:dyDescent="0.25">
      <c r="B90" s="13"/>
      <c r="C90" s="13"/>
      <c r="E90" s="18"/>
      <c r="F90" s="18"/>
      <c r="G90" s="18"/>
      <c r="H90" s="13"/>
    </row>
    <row r="91" spans="1:16" ht="15.75" hidden="1" customHeight="1" x14ac:dyDescent="0.25">
      <c r="A91" s="22"/>
      <c r="B91" s="23"/>
      <c r="C91" s="13"/>
      <c r="E91" s="18"/>
      <c r="F91" s="18"/>
      <c r="G91" s="18"/>
      <c r="H91" s="13"/>
    </row>
    <row r="92" spans="1:16" ht="15.75" x14ac:dyDescent="0.25">
      <c r="A92" s="85"/>
      <c r="B92" s="85"/>
      <c r="C92" s="13"/>
      <c r="E92" s="18"/>
      <c r="F92" s="18"/>
      <c r="G92" s="18"/>
      <c r="H92" s="13"/>
    </row>
    <row r="93" spans="1:16" ht="15.75" x14ac:dyDescent="0.25">
      <c r="A93" s="86" t="s">
        <v>102</v>
      </c>
      <c r="B93" s="86"/>
      <c r="C93" s="13"/>
      <c r="E93" s="18"/>
      <c r="F93" s="18"/>
      <c r="G93" s="18"/>
      <c r="H93" s="13"/>
      <c r="L93" s="13"/>
    </row>
    <row r="94" spans="1:16" ht="20.25" customHeight="1" x14ac:dyDescent="0.25">
      <c r="A94" s="86" t="s">
        <v>103</v>
      </c>
      <c r="B94" s="86"/>
      <c r="C94" s="13"/>
      <c r="E94" s="18"/>
      <c r="F94" s="18"/>
      <c r="G94" s="18"/>
      <c r="H94" s="13"/>
      <c r="L94" s="13"/>
    </row>
    <row r="95" spans="1:16" ht="19.5" customHeight="1" x14ac:dyDescent="0.25">
      <c r="D95" s="24"/>
      <c r="E95" s="18"/>
      <c r="F95" s="18"/>
      <c r="G95" s="18"/>
      <c r="H95" s="13"/>
      <c r="L95" s="13"/>
    </row>
  </sheetData>
  <mergeCells count="12">
    <mergeCell ref="F87:P87"/>
    <mergeCell ref="A92:B92"/>
    <mergeCell ref="A93:B93"/>
    <mergeCell ref="A94:B94"/>
    <mergeCell ref="A1:P1"/>
    <mergeCell ref="A2:P2"/>
    <mergeCell ref="A3:P3"/>
    <mergeCell ref="A4:P4"/>
    <mergeCell ref="A6:A7"/>
    <mergeCell ref="B6:B7"/>
    <mergeCell ref="C6:C7"/>
    <mergeCell ref="D6:P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P2 Presupuesto Aprobado-Ejec </vt:lpstr>
      <vt:lpstr>CON MOD.</vt:lpstr>
      <vt:lpstr>'P2 Presupuesto Aprobado-Ejec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Gomez</dc:creator>
  <cp:lastModifiedBy>Bianka Peralta</cp:lastModifiedBy>
  <cp:lastPrinted>2025-05-09T15:53:59Z</cp:lastPrinted>
  <dcterms:created xsi:type="dcterms:W3CDTF">2024-02-02T19:02:39Z</dcterms:created>
  <dcterms:modified xsi:type="dcterms:W3CDTF">2025-06-09T20:20:05Z</dcterms:modified>
</cp:coreProperties>
</file>