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3_ncr:1_{BA4F09B6-4EE9-4351-9ED8-B396F3CB0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" l="1"/>
  <c r="N83" i="2" l="1"/>
  <c r="N84" i="2" s="1"/>
  <c r="K82" i="3" l="1"/>
  <c r="C83" i="2" l="1"/>
  <c r="B83" i="2" l="1"/>
  <c r="L83" i="2" l="1"/>
  <c r="L84" i="2" s="1"/>
  <c r="O83" i="2"/>
  <c r="O84" i="2" s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11" i="2"/>
  <c r="E83" i="2"/>
  <c r="F83" i="2"/>
  <c r="F84" i="2" s="1"/>
  <c r="G83" i="2"/>
  <c r="G84" i="2" s="1"/>
  <c r="H83" i="2"/>
  <c r="H84" i="2" s="1"/>
  <c r="I83" i="2"/>
  <c r="J83" i="2"/>
  <c r="J84" i="2" s="1"/>
  <c r="K83" i="2"/>
  <c r="K84" i="2" s="1"/>
  <c r="D83" i="2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10" i="3"/>
  <c r="C82" i="3"/>
  <c r="D82" i="3"/>
  <c r="E82" i="3"/>
  <c r="F82" i="3"/>
  <c r="G82" i="3"/>
  <c r="H82" i="3"/>
  <c r="I82" i="3"/>
  <c r="J82" i="3"/>
  <c r="L82" i="3"/>
  <c r="M82" i="3"/>
  <c r="B82" i="3"/>
  <c r="E84" i="2" l="1"/>
  <c r="N82" i="3"/>
  <c r="M83" i="2" l="1"/>
  <c r="M84" i="2" s="1"/>
  <c r="P29" i="2"/>
  <c r="P83" i="2" s="1"/>
  <c r="P84" i="2" l="1"/>
</calcChain>
</file>

<file path=xl/sharedStrings.xml><?xml version="1.0" encoding="utf-8"?>
<sst xmlns="http://schemas.openxmlformats.org/spreadsheetml/2006/main" count="257" uniqueCount="108">
  <si>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</si>
  <si>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</si>
  <si>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</si>
  <si>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</si>
  <si>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</si>
  <si>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</si>
  <si>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</si>
  <si>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</si>
  <si>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</si>
  <si>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</si>
  <si>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</si>
  <si>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</si>
  <si>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</si>
  <si>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</si>
  <si>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</si>
  <si>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</si>
  <si>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</si>
  <si>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</si>
  <si>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</si>
  <si>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</si>
  <si>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</si>
  <si>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</si>
  <si>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</si>
  <si>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</si>
  <si>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</si>
  <si>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</si>
  <si>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</si>
  <si>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</si>
  <si>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</si>
  <si>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</si>
  <si>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</si>
  <si>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</si>
  <si>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</si>
  <si>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</si>
  <si>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</si>
  <si>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</si>
  <si>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</si>
  <si>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</si>
  <si>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</si>
  <si>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</si>
  <si>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</si>
  <si>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</si>
  <si>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</si>
  <si>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</si>
  <si>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</si>
  <si>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</si>
  <si>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</si>
  <si>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</si>
  <si>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</si>
  <si>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</si>
  <si>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</si>
  <si>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</si>
  <si>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</si>
  <si>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</si>
  <si>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</si>
  <si>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</si>
  <si>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</si>
  <si>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</si>
  <si>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</si>
  <si>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</si>
  <si>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</si>
  <si>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</si>
  <si>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</si>
  <si>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</si>
  <si>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</si>
  <si>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</si>
  <si>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</si>
  <si>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</si>
  <si>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</si>
  <si>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</si>
  <si>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</si>
  <si>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</si>
  <si>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</si>
  <si>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</si>
  <si>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</si>
  <si>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</si>
  <si>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</si>
  <si>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</si>
  <si>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</si>
  <si>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</si>
  <si>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</si>
  <si>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</si>
  <si>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</si>
  <si>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</si>
  <si>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</si>
  <si>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</si>
  <si>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</si>
  <si>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</si>
  <si>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</si>
  <si>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</si>
  <si>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</si>
  <si>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</si>
  <si>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</si>
  <si>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</si>
  <si>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</si>
  <si>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</si>
  <si>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</si>
  <si>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</si>
  <si>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</si>
  <si>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</si>
  <si>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</si>
  <si>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</si>
  <si>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</si>
  <si>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</si>
  <si>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</si>
  <si>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</si>
  <si>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[31] de [diciembre] del [2023]</t>
  </si>
  <si>
    <t>Fecha de imputación: hasta el [31] de [diciembre]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</si>
</sst>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26"/>
      <color rgb="FF000000"/>
      <name val="Calibri"/>
      <family val="2"/>
      <scheme val="minor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/>
    <xf numFmtId="43" fontId="13" fillId="5" borderId="2" xfId="1" applyFont="1" applyFill="1" applyBorder="1" applyAlignment="1">
      <alignment horizontal="center" vertical="center" wrapText="1"/>
    </xf>
    <xf numFmtId="43" fontId="11" fillId="6" borderId="0" xfId="1" applyFont="1" applyFill="1"/>
    <xf numFmtId="43" fontId="12" fillId="5" borderId="0" xfId="1" applyFont="1" applyFill="1" applyBorder="1" applyAlignment="1">
      <alignment horizontal="center" vertical="center" wrapText="1"/>
    </xf>
    <xf numFmtId="0" fontId="0" fillId="6" borderId="0" xfId="0" applyFill="1"/>
    <xf numFmtId="43" fontId="17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6" borderId="0" xfId="1" applyFont="1" applyFill="1"/>
    <xf numFmtId="43" fontId="17" fillId="0" borderId="0" xfId="0" applyNumberFormat="1" applyFont="1"/>
    <xf numFmtId="0" fontId="18" fillId="4" borderId="0" xfId="0" applyFont="1" applyFill="1"/>
    <xf numFmtId="43" fontId="18" fillId="4" borderId="0" xfId="1" applyFont="1" applyFill="1"/>
    <xf numFmtId="43" fontId="21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3" fontId="14" fillId="3" borderId="3" xfId="1" applyFont="1" applyFill="1" applyBorder="1" applyAlignment="1">
      <alignment horizontal="center"/>
    </xf>
    <xf numFmtId="43" fontId="15" fillId="0" borderId="1" xfId="1" applyFont="1" applyBorder="1"/>
    <xf numFmtId="43" fontId="16" fillId="0" borderId="0" xfId="1" applyFont="1"/>
    <xf numFmtId="4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21" fillId="0" borderId="0" xfId="3" applyFont="1" applyAlignment="1">
      <alignment horizontal="right"/>
    </xf>
    <xf numFmtId="43" fontId="23" fillId="0" borderId="0" xfId="1" applyFont="1" applyAlignment="1">
      <alignment horizontal="right"/>
    </xf>
    <xf numFmtId="43" fontId="17" fillId="0" borderId="0" xfId="1" applyFont="1" applyAlignment="1">
      <alignment vertical="center" wrapText="1"/>
    </xf>
    <xf numFmtId="43" fontId="24" fillId="0" borderId="0" xfId="1" applyFont="1" applyAlignment="1">
      <alignment horizontal="right"/>
    </xf>
    <xf numFmtId="4" fontId="16" fillId="0" borderId="0" xfId="0" applyNumberFormat="1" applyFont="1"/>
    <xf numFmtId="43" fontId="23" fillId="6" borderId="0" xfId="1" applyFont="1" applyFill="1" applyAlignment="1">
      <alignment horizontal="right"/>
    </xf>
    <xf numFmtId="43" fontId="17" fillId="6" borderId="0" xfId="1" applyFont="1" applyFill="1" applyAlignment="1">
      <alignment wrapText="1"/>
    </xf>
    <xf numFmtId="0" fontId="23" fillId="0" borderId="0" xfId="0" applyFont="1" applyAlignment="1">
      <alignment horizontal="right"/>
    </xf>
    <xf numFmtId="0" fontId="16" fillId="0" borderId="0" xfId="0" applyFont="1"/>
    <xf numFmtId="43" fontId="2" fillId="3" borderId="7" xfId="1" applyFont="1" applyFill="1" applyBorder="1" applyAlignment="1">
      <alignment horizontal="center"/>
    </xf>
    <xf numFmtId="43" fontId="25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7" fillId="0" borderId="0" xfId="0" applyFont="1"/>
    <xf numFmtId="43" fontId="2" fillId="7" borderId="2" xfId="1" applyFont="1" applyFill="1" applyBorder="1" applyAlignment="1">
      <alignment vertical="center"/>
    </xf>
    <xf numFmtId="43" fontId="2" fillId="7" borderId="2" xfId="1" applyFont="1" applyFill="1" applyBorder="1"/>
    <xf numFmtId="43" fontId="19" fillId="7" borderId="2" xfId="1" applyFont="1" applyFill="1" applyBorder="1"/>
    <xf numFmtId="43" fontId="20" fillId="7" borderId="2" xfId="1" applyFont="1" applyFill="1" applyBorder="1"/>
    <xf numFmtId="0" fontId="27" fillId="6" borderId="0" xfId="0" applyFont="1" applyFill="1"/>
    <xf numFmtId="0" fontId="0" fillId="6" borderId="9" xfId="0" applyFill="1" applyBorder="1"/>
    <xf numFmtId="43" fontId="0" fillId="6" borderId="0" xfId="0" applyNumberFormat="1" applyFill="1"/>
    <xf numFmtId="4" fontId="0" fillId="6" borderId="0" xfId="0" applyNumberFormat="1" applyFill="1"/>
    <xf numFmtId="43" fontId="18" fillId="6" borderId="0" xfId="1" applyFont="1" applyFill="1"/>
    <xf numFmtId="0" fontId="18" fillId="8" borderId="0" xfId="0" applyFont="1" applyFill="1"/>
    <xf numFmtId="0" fontId="2" fillId="7" borderId="2" xfId="0" applyFont="1" applyFill="1" applyBorder="1" applyAlignment="1">
      <alignment vertical="center"/>
    </xf>
    <xf numFmtId="43" fontId="2" fillId="7" borderId="2" xfId="1" applyFont="1" applyFill="1" applyBorder="1" applyAlignment="1">
      <alignment wrapText="1"/>
    </xf>
    <xf numFmtId="165" fontId="2" fillId="7" borderId="2" xfId="0" applyNumberFormat="1" applyFont="1" applyFill="1" applyBorder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1076325</xdr:colOff>
      <xdr:row>0</xdr:row>
      <xdr:rowOff>152400</xdr:rowOff>
    </xdr:from>
    <xdr:to>
      <xdr:col>15</xdr:col>
      <xdr:colOff>1247775</xdr:colOff>
      <xdr:row>5</xdr:row>
      <xdr:rowOff>161925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8459450" y="152400"/>
          <a:ext cx="1314450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163284</xdr:colOff>
      <xdr:row>0</xdr:row>
      <xdr:rowOff>1</xdr:rowOff>
    </xdr:from>
    <xdr:to>
      <xdr:col>14</xdr:col>
      <xdr:colOff>54428</xdr:colOff>
      <xdr:row>5</xdr:row>
      <xdr:rowOff>108858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3377070" y="1"/>
          <a:ext cx="1592037" cy="13607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G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JULIO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GOSTO.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SEPTIEMBRE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OCTUBRE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G%20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1698962691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1615125420.23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1618425722.8800001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1603787669.8199999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1649861995.77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1642791765.49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E97"/>
  <sheetViews>
    <sheetView showGridLines="0" tabSelected="1" topLeftCell="A74" workbookViewId="0">
      <selection activeCell="D105" sqref="D105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7" style="16" customWidth="1"/>
    <col min="5" max="5" width="14.7109375" style="16" customWidth="1"/>
    <col min="6" max="6" width="14.85546875" customWidth="1"/>
    <col min="7" max="7" width="16.140625" customWidth="1"/>
    <col min="8" max="8" width="16.7109375" customWidth="1"/>
    <col min="9" max="9" width="15.7109375" style="16" customWidth="1"/>
    <col min="10" max="10" width="15.5703125" style="16" customWidth="1"/>
    <col min="11" max="11" width="14.5703125" style="16" customWidth="1"/>
    <col min="12" max="12" width="17" customWidth="1"/>
    <col min="13" max="13" width="16.5703125" customWidth="1"/>
    <col min="14" max="14" width="14.42578125" style="40" customWidth="1"/>
    <col min="15" max="15" width="17.140625" customWidth="1"/>
    <col min="16" max="16" width="19" customWidth="1"/>
    <col min="17" max="17" width="11.42578125" style="27"/>
    <col min="18" max="18" width="16.85546875" style="27" bestFit="1" customWidth="1"/>
    <col min="19" max="19" width="17" style="27" customWidth="1"/>
    <col min="20" max="109" width="11.42578125" style="27"/>
  </cols>
  <sheetData>
    <row r="3" spans="1:109" s="72" customFormat="1" ht="30" customHeight="1" x14ac:dyDescent="0.5">
      <c r="A3" s="70" t="s">
        <v>95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</row>
    <row r="4" spans="1:109" ht="15.75" x14ac:dyDescent="0.25">
      <c r="A4" s="67" t="s">
        <v>105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09" ht="15.75" customHeight="1" x14ac:dyDescent="0.25">
      <c r="A5" s="69" t="s">
        <v>92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09" ht="15.75" customHeight="1" x14ac:dyDescent="0.25">
      <c r="A6" s="56" t="s">
        <v>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09" ht="25.5" customHeight="1" x14ac:dyDescent="0.25">
      <c r="A7" s="64" t="s">
        <v>66</v>
      </c>
      <c r="B7" s="65" t="s">
        <v>94</v>
      </c>
      <c r="C7" s="65" t="s">
        <v>93</v>
      </c>
      <c r="D7" s="57" t="s">
        <v>91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9"/>
    </row>
    <row r="8" spans="1:109" x14ac:dyDescent="0.25">
      <c r="A8" s="64"/>
      <c r="B8" s="66"/>
      <c r="C8" s="66"/>
      <c r="D8" s="42" t="s">
        <v>79</v>
      </c>
      <c r="E8" s="42" t="s">
        <v>80</v>
      </c>
      <c r="F8" s="7" t="s">
        <v>81</v>
      </c>
      <c r="G8" s="7" t="s">
        <v>82</v>
      </c>
      <c r="H8" s="8" t="s">
        <v>83</v>
      </c>
      <c r="I8" s="42" t="s">
        <v>84</v>
      </c>
      <c r="J8" s="53" t="s">
        <v>85</v>
      </c>
      <c r="K8" s="42" t="s">
        <v>86</v>
      </c>
      <c r="L8" s="7" t="s">
        <v>87</v>
      </c>
      <c r="M8" s="7" t="s">
        <v>88</v>
      </c>
      <c r="N8" s="38" t="s">
        <v>89</v>
      </c>
      <c r="O8" s="8" t="s">
        <v>90</v>
      </c>
      <c r="P8" s="7" t="s">
        <v>78</v>
      </c>
    </row>
    <row r="9" spans="1:109" x14ac:dyDescent="0.25">
      <c r="A9" s="1" t="s">
        <v>0</v>
      </c>
      <c r="B9" s="2"/>
      <c r="C9" s="2"/>
      <c r="D9" s="30"/>
      <c r="E9" s="30"/>
      <c r="F9" s="2"/>
      <c r="G9" s="2"/>
      <c r="H9" s="2"/>
      <c r="I9" s="30"/>
      <c r="J9" s="30"/>
      <c r="K9" s="30"/>
      <c r="L9" s="2"/>
      <c r="M9" s="2"/>
      <c r="N9" s="39"/>
      <c r="O9" s="2"/>
      <c r="P9" s="2"/>
    </row>
    <row r="10" spans="1:109" x14ac:dyDescent="0.25">
      <c r="A10" s="3" t="s">
        <v>1</v>
      </c>
      <c r="B10" s="4"/>
      <c r="C10" s="4"/>
    </row>
    <row r="11" spans="1:109" x14ac:dyDescent="0.25">
      <c r="A11" s="5" t="s">
        <v>2</v>
      </c>
      <c r="B11" s="35">
        <v>348093316</v>
      </c>
      <c r="C11" s="35">
        <v>347953316</v>
      </c>
      <c r="D11" s="35">
        <v>22936000</v>
      </c>
      <c r="E11" s="45">
        <v>23112470.93</v>
      </c>
      <c r="F11" s="45">
        <v>22853500</v>
      </c>
      <c r="G11" s="49">
        <v>23409166.670000002</v>
      </c>
      <c r="H11" s="45">
        <v>23531252.300000001</v>
      </c>
      <c r="I11" s="45">
        <v>25402826.129999999</v>
      </c>
      <c r="J11" s="35">
        <v>23946500</v>
      </c>
      <c r="K11" s="35">
        <v>27325164.219999999</v>
      </c>
      <c r="L11" s="54">
        <v>29353500</v>
      </c>
      <c r="M11" s="54">
        <v>31246316.66</v>
      </c>
      <c r="N11" s="54">
        <v>51248919.549999997</v>
      </c>
      <c r="O11" s="35">
        <v>36850536.280000001</v>
      </c>
      <c r="P11" s="32">
        <f>SUM(D11:O11)</f>
        <v>341216152.74000001</v>
      </c>
    </row>
    <row r="12" spans="1:109" x14ac:dyDescent="0.25">
      <c r="A12" s="5" t="s">
        <v>3</v>
      </c>
      <c r="B12" s="35">
        <v>81146013</v>
      </c>
      <c r="C12" s="46">
        <v>86329513</v>
      </c>
      <c r="D12" s="35">
        <v>463196.42</v>
      </c>
      <c r="E12" s="45">
        <v>480442.87</v>
      </c>
      <c r="F12" s="45">
        <v>467266.54</v>
      </c>
      <c r="G12" s="49">
        <v>19470988.890000001</v>
      </c>
      <c r="H12" s="45">
        <v>586154.39</v>
      </c>
      <c r="I12" s="45">
        <v>1100512.03</v>
      </c>
      <c r="J12" s="35">
        <v>1507769.94</v>
      </c>
      <c r="K12" s="35">
        <v>452099.04</v>
      </c>
      <c r="L12" s="54">
        <v>516440.84</v>
      </c>
      <c r="M12" s="54">
        <v>27137311.989999998</v>
      </c>
      <c r="N12" s="54">
        <v>498666.67</v>
      </c>
      <c r="O12" s="35">
        <v>26914678.07</v>
      </c>
      <c r="P12" s="32">
        <f t="shared" ref="P12:P75" si="0">SUM(D12:O12)</f>
        <v>79595527.689999998</v>
      </c>
    </row>
    <row r="13" spans="1:109" x14ac:dyDescent="0.25">
      <c r="A13" s="5" t="s">
        <v>4</v>
      </c>
      <c r="B13" s="35">
        <v>0</v>
      </c>
      <c r="C13" s="35">
        <v>0</v>
      </c>
      <c r="D13" s="28">
        <v>0</v>
      </c>
      <c r="E13" s="28">
        <v>0</v>
      </c>
      <c r="F13" s="28">
        <v>0</v>
      </c>
      <c r="G13" s="50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2">
        <f t="shared" si="0"/>
        <v>0</v>
      </c>
      <c r="Q13" s="78"/>
    </row>
    <row r="14" spans="1:109" x14ac:dyDescent="0.25">
      <c r="A14" s="5" t="s">
        <v>5</v>
      </c>
      <c r="B14" s="35">
        <v>1950000</v>
      </c>
      <c r="C14" s="35">
        <v>1950000</v>
      </c>
      <c r="D14" s="28">
        <v>0</v>
      </c>
      <c r="E14" s="28">
        <v>0</v>
      </c>
      <c r="F14" s="28">
        <v>0</v>
      </c>
      <c r="G14" s="50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32">
        <f t="shared" si="0"/>
        <v>0</v>
      </c>
    </row>
    <row r="15" spans="1:109" x14ac:dyDescent="0.25">
      <c r="A15" s="5" t="s">
        <v>6</v>
      </c>
      <c r="B15" s="35">
        <v>46021450</v>
      </c>
      <c r="C15" s="35">
        <v>46021450</v>
      </c>
      <c r="D15" s="44">
        <v>3242405.62</v>
      </c>
      <c r="E15" s="45">
        <v>3252523.98</v>
      </c>
      <c r="F15" s="45">
        <v>3283154.53</v>
      </c>
      <c r="G15" s="49">
        <v>3440954.92</v>
      </c>
      <c r="H15" s="45">
        <v>3412789.21</v>
      </c>
      <c r="I15" s="45">
        <v>3465696.05</v>
      </c>
      <c r="J15" s="35">
        <v>3508284.73</v>
      </c>
      <c r="K15" s="35">
        <v>3934036.72</v>
      </c>
      <c r="L15" s="54">
        <v>4090732.82</v>
      </c>
      <c r="M15" s="54">
        <v>4217417.88</v>
      </c>
      <c r="N15" s="54">
        <v>4311815.58</v>
      </c>
      <c r="O15" s="35">
        <v>4326387.37</v>
      </c>
      <c r="P15" s="32">
        <f>SUM(D15:O15)</f>
        <v>44486199.409999996</v>
      </c>
    </row>
    <row r="16" spans="1:109" x14ac:dyDescent="0.25">
      <c r="A16" s="3" t="s">
        <v>7</v>
      </c>
      <c r="B16" s="35" t="s">
        <v>96</v>
      </c>
      <c r="C16" s="35" t="s">
        <v>96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2">
        <f t="shared" si="0"/>
        <v>0</v>
      </c>
    </row>
    <row r="17" spans="1:18" x14ac:dyDescent="0.25">
      <c r="A17" s="5" t="s">
        <v>8</v>
      </c>
      <c r="B17" s="35">
        <v>58415833</v>
      </c>
      <c r="C17" s="48">
        <v>58423333</v>
      </c>
      <c r="D17" s="44">
        <v>3662869.95</v>
      </c>
      <c r="E17" s="45">
        <v>870051.78</v>
      </c>
      <c r="F17" s="45">
        <v>2912673.79</v>
      </c>
      <c r="G17" s="45">
        <v>2917470.92</v>
      </c>
      <c r="H17" s="51">
        <v>923663.72</v>
      </c>
      <c r="I17" s="45">
        <v>7082892.2300000004</v>
      </c>
      <c r="J17" s="35">
        <v>2256664.4300000002</v>
      </c>
      <c r="K17" s="35">
        <v>7620349.5599999996</v>
      </c>
      <c r="L17" s="54">
        <v>931754.66</v>
      </c>
      <c r="M17" s="54">
        <v>6290033.8300000001</v>
      </c>
      <c r="N17" s="54">
        <v>956155.82</v>
      </c>
      <c r="O17" s="35">
        <v>8191983.1100000003</v>
      </c>
      <c r="P17" s="32">
        <f t="shared" si="0"/>
        <v>44616563.799999997</v>
      </c>
    </row>
    <row r="18" spans="1:18" x14ac:dyDescent="0.25">
      <c r="A18" s="5" t="s">
        <v>9</v>
      </c>
      <c r="B18" s="35">
        <v>1578200</v>
      </c>
      <c r="C18" s="48">
        <v>5468783.4199999999</v>
      </c>
      <c r="D18" s="44">
        <v>46388.75</v>
      </c>
      <c r="E18" s="45">
        <v>0</v>
      </c>
      <c r="F18" s="45">
        <v>59992.38</v>
      </c>
      <c r="G18" s="45">
        <v>548080.38</v>
      </c>
      <c r="H18" s="51">
        <v>183284.99</v>
      </c>
      <c r="I18" s="28">
        <v>0</v>
      </c>
      <c r="J18" s="35">
        <v>425524.52</v>
      </c>
      <c r="K18" s="35">
        <v>771456.06</v>
      </c>
      <c r="L18" s="54">
        <v>456849.78</v>
      </c>
      <c r="M18" s="54">
        <v>689762.26</v>
      </c>
      <c r="N18" s="54">
        <v>1046765.52</v>
      </c>
      <c r="O18" s="35">
        <v>2446570.9</v>
      </c>
      <c r="P18" s="32">
        <f t="shared" si="0"/>
        <v>6674675.540000001</v>
      </c>
    </row>
    <row r="19" spans="1:18" x14ac:dyDescent="0.25">
      <c r="A19" s="5" t="s">
        <v>10</v>
      </c>
      <c r="B19" s="35">
        <v>3666592</v>
      </c>
      <c r="C19" s="48">
        <v>3666592</v>
      </c>
      <c r="D19" s="44">
        <v>840</v>
      </c>
      <c r="E19" s="45">
        <v>44545</v>
      </c>
      <c r="F19" s="45">
        <v>10705</v>
      </c>
      <c r="G19" s="45">
        <v>0</v>
      </c>
      <c r="H19" s="51">
        <v>185470.5</v>
      </c>
      <c r="I19" s="45">
        <v>32535</v>
      </c>
      <c r="J19" s="35">
        <v>98650</v>
      </c>
      <c r="K19" s="35">
        <v>21700</v>
      </c>
      <c r="L19" s="54">
        <v>15535</v>
      </c>
      <c r="M19" s="28">
        <v>0</v>
      </c>
      <c r="N19" s="28">
        <v>0</v>
      </c>
      <c r="O19" s="35">
        <v>1009439</v>
      </c>
      <c r="P19" s="32">
        <f t="shared" si="0"/>
        <v>1419419.5</v>
      </c>
    </row>
    <row r="20" spans="1:18" x14ac:dyDescent="0.25">
      <c r="A20" s="5" t="s">
        <v>11</v>
      </c>
      <c r="B20" s="35">
        <v>1601312</v>
      </c>
      <c r="C20" s="48">
        <v>1658312</v>
      </c>
      <c r="D20" s="44">
        <v>0</v>
      </c>
      <c r="E20" s="45">
        <v>91239.87</v>
      </c>
      <c r="F20" s="45">
        <v>118467.84</v>
      </c>
      <c r="G20" s="45">
        <v>113702.59</v>
      </c>
      <c r="H20" s="51">
        <v>173519.28</v>
      </c>
      <c r="I20" s="45">
        <v>54757.66</v>
      </c>
      <c r="J20" s="35">
        <v>196089.88</v>
      </c>
      <c r="K20" s="35">
        <v>224571.61</v>
      </c>
      <c r="L20" s="54">
        <v>105525.14</v>
      </c>
      <c r="M20" s="54">
        <v>226161.09</v>
      </c>
      <c r="N20" s="54">
        <v>83524.58</v>
      </c>
      <c r="O20" s="35">
        <v>28124.67</v>
      </c>
      <c r="P20" s="32">
        <f t="shared" si="0"/>
        <v>1415684.21</v>
      </c>
    </row>
    <row r="21" spans="1:18" x14ac:dyDescent="0.25">
      <c r="A21" s="5" t="s">
        <v>12</v>
      </c>
      <c r="B21" s="35">
        <v>96321286</v>
      </c>
      <c r="C21" s="48">
        <v>151421518.86000001</v>
      </c>
      <c r="D21" s="44">
        <v>4474458.7300000004</v>
      </c>
      <c r="E21" s="45">
        <v>3467140.8</v>
      </c>
      <c r="F21" s="45">
        <v>3279750.59</v>
      </c>
      <c r="G21" s="45">
        <v>3810753.59</v>
      </c>
      <c r="H21" s="51">
        <v>8313433.4699999997</v>
      </c>
      <c r="I21" s="45">
        <v>10840797.279999999</v>
      </c>
      <c r="J21" s="35">
        <v>5701632.3300000001</v>
      </c>
      <c r="K21" s="35">
        <v>10415211.109999999</v>
      </c>
      <c r="L21" s="54">
        <v>3948986</v>
      </c>
      <c r="M21" s="54">
        <v>9405688.0899999999</v>
      </c>
      <c r="N21" s="54">
        <v>6377473.1900000004</v>
      </c>
      <c r="O21" s="35">
        <v>23724430.91</v>
      </c>
      <c r="P21" s="32">
        <f t="shared" si="0"/>
        <v>93759756.089999989</v>
      </c>
    </row>
    <row r="22" spans="1:18" x14ac:dyDescent="0.25">
      <c r="A22" s="5" t="s">
        <v>13</v>
      </c>
      <c r="B22" s="35">
        <v>2908894</v>
      </c>
      <c r="C22" s="48">
        <v>12239058.050000001</v>
      </c>
      <c r="D22" s="44">
        <v>0</v>
      </c>
      <c r="E22" s="45">
        <v>49652.639999999999</v>
      </c>
      <c r="F22" s="35">
        <v>0</v>
      </c>
      <c r="G22" s="45">
        <v>24659.279999999999</v>
      </c>
      <c r="H22" s="51">
        <v>142825.54999999999</v>
      </c>
      <c r="I22" s="45">
        <v>495344</v>
      </c>
      <c r="J22" s="35">
        <v>458402.94</v>
      </c>
      <c r="K22" s="35">
        <v>720582.71</v>
      </c>
      <c r="L22" s="54">
        <v>670842.69999999995</v>
      </c>
      <c r="M22" s="54">
        <v>691436.54</v>
      </c>
      <c r="N22" s="54">
        <v>780848.58</v>
      </c>
      <c r="O22" s="35">
        <v>3869035.46</v>
      </c>
      <c r="P22" s="32">
        <f t="shared" si="0"/>
        <v>7903630.4000000004</v>
      </c>
    </row>
    <row r="23" spans="1:18" x14ac:dyDescent="0.25">
      <c r="A23" s="5" t="s">
        <v>14</v>
      </c>
      <c r="B23" s="35">
        <v>19678369</v>
      </c>
      <c r="C23" s="48">
        <v>56560403.270000003</v>
      </c>
      <c r="D23" s="44">
        <v>130744</v>
      </c>
      <c r="E23" s="45">
        <v>261372.49</v>
      </c>
      <c r="F23" s="45">
        <v>681783.12</v>
      </c>
      <c r="G23" s="45">
        <v>3150777.98</v>
      </c>
      <c r="H23" s="51">
        <v>1136720.48</v>
      </c>
      <c r="I23" s="45">
        <v>3405747.85</v>
      </c>
      <c r="J23" s="35">
        <v>12704324.039999999</v>
      </c>
      <c r="K23" s="35">
        <v>164089.67000000001</v>
      </c>
      <c r="L23" s="54">
        <v>1306340.3700000001</v>
      </c>
      <c r="M23" s="54">
        <v>612925.24</v>
      </c>
      <c r="N23" s="54">
        <v>961630.49</v>
      </c>
      <c r="O23" s="35">
        <v>8527345.0199999996</v>
      </c>
      <c r="P23" s="32">
        <f t="shared" si="0"/>
        <v>33043800.75</v>
      </c>
    </row>
    <row r="24" spans="1:18" x14ac:dyDescent="0.25">
      <c r="A24" s="5" t="s">
        <v>15</v>
      </c>
      <c r="B24" s="35">
        <v>39820045</v>
      </c>
      <c r="C24" s="48">
        <v>66714234</v>
      </c>
      <c r="D24" s="44">
        <v>280579.48</v>
      </c>
      <c r="E24" s="45">
        <v>127489.58</v>
      </c>
      <c r="F24" s="45">
        <v>1273288.06</v>
      </c>
      <c r="G24" s="45">
        <v>2767387.91</v>
      </c>
      <c r="H24" s="51">
        <v>386298.48</v>
      </c>
      <c r="I24" s="45">
        <v>2638388.0299999998</v>
      </c>
      <c r="J24" s="35">
        <v>2774750.16</v>
      </c>
      <c r="K24" s="35">
        <v>1282464.54</v>
      </c>
      <c r="L24" s="54">
        <v>742386.82</v>
      </c>
      <c r="M24" s="54">
        <v>2428907.23</v>
      </c>
      <c r="N24" s="54">
        <v>2021280.58</v>
      </c>
      <c r="O24" s="35">
        <v>7356770.8200000003</v>
      </c>
      <c r="P24" s="32">
        <f t="shared" si="0"/>
        <v>24079991.689999998</v>
      </c>
    </row>
    <row r="25" spans="1:18" x14ac:dyDescent="0.25">
      <c r="A25" s="5" t="s">
        <v>16</v>
      </c>
      <c r="B25" s="35">
        <v>13650108</v>
      </c>
      <c r="C25" s="48">
        <v>26368091.420000002</v>
      </c>
      <c r="D25" s="44">
        <v>0</v>
      </c>
      <c r="E25" s="45">
        <v>666893.19999999995</v>
      </c>
      <c r="F25" s="45">
        <v>174791.04000000001</v>
      </c>
      <c r="G25" s="45">
        <v>1834962.02</v>
      </c>
      <c r="H25" s="51">
        <v>379226.09</v>
      </c>
      <c r="I25" s="45">
        <v>1700586.66</v>
      </c>
      <c r="J25" s="35">
        <v>1337853.23</v>
      </c>
      <c r="K25" s="35">
        <v>1587386.73</v>
      </c>
      <c r="L25" s="54">
        <v>1406814.89</v>
      </c>
      <c r="M25" s="54">
        <v>1990926.79</v>
      </c>
      <c r="N25" s="54">
        <v>2089615.29</v>
      </c>
      <c r="O25" s="35">
        <v>3634770.85</v>
      </c>
      <c r="P25" s="32">
        <f t="shared" si="0"/>
        <v>16803826.790000003</v>
      </c>
      <c r="R25" s="79"/>
    </row>
    <row r="26" spans="1:18" x14ac:dyDescent="0.25">
      <c r="A26" s="3" t="s">
        <v>17</v>
      </c>
      <c r="B26" s="35" t="s">
        <v>96</v>
      </c>
      <c r="C26" s="35" t="s">
        <v>96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32">
        <f t="shared" si="0"/>
        <v>0</v>
      </c>
      <c r="R26" s="80"/>
    </row>
    <row r="27" spans="1:18" x14ac:dyDescent="0.25">
      <c r="A27" s="5" t="s">
        <v>18</v>
      </c>
      <c r="B27" s="35">
        <v>1204536</v>
      </c>
      <c r="C27" s="48">
        <v>2127455.02</v>
      </c>
      <c r="D27" s="44">
        <v>7980</v>
      </c>
      <c r="E27" s="45">
        <v>25005.62</v>
      </c>
      <c r="F27" s="45">
        <v>144540</v>
      </c>
      <c r="G27" s="45">
        <v>54504.78</v>
      </c>
      <c r="H27" s="45">
        <v>191749.19</v>
      </c>
      <c r="I27" s="45">
        <v>57359.6</v>
      </c>
      <c r="J27" s="35">
        <v>105490.4</v>
      </c>
      <c r="K27" s="28">
        <v>0</v>
      </c>
      <c r="L27" s="54">
        <v>304967.21999999997</v>
      </c>
      <c r="M27" s="54">
        <v>23820</v>
      </c>
      <c r="N27" s="54">
        <v>77823.38</v>
      </c>
      <c r="O27" s="35">
        <v>230570.34</v>
      </c>
      <c r="P27" s="32">
        <f t="shared" si="0"/>
        <v>1223810.53</v>
      </c>
    </row>
    <row r="28" spans="1:18" x14ac:dyDescent="0.25">
      <c r="A28" s="5" t="s">
        <v>19</v>
      </c>
      <c r="B28" s="35">
        <v>1225800</v>
      </c>
      <c r="C28" s="48">
        <v>2007250</v>
      </c>
      <c r="D28" s="28">
        <v>0</v>
      </c>
      <c r="E28" s="28">
        <v>0</v>
      </c>
      <c r="F28" s="28">
        <v>0</v>
      </c>
      <c r="G28" s="45">
        <v>0</v>
      </c>
      <c r="H28" s="45">
        <v>115795.5</v>
      </c>
      <c r="I28" s="28">
        <v>0</v>
      </c>
      <c r="J28" s="35">
        <v>180752.4</v>
      </c>
      <c r="K28" s="35">
        <v>28313.82</v>
      </c>
      <c r="L28" s="54">
        <v>791.72</v>
      </c>
      <c r="M28" s="28">
        <v>0</v>
      </c>
      <c r="N28" s="54">
        <v>0</v>
      </c>
      <c r="O28" s="35">
        <v>664735</v>
      </c>
      <c r="P28" s="32">
        <f t="shared" si="0"/>
        <v>990388.44</v>
      </c>
    </row>
    <row r="29" spans="1:18" x14ac:dyDescent="0.25">
      <c r="A29" s="5" t="s">
        <v>20</v>
      </c>
      <c r="B29" s="35">
        <v>1499945</v>
      </c>
      <c r="C29" s="48">
        <v>1975726.25</v>
      </c>
      <c r="D29" s="28">
        <v>0</v>
      </c>
      <c r="E29" s="45">
        <v>80503.850000000006</v>
      </c>
      <c r="F29" s="28">
        <v>0</v>
      </c>
      <c r="G29" s="45">
        <v>3776</v>
      </c>
      <c r="H29" s="45">
        <v>539226.4</v>
      </c>
      <c r="I29" s="28">
        <v>0</v>
      </c>
      <c r="J29" s="35">
        <v>57624.94</v>
      </c>
      <c r="K29" s="35">
        <v>114811.64</v>
      </c>
      <c r="L29" s="54">
        <v>6389.34</v>
      </c>
      <c r="M29" s="54">
        <v>14091.56</v>
      </c>
      <c r="N29" s="54">
        <v>190941.09</v>
      </c>
      <c r="O29" s="35">
        <v>219038.2</v>
      </c>
      <c r="P29" s="32">
        <f t="shared" si="0"/>
        <v>1226403.02</v>
      </c>
    </row>
    <row r="30" spans="1:18" x14ac:dyDescent="0.25">
      <c r="A30" s="5" t="s">
        <v>21</v>
      </c>
      <c r="B30" s="35">
        <v>164136</v>
      </c>
      <c r="C30" s="48">
        <v>337716.6</v>
      </c>
      <c r="D30" s="28">
        <v>0</v>
      </c>
      <c r="E30" s="28">
        <v>0</v>
      </c>
      <c r="F30" s="28">
        <v>0</v>
      </c>
      <c r="G30" s="45">
        <v>0</v>
      </c>
      <c r="H30" s="28">
        <v>0</v>
      </c>
      <c r="I30" s="45">
        <v>135334</v>
      </c>
      <c r="J30" s="28">
        <v>0</v>
      </c>
      <c r="K30" s="28">
        <v>0</v>
      </c>
      <c r="L30" s="54">
        <v>288</v>
      </c>
      <c r="M30" s="28">
        <v>0</v>
      </c>
      <c r="N30" s="54">
        <v>0</v>
      </c>
      <c r="O30" s="28">
        <v>0</v>
      </c>
      <c r="P30" s="32">
        <f t="shared" si="0"/>
        <v>135622</v>
      </c>
    </row>
    <row r="31" spans="1:18" x14ac:dyDescent="0.25">
      <c r="A31" s="5" t="s">
        <v>22</v>
      </c>
      <c r="B31" s="35">
        <v>159950</v>
      </c>
      <c r="C31" s="48">
        <v>172085</v>
      </c>
      <c r="D31" s="28">
        <v>0</v>
      </c>
      <c r="E31" s="28">
        <v>0</v>
      </c>
      <c r="F31" s="28">
        <v>0</v>
      </c>
      <c r="G31" s="45">
        <v>0</v>
      </c>
      <c r="H31" s="45">
        <v>5567.13</v>
      </c>
      <c r="I31" s="28">
        <v>0</v>
      </c>
      <c r="J31" s="28">
        <v>0</v>
      </c>
      <c r="K31" s="28">
        <v>0</v>
      </c>
      <c r="L31" s="54">
        <v>3805.17</v>
      </c>
      <c r="M31" s="28">
        <v>0</v>
      </c>
      <c r="N31" s="54">
        <v>0</v>
      </c>
      <c r="O31" s="35">
        <v>59952.98</v>
      </c>
      <c r="P31" s="32">
        <f t="shared" si="0"/>
        <v>69325.279999999999</v>
      </c>
    </row>
    <row r="32" spans="1:18" x14ac:dyDescent="0.25">
      <c r="A32" s="5" t="s">
        <v>23</v>
      </c>
      <c r="B32" s="35">
        <v>143778</v>
      </c>
      <c r="C32" s="48">
        <v>468778</v>
      </c>
      <c r="D32" s="28">
        <v>0</v>
      </c>
      <c r="E32" s="28">
        <v>0</v>
      </c>
      <c r="F32" s="28">
        <v>0</v>
      </c>
      <c r="G32" s="45">
        <v>3955.36</v>
      </c>
      <c r="H32" s="45">
        <v>4317.1400000000003</v>
      </c>
      <c r="I32" s="28">
        <v>0</v>
      </c>
      <c r="J32" s="35">
        <v>6196.5</v>
      </c>
      <c r="K32" s="35">
        <v>3262.7</v>
      </c>
      <c r="L32" s="54">
        <v>5581.03</v>
      </c>
      <c r="M32" s="54">
        <v>8275.93</v>
      </c>
      <c r="N32" s="54">
        <v>4869.87</v>
      </c>
      <c r="O32" s="35">
        <v>4368.58</v>
      </c>
      <c r="P32" s="32">
        <f t="shared" si="0"/>
        <v>40827.11</v>
      </c>
    </row>
    <row r="33" spans="1:19" x14ac:dyDescent="0.25">
      <c r="A33" s="5" t="s">
        <v>24</v>
      </c>
      <c r="B33" s="35">
        <v>4009640</v>
      </c>
      <c r="C33" s="48">
        <v>6131048</v>
      </c>
      <c r="D33" s="44">
        <v>197626.89</v>
      </c>
      <c r="E33" s="45">
        <v>180072.72</v>
      </c>
      <c r="F33" s="45">
        <v>155521.81</v>
      </c>
      <c r="G33" s="45">
        <v>236242.83</v>
      </c>
      <c r="H33" s="45">
        <v>142760.54</v>
      </c>
      <c r="I33" s="45">
        <v>240484.13</v>
      </c>
      <c r="J33" s="35">
        <v>248514.74</v>
      </c>
      <c r="K33" s="35">
        <v>191932.73</v>
      </c>
      <c r="L33" s="54">
        <v>223180.54</v>
      </c>
      <c r="M33" s="54">
        <v>206743.37</v>
      </c>
      <c r="N33" s="54">
        <v>254854.68</v>
      </c>
      <c r="O33" s="35">
        <v>236526.28</v>
      </c>
      <c r="P33" s="32">
        <f t="shared" si="0"/>
        <v>2514461.2599999998</v>
      </c>
    </row>
    <row r="34" spans="1:19" x14ac:dyDescent="0.25">
      <c r="A34" s="5" t="s">
        <v>25</v>
      </c>
      <c r="B34" s="35">
        <v>0</v>
      </c>
      <c r="C34" s="52"/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35">
        <v>413237.54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2">
        <f t="shared" si="0"/>
        <v>413237.54</v>
      </c>
    </row>
    <row r="35" spans="1:19" x14ac:dyDescent="0.25">
      <c r="A35" s="5" t="s">
        <v>26</v>
      </c>
      <c r="B35" s="35">
        <v>5829369</v>
      </c>
      <c r="C35" s="48">
        <v>13861100.18</v>
      </c>
      <c r="D35" s="28">
        <v>0</v>
      </c>
      <c r="E35" s="28">
        <v>0</v>
      </c>
      <c r="F35" s="45">
        <v>197581.79</v>
      </c>
      <c r="G35" s="45">
        <v>1245806.06</v>
      </c>
      <c r="H35" s="45">
        <v>875088.88</v>
      </c>
      <c r="I35" s="45">
        <v>35046.1</v>
      </c>
      <c r="J35" s="28">
        <v>0</v>
      </c>
      <c r="K35" s="35">
        <v>489869.2</v>
      </c>
      <c r="L35" s="54">
        <v>1411924.44</v>
      </c>
      <c r="M35" s="54">
        <v>431908.91</v>
      </c>
      <c r="N35" s="54">
        <v>828798.68</v>
      </c>
      <c r="O35" s="35">
        <v>1788375.23</v>
      </c>
      <c r="P35" s="32">
        <f t="shared" si="0"/>
        <v>7304399.290000001</v>
      </c>
      <c r="R35" s="79"/>
    </row>
    <row r="36" spans="1:19" x14ac:dyDescent="0.25">
      <c r="A36" s="3" t="s">
        <v>27</v>
      </c>
      <c r="B36" s="35" t="s">
        <v>96</v>
      </c>
      <c r="C36" s="35" t="s">
        <v>96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 t="s">
        <v>96</v>
      </c>
      <c r="L36" s="28">
        <v>0</v>
      </c>
      <c r="M36" s="28">
        <v>0</v>
      </c>
      <c r="N36" s="28">
        <v>0</v>
      </c>
      <c r="O36" s="28">
        <v>0</v>
      </c>
      <c r="P36" s="32">
        <f t="shared" si="0"/>
        <v>0</v>
      </c>
      <c r="R36" s="80"/>
    </row>
    <row r="37" spans="1:19" x14ac:dyDescent="0.25">
      <c r="A37" s="5" t="s">
        <v>28</v>
      </c>
      <c r="B37" s="35">
        <v>100000</v>
      </c>
      <c r="C37" s="47">
        <v>100000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2">
        <f t="shared" si="0"/>
        <v>0</v>
      </c>
    </row>
    <row r="38" spans="1:19" x14ac:dyDescent="0.25">
      <c r="A38" s="5" t="s">
        <v>29</v>
      </c>
      <c r="B38" s="35">
        <v>18696053152</v>
      </c>
      <c r="C38" s="47">
        <v>18696053152</v>
      </c>
      <c r="D38" s="44">
        <v>1532935166.6700001</v>
      </c>
      <c r="E38" s="45">
        <v>1583073692.01</v>
      </c>
      <c r="F38" s="45">
        <v>1558004429.3399999</v>
      </c>
      <c r="G38" s="45">
        <v>1558004429.3399999</v>
      </c>
      <c r="H38" s="45">
        <v>1558004429.3399999</v>
      </c>
      <c r="I38" s="45">
        <v>1558004429.3399999</v>
      </c>
      <c r="J38" s="35">
        <v>1558004429.3399999</v>
      </c>
      <c r="K38" s="35">
        <v>1558004429.3399999</v>
      </c>
      <c r="L38" s="54">
        <v>1558004429.3399999</v>
      </c>
      <c r="M38" s="54">
        <v>1558004429.3399999</v>
      </c>
      <c r="N38" s="54">
        <v>1558004429.3399999</v>
      </c>
      <c r="O38" s="35">
        <v>1558004429.26</v>
      </c>
      <c r="P38" s="32">
        <f t="shared" si="0"/>
        <v>18696053152</v>
      </c>
      <c r="R38" s="79"/>
      <c r="S38" s="80"/>
    </row>
    <row r="39" spans="1:19" x14ac:dyDescent="0.25">
      <c r="A39" s="5" t="s">
        <v>30</v>
      </c>
      <c r="B39" s="35">
        <v>0</v>
      </c>
      <c r="C39" s="35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0"/>
        <v>0</v>
      </c>
      <c r="R39" s="80"/>
    </row>
    <row r="40" spans="1:19" x14ac:dyDescent="0.25">
      <c r="A40" s="5" t="s">
        <v>31</v>
      </c>
      <c r="B40" s="35">
        <v>0</v>
      </c>
      <c r="C40" s="35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0"/>
        <v>0</v>
      </c>
      <c r="R40" s="79"/>
    </row>
    <row r="41" spans="1:19" x14ac:dyDescent="0.25">
      <c r="A41" s="5" t="s">
        <v>32</v>
      </c>
      <c r="B41" s="35">
        <v>0</v>
      </c>
      <c r="C41" s="35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0"/>
        <v>0</v>
      </c>
    </row>
    <row r="42" spans="1:19" x14ac:dyDescent="0.25">
      <c r="A42" s="5" t="s">
        <v>33</v>
      </c>
      <c r="B42" s="35">
        <v>0</v>
      </c>
      <c r="C42" s="35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0"/>
        <v>0</v>
      </c>
    </row>
    <row r="43" spans="1:19" x14ac:dyDescent="0.25">
      <c r="A43" s="5" t="s">
        <v>34</v>
      </c>
      <c r="B43" s="35">
        <v>0</v>
      </c>
      <c r="C43" s="35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54">
        <v>840572.97</v>
      </c>
      <c r="N43" s="28">
        <v>0</v>
      </c>
      <c r="O43" s="28">
        <v>0</v>
      </c>
      <c r="P43" s="32">
        <f t="shared" si="0"/>
        <v>840572.97</v>
      </c>
    </row>
    <row r="44" spans="1:19" x14ac:dyDescent="0.25">
      <c r="A44" s="5" t="s">
        <v>35</v>
      </c>
      <c r="B44" s="35">
        <v>0</v>
      </c>
      <c r="C44" s="35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 t="shared" si="0"/>
        <v>0</v>
      </c>
    </row>
    <row r="45" spans="1:19" x14ac:dyDescent="0.25">
      <c r="A45" s="3" t="s">
        <v>36</v>
      </c>
      <c r="B45" s="35" t="s">
        <v>96</v>
      </c>
      <c r="C45" s="35" t="s">
        <v>96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 t="s">
        <v>96</v>
      </c>
      <c r="L45" s="28">
        <v>0</v>
      </c>
      <c r="M45" s="28">
        <v>0</v>
      </c>
      <c r="N45" s="28">
        <v>0</v>
      </c>
      <c r="O45" s="28">
        <v>0</v>
      </c>
      <c r="P45" s="32">
        <f>SUM(D45:O45)</f>
        <v>0</v>
      </c>
    </row>
    <row r="46" spans="1:19" x14ac:dyDescent="0.25">
      <c r="A46" s="5" t="s">
        <v>37</v>
      </c>
      <c r="B46" s="35">
        <v>0</v>
      </c>
      <c r="C46" s="35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2">
        <f t="shared" si="0"/>
        <v>0</v>
      </c>
    </row>
    <row r="47" spans="1:19" x14ac:dyDescent="0.25">
      <c r="A47" s="5" t="s">
        <v>38</v>
      </c>
      <c r="B47" s="35">
        <v>0</v>
      </c>
      <c r="C47" s="35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0"/>
        <v>0</v>
      </c>
    </row>
    <row r="48" spans="1:19" x14ac:dyDescent="0.25">
      <c r="A48" s="5" t="s">
        <v>39</v>
      </c>
      <c r="B48" s="35">
        <v>0</v>
      </c>
      <c r="C48" s="35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0"/>
        <v>0</v>
      </c>
    </row>
    <row r="49" spans="1:16" x14ac:dyDescent="0.25">
      <c r="A49" s="5" t="s">
        <v>40</v>
      </c>
      <c r="B49" s="35">
        <v>0</v>
      </c>
      <c r="C49" s="35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0"/>
        <v>0</v>
      </c>
    </row>
    <row r="50" spans="1:16" x14ac:dyDescent="0.25">
      <c r="A50" s="5" t="s">
        <v>41</v>
      </c>
      <c r="B50" s="35">
        <v>0</v>
      </c>
      <c r="C50" s="35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0"/>
        <v>0</v>
      </c>
    </row>
    <row r="51" spans="1:16" x14ac:dyDescent="0.25">
      <c r="A51" s="5" t="s">
        <v>42</v>
      </c>
      <c r="B51" s="35">
        <v>0</v>
      </c>
      <c r="C51" s="35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0"/>
        <v>0</v>
      </c>
    </row>
    <row r="52" spans="1:16" x14ac:dyDescent="0.25">
      <c r="A52" s="3" t="s">
        <v>43</v>
      </c>
      <c r="B52" s="35" t="s">
        <v>96</v>
      </c>
      <c r="C52" s="35" t="s">
        <v>96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0"/>
        <v>0</v>
      </c>
    </row>
    <row r="53" spans="1:16" x14ac:dyDescent="0.25">
      <c r="A53" s="5" t="s">
        <v>44</v>
      </c>
      <c r="B53" s="35">
        <v>6586432</v>
      </c>
      <c r="C53" s="48">
        <v>120503995.15000001</v>
      </c>
      <c r="D53" s="28">
        <v>0</v>
      </c>
      <c r="E53" s="28">
        <v>0</v>
      </c>
      <c r="F53" s="45">
        <v>4200203.1399999997</v>
      </c>
      <c r="G53" s="45">
        <v>794982.23</v>
      </c>
      <c r="H53" s="45">
        <v>4213066.3499999996</v>
      </c>
      <c r="I53" s="45">
        <v>169409.81</v>
      </c>
      <c r="J53" s="35">
        <v>175109.64</v>
      </c>
      <c r="K53" s="35">
        <v>218357.97</v>
      </c>
      <c r="L53" s="54">
        <v>15163</v>
      </c>
      <c r="M53" s="54">
        <v>649106.9</v>
      </c>
      <c r="N53" s="54">
        <v>12816052.869999999</v>
      </c>
      <c r="O53" s="35">
        <v>5154865.22</v>
      </c>
      <c r="P53" s="32">
        <f t="shared" si="0"/>
        <v>28406317.129999999</v>
      </c>
    </row>
    <row r="54" spans="1:16" x14ac:dyDescent="0.25">
      <c r="A54" s="5" t="s">
        <v>45</v>
      </c>
      <c r="B54" s="35">
        <v>0</v>
      </c>
      <c r="C54" s="48">
        <v>2150859.66</v>
      </c>
      <c r="D54" s="28">
        <v>0</v>
      </c>
      <c r="E54" s="28">
        <v>0</v>
      </c>
      <c r="F54" s="28">
        <v>0</v>
      </c>
      <c r="G54" s="28">
        <v>0</v>
      </c>
      <c r="H54" s="45">
        <v>39259.660000000003</v>
      </c>
      <c r="I54" s="28">
        <v>0</v>
      </c>
      <c r="J54" s="28">
        <v>0</v>
      </c>
      <c r="K54" s="35">
        <v>392000</v>
      </c>
      <c r="L54" s="28">
        <v>0</v>
      </c>
      <c r="M54" s="54">
        <v>124254</v>
      </c>
      <c r="N54" s="54">
        <v>-124254</v>
      </c>
      <c r="O54" s="35">
        <v>124254</v>
      </c>
      <c r="P54" s="32">
        <f t="shared" si="0"/>
        <v>555513.66</v>
      </c>
    </row>
    <row r="55" spans="1:16" x14ac:dyDescent="0.25">
      <c r="A55" s="5" t="s">
        <v>46</v>
      </c>
      <c r="B55" s="35">
        <v>0</v>
      </c>
      <c r="C55" s="48">
        <v>336294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54">
        <v>0</v>
      </c>
      <c r="O55" s="35">
        <v>50486.3</v>
      </c>
      <c r="P55" s="32">
        <f t="shared" si="0"/>
        <v>50486.3</v>
      </c>
    </row>
    <row r="56" spans="1:16" x14ac:dyDescent="0.25">
      <c r="A56" s="5" t="s">
        <v>47</v>
      </c>
      <c r="B56" s="35">
        <v>0</v>
      </c>
      <c r="C56" s="48">
        <v>5348749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35">
        <v>2408749</v>
      </c>
      <c r="L56" s="28">
        <v>0</v>
      </c>
      <c r="M56" s="28">
        <v>0</v>
      </c>
      <c r="N56" s="28">
        <v>0</v>
      </c>
      <c r="O56" s="35">
        <v>2844300</v>
      </c>
      <c r="P56" s="32">
        <f t="shared" si="0"/>
        <v>5253049</v>
      </c>
    </row>
    <row r="57" spans="1:16" x14ac:dyDescent="0.25">
      <c r="A57" s="5" t="s">
        <v>48</v>
      </c>
      <c r="B57" s="35">
        <v>10616996</v>
      </c>
      <c r="C57" s="48">
        <v>29838688.629999999</v>
      </c>
      <c r="D57" s="28">
        <v>0</v>
      </c>
      <c r="E57" s="45">
        <v>155000</v>
      </c>
      <c r="F57" s="45">
        <v>1434397.52</v>
      </c>
      <c r="G57" s="45">
        <v>1545567.61</v>
      </c>
      <c r="H57" s="45">
        <v>6973638.5999999996</v>
      </c>
      <c r="I57" s="45">
        <v>2209511.96</v>
      </c>
      <c r="J57" s="28">
        <v>0</v>
      </c>
      <c r="K57" s="35">
        <v>2054884.51</v>
      </c>
      <c r="L57" s="54">
        <v>265441</v>
      </c>
      <c r="M57" s="54">
        <v>22031.83</v>
      </c>
      <c r="N57" s="54">
        <v>1908571.49</v>
      </c>
      <c r="O57" s="35">
        <v>921411.67</v>
      </c>
      <c r="P57" s="32">
        <f t="shared" si="0"/>
        <v>17490456.190000001</v>
      </c>
    </row>
    <row r="58" spans="1:16" x14ac:dyDescent="0.25">
      <c r="A58" s="5" t="s">
        <v>49</v>
      </c>
      <c r="B58" s="35">
        <v>0</v>
      </c>
      <c r="C58" s="48">
        <v>1954570.05</v>
      </c>
      <c r="D58" s="28">
        <v>0</v>
      </c>
      <c r="E58" s="28">
        <v>0</v>
      </c>
      <c r="F58" s="28">
        <v>0</v>
      </c>
      <c r="G58" s="28">
        <v>0</v>
      </c>
      <c r="H58" s="45">
        <v>28485.200000000001</v>
      </c>
      <c r="I58" s="28">
        <v>0</v>
      </c>
      <c r="J58" s="28">
        <v>0</v>
      </c>
      <c r="K58" s="28">
        <v>0</v>
      </c>
      <c r="L58" s="28">
        <v>0</v>
      </c>
      <c r="M58" s="54">
        <v>1547017.76</v>
      </c>
      <c r="N58" s="54">
        <v>-1547017.76</v>
      </c>
      <c r="O58" s="35">
        <v>1779305.48</v>
      </c>
      <c r="P58" s="32">
        <f t="shared" si="0"/>
        <v>1807790.68</v>
      </c>
    </row>
    <row r="59" spans="1:16" x14ac:dyDescent="0.25">
      <c r="A59" s="5" t="s">
        <v>50</v>
      </c>
      <c r="B59" s="35">
        <v>0</v>
      </c>
      <c r="C59" s="52"/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32">
        <f t="shared" si="0"/>
        <v>0</v>
      </c>
    </row>
    <row r="60" spans="1:16" x14ac:dyDescent="0.25">
      <c r="A60" s="5" t="s">
        <v>51</v>
      </c>
      <c r="B60" s="35">
        <v>0</v>
      </c>
      <c r="C60" s="48">
        <v>15675425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32">
        <f t="shared" si="0"/>
        <v>0</v>
      </c>
    </row>
    <row r="61" spans="1:16" x14ac:dyDescent="0.25">
      <c r="A61" s="5" t="s">
        <v>52</v>
      </c>
      <c r="B61" s="35">
        <v>0</v>
      </c>
      <c r="C61" s="35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32">
        <f t="shared" si="0"/>
        <v>0</v>
      </c>
    </row>
    <row r="62" spans="1:16" x14ac:dyDescent="0.25">
      <c r="A62" s="3" t="s">
        <v>53</v>
      </c>
      <c r="B62" s="35" t="s">
        <v>96</v>
      </c>
      <c r="C62" s="35" t="s">
        <v>96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32">
        <f t="shared" si="0"/>
        <v>0</v>
      </c>
    </row>
    <row r="63" spans="1:16" x14ac:dyDescent="0.25">
      <c r="A63" s="5" t="s">
        <v>54</v>
      </c>
      <c r="B63" s="35">
        <v>0</v>
      </c>
      <c r="C63" s="48">
        <v>11872104</v>
      </c>
      <c r="D63" s="28">
        <v>0</v>
      </c>
      <c r="E63" s="28">
        <v>0</v>
      </c>
      <c r="F63" s="28">
        <v>0</v>
      </c>
      <c r="G63" s="28">
        <v>0</v>
      </c>
      <c r="H63" s="45">
        <v>4927137.84</v>
      </c>
      <c r="I63" s="28">
        <v>0</v>
      </c>
      <c r="J63" s="35">
        <v>1017618.53</v>
      </c>
      <c r="K63" s="28">
        <v>0</v>
      </c>
      <c r="L63" s="28">
        <v>0</v>
      </c>
      <c r="M63" s="54">
        <v>3052855.6</v>
      </c>
      <c r="N63" s="28">
        <v>0</v>
      </c>
      <c r="O63" s="28">
        <v>0</v>
      </c>
      <c r="P63" s="32">
        <f t="shared" si="0"/>
        <v>8997611.9700000007</v>
      </c>
    </row>
    <row r="64" spans="1:16" x14ac:dyDescent="0.25">
      <c r="A64" s="5" t="s">
        <v>55</v>
      </c>
      <c r="B64" s="35">
        <v>0</v>
      </c>
      <c r="C64" s="35">
        <v>0</v>
      </c>
      <c r="D64" s="28">
        <v>0</v>
      </c>
      <c r="E64" s="28">
        <v>0</v>
      </c>
      <c r="F64" s="28">
        <v>0</v>
      </c>
      <c r="G64" s="28">
        <v>0</v>
      </c>
      <c r="H64" s="45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32">
        <f t="shared" si="0"/>
        <v>0</v>
      </c>
    </row>
    <row r="65" spans="1:16" x14ac:dyDescent="0.25">
      <c r="A65" s="5" t="s">
        <v>56</v>
      </c>
      <c r="B65" s="35">
        <v>0</v>
      </c>
      <c r="C65" s="35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32">
        <f t="shared" si="0"/>
        <v>0</v>
      </c>
    </row>
    <row r="66" spans="1:16" x14ac:dyDescent="0.25">
      <c r="A66" s="5" t="s">
        <v>57</v>
      </c>
      <c r="B66" s="35">
        <v>0</v>
      </c>
      <c r="C66" s="35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32">
        <f t="shared" si="0"/>
        <v>0</v>
      </c>
    </row>
    <row r="67" spans="1:16" x14ac:dyDescent="0.25">
      <c r="A67" s="3" t="s">
        <v>58</v>
      </c>
      <c r="B67" s="35">
        <v>0</v>
      </c>
      <c r="C67" s="35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32">
        <f t="shared" si="0"/>
        <v>0</v>
      </c>
    </row>
    <row r="68" spans="1:16" x14ac:dyDescent="0.25">
      <c r="A68" s="5" t="s">
        <v>59</v>
      </c>
      <c r="B68" s="35">
        <v>0</v>
      </c>
      <c r="C68" s="35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32">
        <f t="shared" si="0"/>
        <v>0</v>
      </c>
    </row>
    <row r="69" spans="1:16" x14ac:dyDescent="0.25">
      <c r="A69" s="5" t="s">
        <v>60</v>
      </c>
      <c r="B69" s="35">
        <v>0</v>
      </c>
      <c r="C69" s="35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32">
        <f t="shared" si="0"/>
        <v>0</v>
      </c>
    </row>
    <row r="70" spans="1:16" x14ac:dyDescent="0.25">
      <c r="A70" s="3" t="s">
        <v>61</v>
      </c>
      <c r="B70" s="35">
        <v>0</v>
      </c>
      <c r="C70" s="35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32">
        <f t="shared" si="0"/>
        <v>0</v>
      </c>
    </row>
    <row r="71" spans="1:16" x14ac:dyDescent="0.25">
      <c r="A71" s="5" t="s">
        <v>62</v>
      </c>
      <c r="B71" s="35">
        <v>0</v>
      </c>
      <c r="C71" s="35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32">
        <f t="shared" si="0"/>
        <v>0</v>
      </c>
    </row>
    <row r="72" spans="1:16" x14ac:dyDescent="0.25">
      <c r="A72" s="5" t="s">
        <v>63</v>
      </c>
      <c r="B72" s="35">
        <v>0</v>
      </c>
      <c r="C72" s="35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32">
        <f t="shared" si="0"/>
        <v>0</v>
      </c>
    </row>
    <row r="73" spans="1:16" x14ac:dyDescent="0.25">
      <c r="A73" s="5" t="s">
        <v>64</v>
      </c>
      <c r="B73" s="35">
        <v>0</v>
      </c>
      <c r="C73" s="35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32">
        <f t="shared" si="0"/>
        <v>0</v>
      </c>
    </row>
    <row r="74" spans="1:16" x14ac:dyDescent="0.25">
      <c r="A74" s="1" t="s">
        <v>68</v>
      </c>
      <c r="B74" s="35">
        <v>0</v>
      </c>
      <c r="C74" s="35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32">
        <f t="shared" si="0"/>
        <v>0</v>
      </c>
    </row>
    <row r="75" spans="1:16" x14ac:dyDescent="0.25">
      <c r="A75" s="3" t="s">
        <v>69</v>
      </c>
      <c r="B75" s="35">
        <v>0</v>
      </c>
      <c r="C75" s="35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32">
        <f t="shared" si="0"/>
        <v>0</v>
      </c>
    </row>
    <row r="76" spans="1:16" x14ac:dyDescent="0.25">
      <c r="A76" s="5" t="s">
        <v>70</v>
      </c>
      <c r="B76" s="35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32">
        <f t="shared" ref="P76:P82" si="1">SUM(D76:O76)</f>
        <v>0</v>
      </c>
    </row>
    <row r="77" spans="1:16" x14ac:dyDescent="0.25">
      <c r="A77" s="5" t="s">
        <v>71</v>
      </c>
      <c r="B77" s="35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32">
        <f t="shared" si="1"/>
        <v>0</v>
      </c>
    </row>
    <row r="78" spans="1:16" x14ac:dyDescent="0.25">
      <c r="A78" s="3" t="s">
        <v>72</v>
      </c>
      <c r="B78" s="35">
        <v>0</v>
      </c>
      <c r="C78" s="35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32">
        <f t="shared" si="1"/>
        <v>0</v>
      </c>
    </row>
    <row r="79" spans="1:16" x14ac:dyDescent="0.25">
      <c r="A79" s="5" t="s">
        <v>73</v>
      </c>
      <c r="B79" s="35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32">
        <f t="shared" si="1"/>
        <v>0</v>
      </c>
    </row>
    <row r="80" spans="1:16" x14ac:dyDescent="0.25">
      <c r="A80" s="5" t="s">
        <v>74</v>
      </c>
      <c r="B80" s="35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32">
        <f t="shared" si="1"/>
        <v>0</v>
      </c>
    </row>
    <row r="81" spans="1:109" x14ac:dyDescent="0.25">
      <c r="A81" s="3" t="s">
        <v>75</v>
      </c>
      <c r="B81" s="35">
        <v>0</v>
      </c>
      <c r="C81" s="35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32">
        <f t="shared" si="1"/>
        <v>0</v>
      </c>
    </row>
    <row r="82" spans="1:109" x14ac:dyDescent="0.25">
      <c r="A82" s="5" t="s">
        <v>76</v>
      </c>
      <c r="B82" s="35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15">
        <f t="shared" si="1"/>
        <v>0</v>
      </c>
    </row>
    <row r="83" spans="1:109" s="34" customFormat="1" x14ac:dyDescent="0.25">
      <c r="A83" s="73" t="s">
        <v>65</v>
      </c>
      <c r="B83" s="74">
        <f>SUM(B11:B82)</f>
        <v>19442445152</v>
      </c>
      <c r="C83" s="74">
        <f>SUM(C11:C82)</f>
        <v>19775689601.560001</v>
      </c>
      <c r="D83" s="75">
        <f>SUM(D11:D82)</f>
        <v>1568378256.51</v>
      </c>
      <c r="E83" s="75">
        <f t="shared" ref="E83:K83" si="2">SUM(E11:E82)</f>
        <v>1615938097.3399999</v>
      </c>
      <c r="F83" s="75">
        <f t="shared" si="2"/>
        <v>1599252046.49</v>
      </c>
      <c r="G83" s="75">
        <f t="shared" si="2"/>
        <v>1623378169.3599999</v>
      </c>
      <c r="H83" s="74">
        <f t="shared" si="2"/>
        <v>1615415160.2299998</v>
      </c>
      <c r="I83" s="75">
        <f t="shared" si="2"/>
        <v>1617071657.8599999</v>
      </c>
      <c r="J83" s="75">
        <f t="shared" si="2"/>
        <v>1615125420.23</v>
      </c>
      <c r="K83" s="75">
        <f t="shared" si="2"/>
        <v>1618425722.8799999</v>
      </c>
      <c r="L83" s="75">
        <f t="shared" ref="L83:M83" si="3">SUM(L11:L82)</f>
        <v>1603787669.8199999</v>
      </c>
      <c r="M83" s="75">
        <f t="shared" si="3"/>
        <v>1649861995.77</v>
      </c>
      <c r="N83" s="76">
        <f t="shared" ref="N83" si="4">SUM(N11:N82)</f>
        <v>1642791765.4899998</v>
      </c>
      <c r="O83" s="75">
        <f t="shared" ref="O83" si="5">SUM(O11:O82)</f>
        <v>1698962691</v>
      </c>
      <c r="P83" s="75">
        <f t="shared" ref="P83" si="6">SUM(P11:P82)</f>
        <v>19468388652.98</v>
      </c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</row>
    <row r="84" spans="1:109" x14ac:dyDescent="0.25">
      <c r="C84" t="s">
        <v>102</v>
      </c>
      <c r="D84" s="43"/>
      <c r="E84" s="43">
        <f>+E83-[1]RefCCPCuenta!$C$3</f>
        <v>0</v>
      </c>
      <c r="F84" s="37">
        <f>+F83-[2]RefCCPCuenta!$C$3</f>
        <v>0</v>
      </c>
      <c r="G84" s="37">
        <f>+G83-[3]RefCCPCuenta!$C$3</f>
        <v>0</v>
      </c>
      <c r="H84" s="15">
        <f>+H83-[4]RefCCPCuenta!$C$3</f>
        <v>0</v>
      </c>
      <c r="I84" s="45" t="s">
        <v>96</v>
      </c>
      <c r="J84" s="43">
        <f>+J83-[5]RefCCPCuenta!$C$3</f>
        <v>0</v>
      </c>
      <c r="K84" s="43">
        <f>+K83-[6]RefCCPCuenta!$C$3</f>
        <v>0</v>
      </c>
      <c r="L84" s="35">
        <f>+L83-[7]RefCCPCuenta!$C$3</f>
        <v>0</v>
      </c>
      <c r="M84" s="25">
        <f>+M83-[8]RefCCPCuenta!$C$3</f>
        <v>0</v>
      </c>
      <c r="N84" s="40">
        <f>+N83-[9]RefCCPCuenta!$C$3</f>
        <v>0</v>
      </c>
      <c r="O84" s="15">
        <f>+O83-[10]RefCCPCuenta!$C$3</f>
        <v>0</v>
      </c>
      <c r="P84" s="15">
        <f>+P83-'P3 Ejecucion '!N82</f>
        <v>0</v>
      </c>
    </row>
    <row r="85" spans="1:109" x14ac:dyDescent="0.25">
      <c r="A85" t="s">
        <v>104</v>
      </c>
      <c r="C85" s="15"/>
      <c r="L85" s="27"/>
      <c r="M85" s="24"/>
      <c r="O85" s="15" t="s">
        <v>96</v>
      </c>
      <c r="P85" s="41"/>
    </row>
    <row r="86" spans="1:109" ht="15.75" x14ac:dyDescent="0.25">
      <c r="A86" t="s">
        <v>106</v>
      </c>
      <c r="B86" s="16"/>
      <c r="C86" s="14"/>
      <c r="D86" s="14"/>
      <c r="E86" s="14"/>
      <c r="F86" s="14"/>
      <c r="G86" s="14"/>
      <c r="H86" s="16"/>
      <c r="L86" s="27"/>
      <c r="M86" s="25"/>
    </row>
    <row r="87" spans="1:109" ht="15.75" x14ac:dyDescent="0.25">
      <c r="A87" t="s">
        <v>107</v>
      </c>
      <c r="B87" s="16"/>
      <c r="C87" s="16"/>
      <c r="E87" s="14"/>
      <c r="F87" s="14"/>
      <c r="G87" s="14"/>
      <c r="H87" s="16"/>
      <c r="L87" s="27"/>
      <c r="M87" s="26"/>
    </row>
    <row r="88" spans="1:109" ht="15.75" x14ac:dyDescent="0.25">
      <c r="B88" s="16"/>
      <c r="C88" s="16"/>
      <c r="E88" s="14"/>
      <c r="F88" s="14"/>
      <c r="G88" s="14"/>
      <c r="H88" s="16"/>
      <c r="M88" s="23" t="s">
        <v>96</v>
      </c>
    </row>
    <row r="89" spans="1:109" ht="15.75" x14ac:dyDescent="0.25">
      <c r="B89" s="16" t="s">
        <v>96</v>
      </c>
      <c r="C89" s="16"/>
      <c r="E89" s="14"/>
      <c r="F89" s="14"/>
      <c r="G89" s="14"/>
      <c r="H89" s="16"/>
    </row>
    <row r="90" spans="1:109" ht="15.75" x14ac:dyDescent="0.25">
      <c r="B90" s="16"/>
      <c r="C90" s="16"/>
      <c r="E90" s="14"/>
      <c r="F90" s="14"/>
      <c r="G90" s="14"/>
      <c r="H90" s="16"/>
    </row>
    <row r="91" spans="1:109" ht="15.75" x14ac:dyDescent="0.25">
      <c r="A91" s="17"/>
      <c r="B91" s="18"/>
      <c r="C91" s="16"/>
      <c r="E91" s="14"/>
      <c r="F91" s="14"/>
      <c r="G91" s="14"/>
      <c r="H91" s="16"/>
    </row>
    <row r="92" spans="1:109" ht="15.75" x14ac:dyDescent="0.25">
      <c r="A92" s="55" t="s">
        <v>97</v>
      </c>
      <c r="B92" s="55"/>
      <c r="C92" s="16"/>
      <c r="E92" s="14"/>
      <c r="F92" s="14"/>
      <c r="G92" s="14"/>
      <c r="H92" s="16"/>
    </row>
    <row r="93" spans="1:109" ht="15.75" x14ac:dyDescent="0.25">
      <c r="A93" s="55" t="s">
        <v>98</v>
      </c>
      <c r="B93" s="55"/>
      <c r="C93" s="16"/>
      <c r="E93" s="14"/>
      <c r="F93" s="14"/>
      <c r="G93" s="14"/>
      <c r="H93" s="16"/>
    </row>
    <row r="95" spans="1:109" ht="15.75" x14ac:dyDescent="0.25">
      <c r="A95" s="19" t="s">
        <v>99</v>
      </c>
      <c r="B95" s="16"/>
      <c r="C95" s="16"/>
      <c r="E95" s="14"/>
      <c r="F95" s="14"/>
      <c r="G95" s="14"/>
      <c r="H95" s="16"/>
      <c r="L95" s="16"/>
    </row>
    <row r="96" spans="1:109" ht="20.25" customHeight="1" x14ac:dyDescent="0.25">
      <c r="A96" s="20" t="s">
        <v>103</v>
      </c>
      <c r="B96" s="21"/>
      <c r="C96" s="16"/>
      <c r="E96" s="14"/>
      <c r="F96" s="14"/>
      <c r="G96" s="14"/>
      <c r="H96" s="16"/>
      <c r="L96" s="16"/>
    </row>
    <row r="97" spans="1:12" ht="19.5" customHeight="1" x14ac:dyDescent="0.25">
      <c r="A97" s="22" t="s">
        <v>101</v>
      </c>
      <c r="D97" s="36"/>
      <c r="E97" s="14"/>
      <c r="F97" s="14"/>
      <c r="G97" s="14"/>
      <c r="H97" s="16"/>
      <c r="L97" s="16"/>
    </row>
  </sheetData>
  <mergeCells count="10">
    <mergeCell ref="A6:P6"/>
    <mergeCell ref="D7:P7"/>
    <mergeCell ref="A3:P3"/>
    <mergeCell ref="A7:A8"/>
    <mergeCell ref="B7:B8"/>
    <mergeCell ref="C7:C8"/>
    <mergeCell ref="A4:P4"/>
    <mergeCell ref="A5:P5"/>
    <mergeCell ref="A92:B92"/>
    <mergeCell ref="A93:B93"/>
  </mergeCells>
  <pageMargins left="0.25" right="0.25" top="0.75" bottom="0.75" header="0.3" footer="0.3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6"/>
  <sheetViews>
    <sheetView showGridLines="0" topLeftCell="A55" zoomScale="70" zoomScaleNormal="70" workbookViewId="0">
      <selection activeCell="C108" sqref="C108"/>
    </sheetView>
  </sheetViews>
  <sheetFormatPr defaultColWidth="11.42578125" defaultRowHeight="15" x14ac:dyDescent="0.25"/>
  <cols>
    <col min="1" max="1" width="93.7109375" bestFit="1" customWidth="1"/>
    <col min="2" max="2" width="21.7109375" customWidth="1"/>
    <col min="3" max="3" width="23" style="16" customWidth="1"/>
    <col min="4" max="4" width="20.85546875" customWidth="1"/>
    <col min="5" max="5" width="20" customWidth="1"/>
    <col min="6" max="6" width="19.42578125" customWidth="1"/>
    <col min="7" max="7" width="16.85546875" customWidth="1"/>
    <col min="8" max="8" width="19.7109375" customWidth="1"/>
    <col min="9" max="9" width="26" customWidth="1"/>
    <col min="10" max="10" width="22.7109375" customWidth="1"/>
    <col min="11" max="11" width="20.85546875" customWidth="1"/>
    <col min="12" max="12" width="22.28515625" style="16" customWidth="1"/>
    <col min="13" max="13" width="21.140625" customWidth="1"/>
    <col min="14" max="14" width="25.42578125" customWidth="1"/>
  </cols>
  <sheetData>
    <row r="1" spans="1:15" ht="28.5" customHeight="1" x14ac:dyDescent="0.25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ht="21" customHeight="1" x14ac:dyDescent="0.25">
      <c r="A2" s="62" t="s">
        <v>105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.75" x14ac:dyDescent="0.25">
      <c r="A3" s="67" t="s">
        <v>67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5" ht="15.75" customHeight="1" x14ac:dyDescent="0.25">
      <c r="A4" s="69" t="s">
        <v>92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5" ht="15.75" customHeight="1" x14ac:dyDescent="0.25">
      <c r="A5" s="56" t="s">
        <v>77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7" spans="1:15" ht="23.25" customHeight="1" x14ac:dyDescent="0.25">
      <c r="A7" s="9" t="s">
        <v>66</v>
      </c>
      <c r="B7" s="10" t="s">
        <v>79</v>
      </c>
      <c r="C7" s="29" t="s">
        <v>80</v>
      </c>
      <c r="D7" s="10" t="s">
        <v>81</v>
      </c>
      <c r="E7" s="10" t="s">
        <v>82</v>
      </c>
      <c r="F7" s="11" t="s">
        <v>83</v>
      </c>
      <c r="G7" s="10" t="s">
        <v>84</v>
      </c>
      <c r="H7" s="11" t="s">
        <v>85</v>
      </c>
      <c r="I7" s="10" t="s">
        <v>86</v>
      </c>
      <c r="J7" s="10" t="s">
        <v>87</v>
      </c>
      <c r="K7" s="10" t="s">
        <v>88</v>
      </c>
      <c r="L7" s="29" t="s">
        <v>89</v>
      </c>
      <c r="M7" s="11" t="s">
        <v>90</v>
      </c>
      <c r="N7" s="10" t="s">
        <v>78</v>
      </c>
    </row>
    <row r="8" spans="1:15" x14ac:dyDescent="0.25">
      <c r="A8" s="1" t="s">
        <v>0</v>
      </c>
      <c r="B8" s="2"/>
      <c r="C8" s="30"/>
      <c r="D8" s="2"/>
      <c r="E8" s="2"/>
      <c r="F8" s="2"/>
      <c r="G8" s="2"/>
      <c r="H8" s="2"/>
      <c r="I8" s="2"/>
      <c r="J8" s="2"/>
      <c r="K8" s="2"/>
      <c r="L8" s="30"/>
      <c r="M8" s="2"/>
      <c r="N8" s="2"/>
    </row>
    <row r="9" spans="1:15" x14ac:dyDescent="0.25">
      <c r="A9" s="3" t="s">
        <v>1</v>
      </c>
    </row>
    <row r="10" spans="1:15" x14ac:dyDescent="0.25">
      <c r="A10" s="5" t="s">
        <v>2</v>
      </c>
      <c r="B10" s="35">
        <v>22936000</v>
      </c>
      <c r="C10" s="45">
        <v>23112470.93</v>
      </c>
      <c r="D10" s="45">
        <v>22853500</v>
      </c>
      <c r="E10" s="45">
        <v>23409166.670000002</v>
      </c>
      <c r="F10" s="45">
        <v>23531252.300000001</v>
      </c>
      <c r="G10" s="45">
        <v>25402826.129999999</v>
      </c>
      <c r="H10" s="35">
        <v>23946500</v>
      </c>
      <c r="I10" s="35">
        <v>27325164.219999999</v>
      </c>
      <c r="J10" s="54">
        <v>29353500</v>
      </c>
      <c r="K10" s="54">
        <v>31246316.66</v>
      </c>
      <c r="L10" s="54">
        <v>51248919.549999997</v>
      </c>
      <c r="M10" s="35">
        <v>36850536.280000001</v>
      </c>
      <c r="N10" s="15">
        <f>SUM(B10:M10)</f>
        <v>341216152.74000001</v>
      </c>
    </row>
    <row r="11" spans="1:15" x14ac:dyDescent="0.25">
      <c r="A11" s="5" t="s">
        <v>3</v>
      </c>
      <c r="B11" s="35">
        <v>463196.42</v>
      </c>
      <c r="C11" s="45">
        <v>480442.87</v>
      </c>
      <c r="D11" s="45">
        <v>467266.54</v>
      </c>
      <c r="E11" s="45">
        <v>19470988.890000001</v>
      </c>
      <c r="F11" s="45">
        <v>586154.39</v>
      </c>
      <c r="G11" s="45">
        <v>1100512.03</v>
      </c>
      <c r="H11" s="35">
        <v>1507769.94</v>
      </c>
      <c r="I11" s="35">
        <v>452099.04</v>
      </c>
      <c r="J11" s="54">
        <v>516440.84</v>
      </c>
      <c r="K11" s="54">
        <v>27137311.989999998</v>
      </c>
      <c r="L11" s="54">
        <v>498666.67</v>
      </c>
      <c r="M11" s="35">
        <v>26914678.07</v>
      </c>
      <c r="N11" s="15">
        <f t="shared" ref="N11:N74" si="0">SUM(B11:M11)</f>
        <v>79595527.689999998</v>
      </c>
    </row>
    <row r="12" spans="1:15" x14ac:dyDescent="0.25">
      <c r="A12" s="5" t="s">
        <v>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15">
        <f t="shared" si="0"/>
        <v>0</v>
      </c>
      <c r="O12" s="6"/>
    </row>
    <row r="13" spans="1:15" x14ac:dyDescent="0.25">
      <c r="A13" s="5" t="s">
        <v>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15">
        <f t="shared" si="0"/>
        <v>0</v>
      </c>
    </row>
    <row r="14" spans="1:15" x14ac:dyDescent="0.25">
      <c r="A14" s="5" t="s">
        <v>6</v>
      </c>
      <c r="B14" s="44">
        <v>3242405.62</v>
      </c>
      <c r="C14" s="45">
        <v>3252523.98</v>
      </c>
      <c r="D14" s="45">
        <v>3283154.53</v>
      </c>
      <c r="E14" s="45">
        <v>3440954.92</v>
      </c>
      <c r="F14" s="45">
        <v>3412789.21</v>
      </c>
      <c r="G14" s="45">
        <v>3465696.05</v>
      </c>
      <c r="H14" s="35">
        <v>3508284.73</v>
      </c>
      <c r="I14" s="35">
        <v>3934036.72</v>
      </c>
      <c r="J14" s="54">
        <v>4090732.82</v>
      </c>
      <c r="K14" s="54">
        <v>4217417.88</v>
      </c>
      <c r="L14" s="54">
        <v>4311815.58</v>
      </c>
      <c r="M14" s="35">
        <v>4326387.37</v>
      </c>
      <c r="N14" s="15">
        <f>SUM(B14:M14)</f>
        <v>44486199.409999996</v>
      </c>
    </row>
    <row r="15" spans="1:15" x14ac:dyDescent="0.25">
      <c r="A15" s="3" t="s">
        <v>7</v>
      </c>
      <c r="B15" s="28"/>
      <c r="C15" s="28"/>
      <c r="D15" s="28" t="s">
        <v>96</v>
      </c>
      <c r="E15" s="28"/>
      <c r="F15" s="28"/>
      <c r="G15" s="28" t="s">
        <v>96</v>
      </c>
      <c r="H15" s="28" t="s">
        <v>96</v>
      </c>
      <c r="I15" s="28" t="s">
        <v>96</v>
      </c>
      <c r="J15" s="28"/>
      <c r="K15" s="28" t="s">
        <v>96</v>
      </c>
      <c r="L15" s="28" t="s">
        <v>96</v>
      </c>
      <c r="M15" s="28" t="s">
        <v>96</v>
      </c>
      <c r="N15" s="15">
        <f t="shared" si="0"/>
        <v>0</v>
      </c>
    </row>
    <row r="16" spans="1:15" x14ac:dyDescent="0.25">
      <c r="A16" s="5" t="s">
        <v>8</v>
      </c>
      <c r="B16" s="44">
        <v>3662869.95</v>
      </c>
      <c r="C16" s="45">
        <v>870051.78</v>
      </c>
      <c r="D16" s="45">
        <v>2912673.79</v>
      </c>
      <c r="E16" s="45">
        <v>2917470.92</v>
      </c>
      <c r="F16" s="45">
        <v>923663.72</v>
      </c>
      <c r="G16" s="45">
        <v>7082892.2300000004</v>
      </c>
      <c r="H16" s="35">
        <v>2256664.4300000002</v>
      </c>
      <c r="I16" s="35">
        <v>7620349.5599999996</v>
      </c>
      <c r="J16" s="54">
        <v>931754.66</v>
      </c>
      <c r="K16" s="54">
        <v>6290033.8300000001</v>
      </c>
      <c r="L16" s="54">
        <v>956155.82</v>
      </c>
      <c r="M16" s="35">
        <v>8191983.1100000003</v>
      </c>
      <c r="N16" s="15">
        <f t="shared" si="0"/>
        <v>44616563.799999997</v>
      </c>
    </row>
    <row r="17" spans="1:14" x14ac:dyDescent="0.25">
      <c r="A17" s="5" t="s">
        <v>9</v>
      </c>
      <c r="B17" s="44">
        <v>46388.75</v>
      </c>
      <c r="C17" s="45">
        <v>0</v>
      </c>
      <c r="D17" s="45">
        <v>59992.38</v>
      </c>
      <c r="E17" s="45">
        <v>548080.38</v>
      </c>
      <c r="F17" s="45">
        <v>183284.99</v>
      </c>
      <c r="G17" s="28">
        <v>0</v>
      </c>
      <c r="H17" s="35">
        <v>425524.52</v>
      </c>
      <c r="I17" s="35">
        <v>771456.06</v>
      </c>
      <c r="J17" s="54">
        <v>456849.78</v>
      </c>
      <c r="K17" s="54">
        <v>689762.26</v>
      </c>
      <c r="L17" s="54">
        <v>1046765.52</v>
      </c>
      <c r="M17" s="35">
        <v>2446570.9</v>
      </c>
      <c r="N17" s="15">
        <f t="shared" si="0"/>
        <v>6674675.540000001</v>
      </c>
    </row>
    <row r="18" spans="1:14" x14ac:dyDescent="0.25">
      <c r="A18" s="5" t="s">
        <v>10</v>
      </c>
      <c r="B18" s="44">
        <v>840</v>
      </c>
      <c r="C18" s="45">
        <v>44545</v>
      </c>
      <c r="D18" s="45">
        <v>10705</v>
      </c>
      <c r="E18" s="45">
        <v>0</v>
      </c>
      <c r="F18" s="45">
        <v>185470.5</v>
      </c>
      <c r="G18" s="45">
        <v>32535</v>
      </c>
      <c r="H18" s="35">
        <v>98650</v>
      </c>
      <c r="I18" s="35">
        <v>21700</v>
      </c>
      <c r="J18" s="54">
        <v>15535</v>
      </c>
      <c r="K18" s="28">
        <v>0</v>
      </c>
      <c r="L18" s="28">
        <v>0</v>
      </c>
      <c r="M18" s="35">
        <v>1009439</v>
      </c>
      <c r="N18" s="15">
        <f t="shared" si="0"/>
        <v>1419419.5</v>
      </c>
    </row>
    <row r="19" spans="1:14" x14ac:dyDescent="0.25">
      <c r="A19" s="5" t="s">
        <v>11</v>
      </c>
      <c r="B19" s="44">
        <v>0</v>
      </c>
      <c r="C19" s="45">
        <v>91239.87</v>
      </c>
      <c r="D19" s="45">
        <v>118467.84</v>
      </c>
      <c r="E19" s="45">
        <v>113702.59</v>
      </c>
      <c r="F19" s="45">
        <v>173519.28</v>
      </c>
      <c r="G19" s="45">
        <v>54757.66</v>
      </c>
      <c r="H19" s="35">
        <v>196089.88</v>
      </c>
      <c r="I19" s="35">
        <v>224571.61</v>
      </c>
      <c r="J19" s="54">
        <v>105525.14</v>
      </c>
      <c r="K19" s="54">
        <v>226161.09</v>
      </c>
      <c r="L19" s="54">
        <v>83524.58</v>
      </c>
      <c r="M19" s="35">
        <v>28124.67</v>
      </c>
      <c r="N19" s="15">
        <f t="shared" si="0"/>
        <v>1415684.21</v>
      </c>
    </row>
    <row r="20" spans="1:14" x14ac:dyDescent="0.25">
      <c r="A20" s="5" t="s">
        <v>12</v>
      </c>
      <c r="B20" s="44">
        <v>4474458.7300000004</v>
      </c>
      <c r="C20" s="45">
        <v>3467140.8</v>
      </c>
      <c r="D20" s="45">
        <v>3279750.59</v>
      </c>
      <c r="E20" s="45">
        <v>3810753.59</v>
      </c>
      <c r="F20" s="45">
        <v>8313433.4699999997</v>
      </c>
      <c r="G20" s="45">
        <v>10840797.279999999</v>
      </c>
      <c r="H20" s="35">
        <v>5701632.3300000001</v>
      </c>
      <c r="I20" s="35">
        <v>10415211.109999999</v>
      </c>
      <c r="J20" s="54">
        <v>3948986</v>
      </c>
      <c r="K20" s="54">
        <v>9405688.0899999999</v>
      </c>
      <c r="L20" s="54">
        <v>6377473.1900000004</v>
      </c>
      <c r="M20" s="35">
        <v>23724430.91</v>
      </c>
      <c r="N20" s="15">
        <f t="shared" si="0"/>
        <v>93759756.089999989</v>
      </c>
    </row>
    <row r="21" spans="1:14" x14ac:dyDescent="0.25">
      <c r="A21" s="5" t="s">
        <v>13</v>
      </c>
      <c r="B21" s="44">
        <v>0</v>
      </c>
      <c r="C21" s="45">
        <v>49652.639999999999</v>
      </c>
      <c r="D21" s="35">
        <v>0</v>
      </c>
      <c r="E21" s="45">
        <v>24659.279999999999</v>
      </c>
      <c r="F21" s="45">
        <v>142825.54999999999</v>
      </c>
      <c r="G21" s="45">
        <v>495344</v>
      </c>
      <c r="H21" s="35">
        <v>458402.94</v>
      </c>
      <c r="I21" s="35">
        <v>720582.71</v>
      </c>
      <c r="J21" s="54">
        <v>670842.69999999995</v>
      </c>
      <c r="K21" s="54">
        <v>691436.54</v>
      </c>
      <c r="L21" s="54">
        <v>780848.58</v>
      </c>
      <c r="M21" s="35">
        <v>3869035.46</v>
      </c>
      <c r="N21" s="15">
        <f t="shared" si="0"/>
        <v>7903630.4000000004</v>
      </c>
    </row>
    <row r="22" spans="1:14" x14ac:dyDescent="0.25">
      <c r="A22" s="5" t="s">
        <v>14</v>
      </c>
      <c r="B22" s="44">
        <v>130744</v>
      </c>
      <c r="C22" s="45">
        <v>261372.49</v>
      </c>
      <c r="D22" s="45">
        <v>681783.12</v>
      </c>
      <c r="E22" s="45">
        <v>3150777.98</v>
      </c>
      <c r="F22" s="45">
        <v>1136720.48</v>
      </c>
      <c r="G22" s="45">
        <v>3405747.85</v>
      </c>
      <c r="H22" s="35">
        <v>12704324.039999999</v>
      </c>
      <c r="I22" s="35">
        <v>164089.67000000001</v>
      </c>
      <c r="J22" s="54">
        <v>1306340.3700000001</v>
      </c>
      <c r="K22" s="54">
        <v>612925.24</v>
      </c>
      <c r="L22" s="54">
        <v>961630.49</v>
      </c>
      <c r="M22" s="35">
        <v>8527345.0199999996</v>
      </c>
      <c r="N22" s="15">
        <f t="shared" si="0"/>
        <v>33043800.75</v>
      </c>
    </row>
    <row r="23" spans="1:14" x14ac:dyDescent="0.25">
      <c r="A23" s="5" t="s">
        <v>15</v>
      </c>
      <c r="B23" s="44">
        <v>280579.48</v>
      </c>
      <c r="C23" s="45">
        <v>127489.58</v>
      </c>
      <c r="D23" s="45">
        <v>1273288.06</v>
      </c>
      <c r="E23" s="45">
        <v>2767387.91</v>
      </c>
      <c r="F23" s="45">
        <v>386298.48</v>
      </c>
      <c r="G23" s="45">
        <v>2638388.0299999998</v>
      </c>
      <c r="H23" s="35">
        <v>2774750.16</v>
      </c>
      <c r="I23" s="35">
        <v>1282464.54</v>
      </c>
      <c r="J23" s="54">
        <v>742386.82</v>
      </c>
      <c r="K23" s="54">
        <v>2428907.23</v>
      </c>
      <c r="L23" s="54">
        <v>2021280.58</v>
      </c>
      <c r="M23" s="35">
        <v>7356770.8200000003</v>
      </c>
      <c r="N23" s="15">
        <f t="shared" si="0"/>
        <v>24079991.689999998</v>
      </c>
    </row>
    <row r="24" spans="1:14" x14ac:dyDescent="0.25">
      <c r="A24" s="5" t="s">
        <v>16</v>
      </c>
      <c r="B24" s="44">
        <v>0</v>
      </c>
      <c r="C24" s="45">
        <v>666893.19999999995</v>
      </c>
      <c r="D24" s="45">
        <v>174791.04000000001</v>
      </c>
      <c r="E24" s="45">
        <v>1834962.02</v>
      </c>
      <c r="F24" s="45">
        <v>379226.09</v>
      </c>
      <c r="G24" s="45">
        <v>1700586.66</v>
      </c>
      <c r="H24" s="35">
        <v>1337853.23</v>
      </c>
      <c r="I24" s="35">
        <v>1587386.73</v>
      </c>
      <c r="J24" s="54">
        <v>1406814.89</v>
      </c>
      <c r="K24" s="54">
        <v>1990926.79</v>
      </c>
      <c r="L24" s="54">
        <v>2089615.29</v>
      </c>
      <c r="M24" s="35">
        <v>3634770.85</v>
      </c>
      <c r="N24" s="15">
        <f t="shared" si="0"/>
        <v>16803826.790000003</v>
      </c>
    </row>
    <row r="25" spans="1:14" x14ac:dyDescent="0.25">
      <c r="A25" s="3" t="s">
        <v>17</v>
      </c>
      <c r="B25" s="28"/>
      <c r="C25" s="28"/>
      <c r="D25" s="28">
        <v>0</v>
      </c>
      <c r="E25" s="28"/>
      <c r="F25" s="28"/>
      <c r="G25" s="28" t="s">
        <v>96</v>
      </c>
      <c r="H25" s="28" t="s">
        <v>96</v>
      </c>
      <c r="I25" s="28" t="s">
        <v>96</v>
      </c>
      <c r="J25" s="28"/>
      <c r="K25" s="28">
        <v>0</v>
      </c>
      <c r="L25" s="28">
        <v>0</v>
      </c>
      <c r="M25" s="28">
        <v>0</v>
      </c>
      <c r="N25" s="15">
        <f t="shared" si="0"/>
        <v>0</v>
      </c>
    </row>
    <row r="26" spans="1:14" x14ac:dyDescent="0.25">
      <c r="A26" s="5" t="s">
        <v>18</v>
      </c>
      <c r="B26" s="44">
        <v>7980</v>
      </c>
      <c r="C26" s="45">
        <v>25005.62</v>
      </c>
      <c r="D26" s="45">
        <v>144540</v>
      </c>
      <c r="E26" s="45">
        <v>54504.78</v>
      </c>
      <c r="F26" s="45">
        <v>191749.19</v>
      </c>
      <c r="G26" s="45">
        <v>57359.6</v>
      </c>
      <c r="H26" s="35">
        <v>105490.4</v>
      </c>
      <c r="I26" s="28">
        <v>0</v>
      </c>
      <c r="J26" s="54">
        <v>304967.21999999997</v>
      </c>
      <c r="K26" s="54">
        <v>23820</v>
      </c>
      <c r="L26" s="54">
        <v>77823.38</v>
      </c>
      <c r="M26" s="35">
        <v>230570.34</v>
      </c>
      <c r="N26" s="15">
        <f t="shared" si="0"/>
        <v>1223810.53</v>
      </c>
    </row>
    <row r="27" spans="1:14" x14ac:dyDescent="0.25">
      <c r="A27" s="5" t="s">
        <v>19</v>
      </c>
      <c r="B27" s="28">
        <v>0</v>
      </c>
      <c r="C27" s="28">
        <v>0</v>
      </c>
      <c r="D27" s="28">
        <v>0</v>
      </c>
      <c r="E27" s="45">
        <v>0</v>
      </c>
      <c r="F27" s="45">
        <v>115795.5</v>
      </c>
      <c r="G27" s="28">
        <v>0</v>
      </c>
      <c r="H27" s="35">
        <v>180752.4</v>
      </c>
      <c r="I27" s="35">
        <v>28313.82</v>
      </c>
      <c r="J27" s="54">
        <v>791.72</v>
      </c>
      <c r="K27" s="28">
        <v>0</v>
      </c>
      <c r="L27" s="54">
        <v>0</v>
      </c>
      <c r="M27" s="35">
        <v>664735</v>
      </c>
      <c r="N27" s="15">
        <f t="shared" si="0"/>
        <v>990388.44</v>
      </c>
    </row>
    <row r="28" spans="1:14" x14ac:dyDescent="0.25">
      <c r="A28" s="5" t="s">
        <v>20</v>
      </c>
      <c r="B28" s="28">
        <v>0</v>
      </c>
      <c r="C28" s="45">
        <v>80503.850000000006</v>
      </c>
      <c r="D28" s="28">
        <v>0</v>
      </c>
      <c r="E28" s="45">
        <v>3776</v>
      </c>
      <c r="F28" s="45">
        <v>539226.4</v>
      </c>
      <c r="G28" s="28">
        <v>0</v>
      </c>
      <c r="H28" s="35">
        <v>57624.94</v>
      </c>
      <c r="I28" s="35">
        <v>114811.64</v>
      </c>
      <c r="J28" s="54">
        <v>6389.34</v>
      </c>
      <c r="K28" s="54">
        <v>14091.56</v>
      </c>
      <c r="L28" s="54">
        <v>190941.09</v>
      </c>
      <c r="M28" s="35">
        <v>219038.2</v>
      </c>
      <c r="N28" s="15">
        <f t="shared" si="0"/>
        <v>1226403.02</v>
      </c>
    </row>
    <row r="29" spans="1:14" x14ac:dyDescent="0.25">
      <c r="A29" s="5" t="s">
        <v>21</v>
      </c>
      <c r="B29" s="28">
        <v>0</v>
      </c>
      <c r="C29" s="28">
        <v>0</v>
      </c>
      <c r="D29" s="28">
        <v>0</v>
      </c>
      <c r="E29" s="45">
        <v>0</v>
      </c>
      <c r="F29" s="28">
        <v>0</v>
      </c>
      <c r="G29" s="45">
        <v>135334</v>
      </c>
      <c r="H29" s="28">
        <v>0</v>
      </c>
      <c r="I29" s="28">
        <v>0</v>
      </c>
      <c r="J29" s="54">
        <v>288</v>
      </c>
      <c r="K29" s="28">
        <v>0</v>
      </c>
      <c r="L29" s="54">
        <v>0</v>
      </c>
      <c r="M29" s="28">
        <v>0</v>
      </c>
      <c r="N29" s="15">
        <f t="shared" si="0"/>
        <v>135622</v>
      </c>
    </row>
    <row r="30" spans="1:14" x14ac:dyDescent="0.25">
      <c r="A30" s="5" t="s">
        <v>22</v>
      </c>
      <c r="B30" s="28">
        <v>0</v>
      </c>
      <c r="C30" s="28">
        <v>0</v>
      </c>
      <c r="D30" s="28">
        <v>0</v>
      </c>
      <c r="E30" s="45">
        <v>0</v>
      </c>
      <c r="F30" s="45">
        <v>5567.13</v>
      </c>
      <c r="G30" s="28">
        <v>0</v>
      </c>
      <c r="H30" s="28">
        <v>0</v>
      </c>
      <c r="I30" s="28">
        <v>0</v>
      </c>
      <c r="J30" s="54">
        <v>3805.17</v>
      </c>
      <c r="K30" s="28">
        <v>0</v>
      </c>
      <c r="L30" s="54">
        <v>0</v>
      </c>
      <c r="M30" s="35">
        <v>59952.98</v>
      </c>
      <c r="N30" s="15">
        <f t="shared" si="0"/>
        <v>69325.279999999999</v>
      </c>
    </row>
    <row r="31" spans="1:14" x14ac:dyDescent="0.25">
      <c r="A31" s="5" t="s">
        <v>23</v>
      </c>
      <c r="B31" s="28">
        <v>0</v>
      </c>
      <c r="C31" s="28">
        <v>0</v>
      </c>
      <c r="D31" s="28">
        <v>0</v>
      </c>
      <c r="E31" s="45">
        <v>3955.36</v>
      </c>
      <c r="F31" s="45">
        <v>4317.1400000000003</v>
      </c>
      <c r="G31" s="28">
        <v>0</v>
      </c>
      <c r="H31" s="35">
        <v>6196.5</v>
      </c>
      <c r="I31" s="35">
        <v>3262.7</v>
      </c>
      <c r="J31" s="54">
        <v>5581.03</v>
      </c>
      <c r="K31" s="54">
        <v>8275.93</v>
      </c>
      <c r="L31" s="54">
        <v>4869.87</v>
      </c>
      <c r="M31" s="35">
        <v>4368.58</v>
      </c>
      <c r="N31" s="15">
        <f t="shared" si="0"/>
        <v>40827.11</v>
      </c>
    </row>
    <row r="32" spans="1:14" x14ac:dyDescent="0.25">
      <c r="A32" s="5" t="s">
        <v>24</v>
      </c>
      <c r="B32" s="44">
        <v>197626.89</v>
      </c>
      <c r="C32" s="45">
        <v>180072.72</v>
      </c>
      <c r="D32" s="45">
        <v>155521.81</v>
      </c>
      <c r="E32" s="45">
        <v>236242.83</v>
      </c>
      <c r="F32" s="45">
        <v>142760.54</v>
      </c>
      <c r="G32" s="45">
        <v>240484.13</v>
      </c>
      <c r="H32" s="35">
        <v>248514.74</v>
      </c>
      <c r="I32" s="35">
        <v>191932.73</v>
      </c>
      <c r="J32" s="54">
        <v>223180.54</v>
      </c>
      <c r="K32" s="54">
        <v>206743.37</v>
      </c>
      <c r="L32" s="54">
        <v>254854.68</v>
      </c>
      <c r="M32" s="35">
        <v>236526.28</v>
      </c>
      <c r="N32" s="15">
        <f t="shared" si="0"/>
        <v>2514461.2599999998</v>
      </c>
    </row>
    <row r="33" spans="1:14" x14ac:dyDescent="0.25">
      <c r="A33" s="5" t="s">
        <v>25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35">
        <v>413237.54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15">
        <f t="shared" si="0"/>
        <v>413237.54</v>
      </c>
    </row>
    <row r="34" spans="1:14" x14ac:dyDescent="0.25">
      <c r="A34" s="5" t="s">
        <v>26</v>
      </c>
      <c r="B34" s="28">
        <v>0</v>
      </c>
      <c r="C34" s="28">
        <v>0</v>
      </c>
      <c r="D34" s="45">
        <v>197581.79</v>
      </c>
      <c r="E34" s="45">
        <v>1245806.06</v>
      </c>
      <c r="F34" s="45">
        <v>875088.88</v>
      </c>
      <c r="G34" s="45">
        <v>35046.1</v>
      </c>
      <c r="H34" s="28">
        <v>0</v>
      </c>
      <c r="I34" s="35">
        <v>489869.2</v>
      </c>
      <c r="J34" s="54">
        <v>1411924.44</v>
      </c>
      <c r="K34" s="54">
        <v>431908.91</v>
      </c>
      <c r="L34" s="54">
        <v>828798.68</v>
      </c>
      <c r="M34" s="35">
        <v>1788375.23</v>
      </c>
      <c r="N34" s="15">
        <f t="shared" si="0"/>
        <v>7304399.290000001</v>
      </c>
    </row>
    <row r="35" spans="1:14" x14ac:dyDescent="0.25">
      <c r="A35" s="3" t="s">
        <v>27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 t="s">
        <v>96</v>
      </c>
      <c r="I35" s="28" t="s">
        <v>96</v>
      </c>
      <c r="J35" s="28">
        <v>0</v>
      </c>
      <c r="K35" s="28">
        <v>0</v>
      </c>
      <c r="L35" s="28">
        <v>0</v>
      </c>
      <c r="M35" s="28">
        <v>0</v>
      </c>
      <c r="N35" s="15">
        <f t="shared" si="0"/>
        <v>0</v>
      </c>
    </row>
    <row r="36" spans="1:14" x14ac:dyDescent="0.25">
      <c r="A36" s="5" t="s">
        <v>28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15">
        <f t="shared" si="0"/>
        <v>0</v>
      </c>
    </row>
    <row r="37" spans="1:14" x14ac:dyDescent="0.25">
      <c r="A37" s="5" t="s">
        <v>29</v>
      </c>
      <c r="B37" s="44">
        <v>1532935166.6700001</v>
      </c>
      <c r="C37" s="45">
        <v>1583073692.01</v>
      </c>
      <c r="D37" s="45">
        <v>1558004429.3399999</v>
      </c>
      <c r="E37" s="45">
        <v>1558004429.3399999</v>
      </c>
      <c r="F37" s="45">
        <v>1558004429.3399999</v>
      </c>
      <c r="G37" s="45">
        <v>1558004429.3399999</v>
      </c>
      <c r="H37" s="35">
        <v>1558004429.3399999</v>
      </c>
      <c r="I37" s="35">
        <v>1558004429.3399999</v>
      </c>
      <c r="J37" s="54">
        <v>1558004429.3399999</v>
      </c>
      <c r="K37" s="54">
        <v>1558004429.3399999</v>
      </c>
      <c r="L37" s="54">
        <v>1558004429.3399999</v>
      </c>
      <c r="M37" s="35">
        <v>1558004429.26</v>
      </c>
      <c r="N37" s="15">
        <f t="shared" si="0"/>
        <v>18696053152</v>
      </c>
    </row>
    <row r="38" spans="1:14" x14ac:dyDescent="0.25">
      <c r="A38" s="5" t="s">
        <v>30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15">
        <f t="shared" si="0"/>
        <v>0</v>
      </c>
    </row>
    <row r="39" spans="1:14" x14ac:dyDescent="0.25">
      <c r="A39" s="5" t="s">
        <v>31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15">
        <f t="shared" si="0"/>
        <v>0</v>
      </c>
    </row>
    <row r="40" spans="1:14" x14ac:dyDescent="0.25">
      <c r="A40" s="5" t="s">
        <v>32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5">
        <f t="shared" si="0"/>
        <v>0</v>
      </c>
    </row>
    <row r="41" spans="1:14" x14ac:dyDescent="0.25">
      <c r="A41" s="5" t="s">
        <v>33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15">
        <f t="shared" si="0"/>
        <v>0</v>
      </c>
    </row>
    <row r="42" spans="1:14" x14ac:dyDescent="0.25">
      <c r="A42" s="5" t="s">
        <v>34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54">
        <v>840572.97</v>
      </c>
      <c r="L42" s="28">
        <v>0</v>
      </c>
      <c r="M42" s="28">
        <v>0</v>
      </c>
      <c r="N42" s="15">
        <f t="shared" si="0"/>
        <v>840572.97</v>
      </c>
    </row>
    <row r="43" spans="1:14" x14ac:dyDescent="0.25">
      <c r="A43" s="5" t="s">
        <v>35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15">
        <f t="shared" si="0"/>
        <v>0</v>
      </c>
    </row>
    <row r="44" spans="1:14" x14ac:dyDescent="0.25">
      <c r="A44" s="3" t="s">
        <v>36</v>
      </c>
      <c r="B44" s="28">
        <v>0</v>
      </c>
      <c r="C44" s="28">
        <v>0</v>
      </c>
      <c r="D44" s="28" t="s">
        <v>96</v>
      </c>
      <c r="E44" s="28">
        <v>0</v>
      </c>
      <c r="F44" s="28">
        <v>0</v>
      </c>
      <c r="G44" s="28" t="s">
        <v>96</v>
      </c>
      <c r="H44" s="28" t="s">
        <v>96</v>
      </c>
      <c r="I44" s="28" t="s">
        <v>96</v>
      </c>
      <c r="J44" s="28" t="s">
        <v>96</v>
      </c>
      <c r="K44" s="28" t="s">
        <v>96</v>
      </c>
      <c r="L44" s="28" t="s">
        <v>96</v>
      </c>
      <c r="M44" s="28" t="s">
        <v>96</v>
      </c>
      <c r="N44" s="15">
        <f t="shared" si="0"/>
        <v>0</v>
      </c>
    </row>
    <row r="45" spans="1:14" x14ac:dyDescent="0.25">
      <c r="A45" s="5" t="s">
        <v>37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15">
        <f t="shared" si="0"/>
        <v>0</v>
      </c>
    </row>
    <row r="46" spans="1:14" x14ac:dyDescent="0.25">
      <c r="A46" s="5" t="s">
        <v>38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15">
        <f t="shared" si="0"/>
        <v>0</v>
      </c>
    </row>
    <row r="47" spans="1:14" x14ac:dyDescent="0.25">
      <c r="A47" s="5" t="s">
        <v>39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15">
        <f t="shared" si="0"/>
        <v>0</v>
      </c>
    </row>
    <row r="48" spans="1:14" x14ac:dyDescent="0.25">
      <c r="A48" s="5" t="s">
        <v>40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15">
        <f t="shared" si="0"/>
        <v>0</v>
      </c>
    </row>
    <row r="49" spans="1:14" x14ac:dyDescent="0.25">
      <c r="A49" s="5" t="s">
        <v>41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15">
        <f t="shared" si="0"/>
        <v>0</v>
      </c>
    </row>
    <row r="50" spans="1:14" x14ac:dyDescent="0.25">
      <c r="A50" s="5" t="s">
        <v>42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15">
        <f t="shared" si="0"/>
        <v>0</v>
      </c>
    </row>
    <row r="51" spans="1:14" x14ac:dyDescent="0.25">
      <c r="A51" s="3" t="s">
        <v>43</v>
      </c>
      <c r="B51" s="28">
        <v>0</v>
      </c>
      <c r="C51" s="28">
        <v>0</v>
      </c>
      <c r="D51" s="28" t="s">
        <v>96</v>
      </c>
      <c r="E51" s="28">
        <v>0</v>
      </c>
      <c r="F51" s="28">
        <v>0</v>
      </c>
      <c r="G51" s="28" t="s">
        <v>96</v>
      </c>
      <c r="H51" s="28" t="s">
        <v>96</v>
      </c>
      <c r="I51" s="28" t="s">
        <v>96</v>
      </c>
      <c r="J51" s="28" t="s">
        <v>96</v>
      </c>
      <c r="K51" s="28" t="s">
        <v>96</v>
      </c>
      <c r="L51" s="28" t="s">
        <v>96</v>
      </c>
      <c r="M51" s="28" t="s">
        <v>96</v>
      </c>
      <c r="N51" s="15">
        <f t="shared" si="0"/>
        <v>0</v>
      </c>
    </row>
    <row r="52" spans="1:14" x14ac:dyDescent="0.25">
      <c r="A52" s="5" t="s">
        <v>44</v>
      </c>
      <c r="B52" s="28">
        <v>0</v>
      </c>
      <c r="C52" s="28">
        <v>0</v>
      </c>
      <c r="D52" s="45">
        <v>4200203.1399999997</v>
      </c>
      <c r="E52" s="45">
        <v>794982.23</v>
      </c>
      <c r="F52" s="45">
        <v>4213066.3499999996</v>
      </c>
      <c r="G52" s="45">
        <v>169409.81</v>
      </c>
      <c r="H52" s="35">
        <v>175109.64</v>
      </c>
      <c r="I52" s="35">
        <v>218357.97</v>
      </c>
      <c r="J52" s="54">
        <v>15163</v>
      </c>
      <c r="K52" s="54">
        <v>649106.9</v>
      </c>
      <c r="L52" s="54">
        <v>12816052.869999999</v>
      </c>
      <c r="M52" s="35">
        <v>5154865.22</v>
      </c>
      <c r="N52" s="15">
        <f t="shared" si="0"/>
        <v>28406317.129999999</v>
      </c>
    </row>
    <row r="53" spans="1:14" x14ac:dyDescent="0.25">
      <c r="A53" s="5" t="s">
        <v>45</v>
      </c>
      <c r="B53" s="28">
        <v>0</v>
      </c>
      <c r="C53" s="28">
        <v>0</v>
      </c>
      <c r="D53" s="28">
        <v>0</v>
      </c>
      <c r="E53" s="28">
        <v>0</v>
      </c>
      <c r="F53" s="45">
        <v>39259.660000000003</v>
      </c>
      <c r="G53" s="28">
        <v>0</v>
      </c>
      <c r="H53" s="28">
        <v>0</v>
      </c>
      <c r="I53" s="35">
        <v>392000</v>
      </c>
      <c r="J53" s="28">
        <v>0</v>
      </c>
      <c r="K53" s="54">
        <v>124254</v>
      </c>
      <c r="L53" s="54">
        <v>-124254</v>
      </c>
      <c r="M53" s="35">
        <v>124254</v>
      </c>
      <c r="N53" s="15">
        <f t="shared" si="0"/>
        <v>555513.66</v>
      </c>
    </row>
    <row r="54" spans="1:14" x14ac:dyDescent="0.25">
      <c r="A54" s="5" t="s">
        <v>46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54">
        <v>0</v>
      </c>
      <c r="M54" s="35">
        <v>50486.3</v>
      </c>
      <c r="N54" s="15">
        <f t="shared" si="0"/>
        <v>50486.3</v>
      </c>
    </row>
    <row r="55" spans="1:14" x14ac:dyDescent="0.25">
      <c r="A55" s="5" t="s">
        <v>47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35">
        <v>2408749</v>
      </c>
      <c r="J55" s="28">
        <v>0</v>
      </c>
      <c r="K55" s="28">
        <v>0</v>
      </c>
      <c r="L55" s="28">
        <v>0</v>
      </c>
      <c r="M55" s="35">
        <v>2844300</v>
      </c>
      <c r="N55" s="15">
        <f t="shared" si="0"/>
        <v>5253049</v>
      </c>
    </row>
    <row r="56" spans="1:14" x14ac:dyDescent="0.25">
      <c r="A56" s="5" t="s">
        <v>48</v>
      </c>
      <c r="B56" s="28">
        <v>0</v>
      </c>
      <c r="C56" s="45">
        <v>155000</v>
      </c>
      <c r="D56" s="45">
        <v>1434397.52</v>
      </c>
      <c r="E56" s="45">
        <v>1545567.61</v>
      </c>
      <c r="F56" s="45">
        <v>6973638.5999999996</v>
      </c>
      <c r="G56" s="45">
        <v>2209511.96</v>
      </c>
      <c r="H56" s="28">
        <v>0</v>
      </c>
      <c r="I56" s="35">
        <v>2054884.51</v>
      </c>
      <c r="J56" s="54">
        <v>265441</v>
      </c>
      <c r="K56" s="54">
        <v>22031.83</v>
      </c>
      <c r="L56" s="54">
        <v>1908571.49</v>
      </c>
      <c r="M56" s="35">
        <v>921411.67</v>
      </c>
      <c r="N56" s="15">
        <f t="shared" si="0"/>
        <v>17490456.190000001</v>
      </c>
    </row>
    <row r="57" spans="1:14" x14ac:dyDescent="0.25">
      <c r="A57" s="5" t="s">
        <v>49</v>
      </c>
      <c r="B57" s="28">
        <v>0</v>
      </c>
      <c r="C57" s="28">
        <v>0</v>
      </c>
      <c r="D57" s="28">
        <v>0</v>
      </c>
      <c r="E57" s="28">
        <v>0</v>
      </c>
      <c r="F57" s="45">
        <v>28485.200000000001</v>
      </c>
      <c r="G57" s="28">
        <v>0</v>
      </c>
      <c r="H57" s="28">
        <v>0</v>
      </c>
      <c r="I57" s="28">
        <v>0</v>
      </c>
      <c r="J57" s="28">
        <v>0</v>
      </c>
      <c r="K57" s="54">
        <v>1547017.76</v>
      </c>
      <c r="L57" s="54">
        <v>-1547017.76</v>
      </c>
      <c r="M57" s="35">
        <v>1779305.48</v>
      </c>
      <c r="N57" s="15">
        <f t="shared" si="0"/>
        <v>1807790.68</v>
      </c>
    </row>
    <row r="58" spans="1:14" x14ac:dyDescent="0.25">
      <c r="A58" s="5" t="s">
        <v>50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15">
        <f t="shared" si="0"/>
        <v>0</v>
      </c>
    </row>
    <row r="59" spans="1:14" x14ac:dyDescent="0.25">
      <c r="A59" s="5" t="s">
        <v>51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15">
        <f t="shared" si="0"/>
        <v>0</v>
      </c>
    </row>
    <row r="60" spans="1:14" x14ac:dyDescent="0.25">
      <c r="A60" s="5" t="s">
        <v>52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15">
        <f t="shared" si="0"/>
        <v>0</v>
      </c>
    </row>
    <row r="61" spans="1:14" x14ac:dyDescent="0.25">
      <c r="A61" s="3" t="s">
        <v>53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15">
        <f t="shared" si="0"/>
        <v>0</v>
      </c>
    </row>
    <row r="62" spans="1:14" x14ac:dyDescent="0.25">
      <c r="A62" s="5" t="s">
        <v>54</v>
      </c>
      <c r="B62" s="28">
        <v>0</v>
      </c>
      <c r="C62" s="28">
        <v>0</v>
      </c>
      <c r="D62" s="28">
        <v>0</v>
      </c>
      <c r="E62" s="28">
        <v>0</v>
      </c>
      <c r="F62" s="45">
        <v>4927137.84</v>
      </c>
      <c r="G62" s="28">
        <v>0</v>
      </c>
      <c r="H62" s="35">
        <v>1017618.53</v>
      </c>
      <c r="I62" s="28">
        <v>0</v>
      </c>
      <c r="J62" s="28">
        <v>0</v>
      </c>
      <c r="K62" s="54">
        <v>3052855.6</v>
      </c>
      <c r="L62" s="28">
        <v>0</v>
      </c>
      <c r="M62" s="28">
        <v>0</v>
      </c>
      <c r="N62" s="15">
        <f t="shared" si="0"/>
        <v>8997611.9700000007</v>
      </c>
    </row>
    <row r="63" spans="1:14" x14ac:dyDescent="0.25">
      <c r="A63" s="5" t="s">
        <v>55</v>
      </c>
      <c r="B63" s="28">
        <v>0</v>
      </c>
      <c r="C63" s="28">
        <v>0</v>
      </c>
      <c r="D63" s="28">
        <v>0</v>
      </c>
      <c r="E63" s="28">
        <v>0</v>
      </c>
      <c r="F63" s="45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15">
        <f t="shared" si="0"/>
        <v>0</v>
      </c>
    </row>
    <row r="64" spans="1:14" x14ac:dyDescent="0.25">
      <c r="A64" s="5" t="s">
        <v>56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15">
        <f t="shared" si="0"/>
        <v>0</v>
      </c>
    </row>
    <row r="65" spans="1:14" x14ac:dyDescent="0.25">
      <c r="A65" s="5" t="s">
        <v>57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15">
        <f t="shared" si="0"/>
        <v>0</v>
      </c>
    </row>
    <row r="66" spans="1:14" x14ac:dyDescent="0.25">
      <c r="A66" s="3" t="s">
        <v>58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15">
        <f t="shared" si="0"/>
        <v>0</v>
      </c>
    </row>
    <row r="67" spans="1:14" x14ac:dyDescent="0.25">
      <c r="A67" s="5" t="s">
        <v>59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15">
        <f t="shared" si="0"/>
        <v>0</v>
      </c>
    </row>
    <row r="68" spans="1:14" x14ac:dyDescent="0.25">
      <c r="A68" s="5" t="s">
        <v>60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15">
        <f t="shared" si="0"/>
        <v>0</v>
      </c>
    </row>
    <row r="69" spans="1:14" x14ac:dyDescent="0.25">
      <c r="A69" s="3" t="s">
        <v>61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15">
        <f t="shared" si="0"/>
        <v>0</v>
      </c>
    </row>
    <row r="70" spans="1:14" x14ac:dyDescent="0.25">
      <c r="A70" s="5" t="s">
        <v>62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15">
        <f t="shared" si="0"/>
        <v>0</v>
      </c>
    </row>
    <row r="71" spans="1:14" x14ac:dyDescent="0.25">
      <c r="A71" s="5" t="s">
        <v>63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15">
        <f t="shared" si="0"/>
        <v>0</v>
      </c>
    </row>
    <row r="72" spans="1:14" x14ac:dyDescent="0.25">
      <c r="A72" s="5" t="s">
        <v>64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15">
        <f t="shared" si="0"/>
        <v>0</v>
      </c>
    </row>
    <row r="73" spans="1:14" x14ac:dyDescent="0.25">
      <c r="A73" s="1" t="s">
        <v>68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15">
        <f t="shared" si="0"/>
        <v>0</v>
      </c>
    </row>
    <row r="74" spans="1:14" x14ac:dyDescent="0.25">
      <c r="A74" s="3" t="s">
        <v>69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15">
        <f t="shared" si="0"/>
        <v>0</v>
      </c>
    </row>
    <row r="75" spans="1:14" x14ac:dyDescent="0.25">
      <c r="A75" s="5" t="s">
        <v>70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15">
        <f t="shared" ref="N75:N81" si="1">SUM(B75:M75)</f>
        <v>0</v>
      </c>
    </row>
    <row r="76" spans="1:14" ht="15.75" x14ac:dyDescent="0.25">
      <c r="A76" s="5" t="s">
        <v>71</v>
      </c>
      <c r="B76" s="28">
        <v>0</v>
      </c>
      <c r="C76" s="12">
        <v>0</v>
      </c>
      <c r="D76" s="12">
        <v>0</v>
      </c>
      <c r="E76" s="28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5">
        <f t="shared" si="1"/>
        <v>0</v>
      </c>
    </row>
    <row r="77" spans="1:14" ht="15.75" x14ac:dyDescent="0.25">
      <c r="A77" s="3" t="s">
        <v>72</v>
      </c>
      <c r="B77" s="28">
        <v>0</v>
      </c>
      <c r="C77" s="12">
        <v>0</v>
      </c>
      <c r="D77" s="12">
        <v>0</v>
      </c>
      <c r="E77" s="28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5">
        <f t="shared" si="1"/>
        <v>0</v>
      </c>
    </row>
    <row r="78" spans="1:14" ht="15.75" x14ac:dyDescent="0.25">
      <c r="A78" s="5" t="s">
        <v>73</v>
      </c>
      <c r="B78" s="28">
        <v>0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5" t="s">
        <v>74</v>
      </c>
      <c r="B79" s="28">
        <v>0</v>
      </c>
      <c r="C79" s="12">
        <v>0</v>
      </c>
      <c r="D79" s="12">
        <v>0</v>
      </c>
      <c r="E79" s="28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3" t="s">
        <v>75</v>
      </c>
      <c r="B80" s="28">
        <v>0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5" x14ac:dyDescent="0.25">
      <c r="A81" s="5" t="s">
        <v>76</v>
      </c>
      <c r="B81" s="28">
        <v>0</v>
      </c>
      <c r="C81" s="13">
        <v>0</v>
      </c>
      <c r="D81" s="13">
        <v>0</v>
      </c>
      <c r="E81" s="28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5">
        <f t="shared" si="1"/>
        <v>0</v>
      </c>
    </row>
    <row r="82" spans="1:15" s="33" customFormat="1" x14ac:dyDescent="0.25">
      <c r="A82" s="83" t="s">
        <v>65</v>
      </c>
      <c r="B82" s="74">
        <f>SUM(B10:B81)</f>
        <v>1568378256.51</v>
      </c>
      <c r="C82" s="74">
        <f t="shared" ref="C82:N82" si="2">SUM(C10:C81)</f>
        <v>1615938097.3399999</v>
      </c>
      <c r="D82" s="74">
        <f t="shared" si="2"/>
        <v>1599252046.49</v>
      </c>
      <c r="E82" s="74">
        <f t="shared" si="2"/>
        <v>1623378169.3599999</v>
      </c>
      <c r="F82" s="74">
        <f t="shared" si="2"/>
        <v>1615415160.2299998</v>
      </c>
      <c r="G82" s="74">
        <f t="shared" si="2"/>
        <v>1617071657.8599999</v>
      </c>
      <c r="H82" s="74">
        <f t="shared" si="2"/>
        <v>1615125420.23</v>
      </c>
      <c r="I82" s="84">
        <f t="shared" si="2"/>
        <v>1618425722.8799999</v>
      </c>
      <c r="J82" s="85">
        <f t="shared" si="2"/>
        <v>1603787669.8199999</v>
      </c>
      <c r="K82" s="74">
        <f t="shared" si="2"/>
        <v>1649861995.77</v>
      </c>
      <c r="L82" s="74">
        <f t="shared" si="2"/>
        <v>1642791765.4899998</v>
      </c>
      <c r="M82" s="74">
        <f t="shared" si="2"/>
        <v>1698962691</v>
      </c>
      <c r="N82" s="74">
        <f t="shared" si="2"/>
        <v>19468388652.98</v>
      </c>
      <c r="O82" s="82"/>
    </row>
    <row r="83" spans="1:15" x14ac:dyDescent="0.25">
      <c r="A83" t="s">
        <v>104</v>
      </c>
      <c r="C83"/>
      <c r="F83" s="15" t="s">
        <v>96</v>
      </c>
      <c r="G83" s="35"/>
      <c r="H83" s="15" t="s">
        <v>96</v>
      </c>
      <c r="K83" s="24"/>
      <c r="L83" s="31"/>
      <c r="N83" s="15"/>
    </row>
    <row r="84" spans="1:15" ht="15.75" x14ac:dyDescent="0.25">
      <c r="A84" t="s">
        <v>106</v>
      </c>
      <c r="B84" s="16"/>
      <c r="D84" s="14"/>
      <c r="E84" s="14"/>
      <c r="F84" s="14"/>
      <c r="G84" s="14"/>
      <c r="H84" s="14"/>
      <c r="K84" s="25"/>
      <c r="N84" s="41" t="s">
        <v>96</v>
      </c>
    </row>
    <row r="85" spans="1:15" ht="15.75" x14ac:dyDescent="0.25">
      <c r="A85" t="s">
        <v>107</v>
      </c>
      <c r="B85" s="16"/>
      <c r="D85" s="16"/>
      <c r="E85" s="14"/>
      <c r="F85" s="14"/>
      <c r="G85" s="14"/>
      <c r="H85" s="14"/>
      <c r="K85" s="26"/>
      <c r="N85" s="41"/>
    </row>
    <row r="86" spans="1:15" ht="15.75" x14ac:dyDescent="0.25">
      <c r="B86" s="16"/>
      <c r="D86" s="16"/>
      <c r="E86" s="14"/>
      <c r="F86" s="14"/>
      <c r="G86" s="14"/>
      <c r="H86" s="14"/>
      <c r="K86" s="25"/>
    </row>
    <row r="87" spans="1:15" ht="15.75" x14ac:dyDescent="0.25">
      <c r="B87" s="16" t="s">
        <v>96</v>
      </c>
      <c r="D87" s="16"/>
      <c r="E87" s="14"/>
      <c r="F87" s="14"/>
      <c r="G87" s="14"/>
      <c r="H87" s="14"/>
      <c r="K87" s="27"/>
    </row>
    <row r="88" spans="1:15" ht="15.75" x14ac:dyDescent="0.25">
      <c r="B88" s="16"/>
      <c r="D88" s="16"/>
      <c r="E88" s="14"/>
      <c r="F88" s="14"/>
      <c r="G88" s="14"/>
      <c r="H88" s="14"/>
    </row>
    <row r="89" spans="1:15" ht="15.75" x14ac:dyDescent="0.25">
      <c r="A89" s="17"/>
      <c r="B89" s="18"/>
      <c r="D89" s="16"/>
      <c r="E89" s="14"/>
      <c r="F89" s="14"/>
      <c r="G89" s="14"/>
      <c r="H89" s="14"/>
    </row>
    <row r="90" spans="1:15" ht="15.75" x14ac:dyDescent="0.25">
      <c r="A90" s="55" t="s">
        <v>97</v>
      </c>
      <c r="B90" s="55"/>
      <c r="D90" s="16"/>
      <c r="E90" s="14"/>
      <c r="F90" s="14"/>
      <c r="G90" s="14"/>
      <c r="H90" s="14"/>
    </row>
    <row r="91" spans="1:15" ht="15.75" x14ac:dyDescent="0.25">
      <c r="A91" s="55" t="s">
        <v>98</v>
      </c>
      <c r="B91" s="55"/>
      <c r="D91" s="16"/>
      <c r="E91" s="14"/>
      <c r="F91" s="14"/>
      <c r="G91" s="14"/>
      <c r="H91" s="14"/>
    </row>
    <row r="92" spans="1:15" x14ac:dyDescent="0.25">
      <c r="C92"/>
    </row>
    <row r="93" spans="1:15" x14ac:dyDescent="0.25">
      <c r="C93"/>
    </row>
    <row r="94" spans="1:15" ht="15.75" x14ac:dyDescent="0.25">
      <c r="A94" s="19" t="s">
        <v>99</v>
      </c>
      <c r="B94" s="16"/>
      <c r="D94" s="16"/>
      <c r="E94" s="14"/>
      <c r="F94" s="14"/>
      <c r="G94" s="14"/>
      <c r="H94" s="14"/>
      <c r="I94" s="16"/>
      <c r="J94" s="16"/>
      <c r="K94" s="16"/>
    </row>
    <row r="95" spans="1:15" ht="20.25" customHeight="1" x14ac:dyDescent="0.25">
      <c r="A95" s="20" t="s">
        <v>100</v>
      </c>
      <c r="B95" s="21"/>
      <c r="C95" s="21"/>
      <c r="D95" s="16"/>
      <c r="E95" s="14"/>
      <c r="F95" s="14"/>
      <c r="G95" s="14"/>
      <c r="H95" s="14"/>
      <c r="I95" s="16"/>
      <c r="J95" s="16"/>
      <c r="K95" s="16"/>
    </row>
    <row r="96" spans="1:15" ht="19.5" customHeight="1" x14ac:dyDescent="0.25">
      <c r="A96" s="22" t="s">
        <v>101</v>
      </c>
      <c r="C96"/>
      <c r="E96" s="14"/>
      <c r="F96" s="14"/>
      <c r="G96" s="14"/>
      <c r="H96" s="14"/>
      <c r="I96" s="16"/>
      <c r="J96" s="16"/>
      <c r="K96" s="16"/>
    </row>
  </sheetData>
  <mergeCells count="7">
    <mergeCell ref="A1:N1"/>
    <mergeCell ref="A2:N2"/>
    <mergeCell ref="A3:N3"/>
    <mergeCell ref="A4:N4"/>
    <mergeCell ref="A5:N5"/>
    <mergeCell ref="A91:B91"/>
    <mergeCell ref="A90:B90"/>
  </mergeCells>
  <pageMargins left="0.25" right="0.25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2024-01-12T15:02:42Z</cp:lastPrinted>
  <dcterms:created xsi:type="dcterms:W3CDTF">2021-07-29T18:58:50Z</dcterms:created>
  <dcterms:modified xsi:type="dcterms:W3CDTF">2024-01-12T15:02:58Z</dcterms:modified>
</cp:coreProperties>
</file>