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ejecucion!$A$1:$F$168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E87" i="7"/>
  <c r="F17"/>
  <c r="E102"/>
  <c r="E130"/>
  <c r="G22" i="8"/>
  <c r="E139" i="7"/>
  <c r="E138" s="1"/>
  <c r="F146" s="1"/>
  <c r="H191" s="1"/>
  <c r="E124"/>
  <c r="E25"/>
  <c r="E84"/>
  <c r="E132"/>
  <c r="E150"/>
  <c r="E107"/>
  <c r="E70"/>
  <c r="G21" i="8"/>
  <c r="E44" i="7"/>
  <c r="E33"/>
  <c r="E63"/>
  <c r="E159"/>
  <c r="E134"/>
  <c r="E97"/>
  <c r="E155"/>
  <c r="E50"/>
  <c r="E148"/>
  <c r="E119"/>
  <c r="F122" s="1"/>
  <c r="H189" s="1"/>
  <c r="E110"/>
  <c r="E66"/>
  <c r="E53"/>
  <c r="E23"/>
  <c r="E59"/>
  <c r="E93"/>
  <c r="E81"/>
  <c r="E55"/>
  <c r="G185"/>
  <c r="E38"/>
  <c r="F18"/>
  <c r="H185" s="1"/>
  <c r="E154"/>
  <c r="F161" s="1"/>
  <c r="H193" s="1"/>
  <c r="E118" l="1"/>
  <c r="E123"/>
  <c r="H190" s="1"/>
  <c r="E22"/>
  <c r="H186" s="1"/>
  <c r="G23" i="8"/>
  <c r="E147" i="7"/>
  <c r="F153" s="1"/>
  <c r="H192" s="1"/>
  <c r="E80"/>
  <c r="F117" s="1"/>
  <c r="E43"/>
  <c r="F79" s="1"/>
  <c r="F137" l="1"/>
  <c r="F42"/>
  <c r="F163" s="1"/>
  <c r="G26" i="8" s="1"/>
  <c r="G27" s="1"/>
  <c r="H188" i="7"/>
  <c r="H187"/>
  <c r="H196" l="1"/>
  <c r="I186" s="1"/>
  <c r="F164"/>
  <c r="F169" s="1"/>
  <c r="I193" l="1"/>
  <c r="I188"/>
  <c r="I190"/>
  <c r="H197"/>
  <c r="I187"/>
  <c r="I192"/>
  <c r="I189" l="1"/>
  <c r="I191"/>
  <c r="I196" l="1"/>
</calcChain>
</file>

<file path=xl/sharedStrings.xml><?xml version="1.0" encoding="utf-8"?>
<sst xmlns="http://schemas.openxmlformats.org/spreadsheetml/2006/main" count="187" uniqueCount="179">
  <si>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</si>
  <si>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</si>
  <si>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</si>
  <si>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</si>
  <si>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</si>
  <si>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</si>
  <si>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</si>
  <si>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</si>
  <si>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</si>
  <si>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</si>
  <si>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</si>
  <si>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</si>
  <si>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</si>
  <si>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</si>
  <si>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</si>
  <si>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</si>
  <si>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</si>
  <si>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</si>
  <si>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</si>
  <si>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</si>
  <si>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</si>
  <si>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</si>
  <si>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</si>
  <si>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</si>
  <si>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</si>
  <si>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</si>
  <si>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</si>
  <si>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</si>
  <si>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</si>
  <si>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</si>
  <si>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</si>
  <si>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</si>
  <si>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</si>
  <si>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</si>
  <si>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</si>
  <si>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</si>
  <si>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</si>
  <si>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</si>
  <si>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</si>
  <si>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</si>
  <si>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</si>
  <si>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</si>
  <si>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</si>
  <si>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</si>
  <si>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</si>
  <si>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</si>
  <si>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</si>
  <si>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</si>
  <si>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</si>
  <si>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</si>
  <si>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</si>
  <si>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</si>
  <si>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</si>
  <si>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</si>
  <si>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</si>
  <si>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</si>
  <si>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</si>
  <si>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</si>
  <si>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</si>
  <si>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</si>
  <si>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</si>
  <si>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</si>
  <si>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</si>
  <si>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</si>
  <si>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</si>
  <si>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</si>
  <si>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</si>
  <si>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</si>
  <si>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</si>
  <si>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</si>
  <si>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</si>
  <si>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</si>
  <si>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</si>
  <si>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</si>
  <si>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</si>
  <si>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</si>
  <si>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</si>
  <si>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</si>
  <si>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</si>
  <si>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</si>
  <si>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</si>
  <si>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</si>
  <si>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</si>
  <si>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</si>
  <si>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</si>
  <si>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</si>
  <si>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</si>
  <si>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</si>
  <si>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</si>
  <si>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</si>
  <si>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</si>
  <si>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</si>
  <si>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</si>
  <si>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</si>
  <si>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</si>
  <si>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</si>
  <si>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</si>
  <si>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</si>
  <si>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</si>
  <si>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</si>
  <si>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</si>
  <si>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</si>
  <si>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</si>
  <si>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</si>
  <si>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</si>
  <si>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</si>
  <si>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</si>
  <si>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</si>
  <si>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</si>
  <si>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</si>
  <si>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</si>
  <si>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</si>
  <si>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</si>
  <si>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</si>
  <si>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</si>
  <si>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</si>
  <si>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</si>
  <si>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</si>
  <si>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</si>
  <si>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</si>
  <si>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</si>
  <si>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</si>
  <si>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</si>
  <si>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</si>
  <si>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</si>
  <si>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</si>
  <si>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</si>
  <si>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</si>
  <si>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</si>
  <si>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</si>
  <si>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</si>
  <si>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</si>
  <si>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</si>
  <si>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</si>
  <si>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</si>
  <si>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</si>
  <si>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</si>
  <si>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</si>
  <si>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</si>
  <si>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</si>
  <si>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</si>
  <si>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</si>
  <si>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</si>
  <si>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</si>
  <si>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</si>
  <si>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</si>
  <si>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</si>
  <si>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</si>
  <si>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</si>
  <si>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</si>
  <si>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</si>
  <si>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</si>
  <si>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</si>
  <si>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</si>
  <si>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</si>
  <si>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</si>
  <si>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</si>
  <si>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</si>
  <si>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</si>
  <si>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</si>
  <si>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</si>
  <si>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</si>
  <si>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</si>
  <si>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</si>
  <si>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</si>
  <si>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</si>
  <si>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</si>
  <si>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</si>
  <si>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</si>
  <si>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</si>
  <si>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</si>
  <si>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</si>
  <si>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Período del 01/07/2016 al 31/07/2016</t>
  </si>
  <si>
    <t>BALANCE DISPONIBLE PARA COMPROMISOS PENDIENTES AL 30/06/2016</t>
  </si>
  <si>
    <t>TOTAL INGRESOS POR PARTIDAS PRESUPUESTARIAS  JULIO 2016</t>
  </si>
  <si>
    <t>Del 1ro. De julio al 31, 2016</t>
  </si>
  <si>
    <t xml:space="preserve"> - Balance disponible al 30/06/2016</t>
  </si>
  <si>
    <t>BALANCE  DISPONIBLE AL 31/07/2016</t>
  </si>
  <si>
    <t>Textos de enseñanzas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</si>
</sst>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43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JULIO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ejecucion!$G$186:$G$190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ejecucion!$H$186:$H$190</c:f>
              <c:numCache>
                <c:formatCode>_-* #,##0.00_-;\-* #,##0.00_-;_-* "-"??_-;_-@_-</c:formatCode>
                <c:ptCount val="5"/>
                <c:pt idx="0">
                  <c:v>11280188.319999998</c:v>
                </c:pt>
                <c:pt idx="1">
                  <c:v>5370100.3999999994</c:v>
                </c:pt>
                <c:pt idx="2">
                  <c:v>145515.56999999998</c:v>
                </c:pt>
                <c:pt idx="3">
                  <c:v>26392.67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02"/>
          <c:y val="0.39634725850199515"/>
          <c:w val="0.26220824806537713"/>
          <c:h val="0.32807847706387633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JULIO 2016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ejecucion!$H$186:$H$193</c:f>
              <c:numCache>
                <c:formatCode>_-* #,##0.00_-;\-* #,##0.00_-;_-* "-"??_-;_-@_-</c:formatCode>
                <c:ptCount val="8"/>
                <c:pt idx="0">
                  <c:v>11280188.319999998</c:v>
                </c:pt>
                <c:pt idx="1">
                  <c:v>5370100.3999999994</c:v>
                </c:pt>
                <c:pt idx="2">
                  <c:v>145515.56999999998</c:v>
                </c:pt>
                <c:pt idx="3">
                  <c:v>26392.67</c:v>
                </c:pt>
                <c:pt idx="4">
                  <c:v>0</c:v>
                </c:pt>
                <c:pt idx="5">
                  <c:v>0</c:v>
                </c:pt>
                <c:pt idx="6">
                  <c:v>24000</c:v>
                </c:pt>
                <c:pt idx="7" formatCode="_(* #,##0.00_);_(* \(#,##0.00\);_(* &quot;-&quot;??_);_(@_)">
                  <c:v>-3129266.43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ejecucion!$I$186:$I$193</c:f>
              <c:numCache>
                <c:formatCode>0.0%</c:formatCode>
                <c:ptCount val="8"/>
                <c:pt idx="0">
                  <c:v>0.82235513953572503</c:v>
                </c:pt>
                <c:pt idx="1">
                  <c:v>0.39149432070499807</c:v>
                </c:pt>
                <c:pt idx="2">
                  <c:v>1.0608464457973745E-2</c:v>
                </c:pt>
                <c:pt idx="3">
                  <c:v>4.4601703639180802E-4</c:v>
                </c:pt>
                <c:pt idx="4">
                  <c:v>0</c:v>
                </c:pt>
                <c:pt idx="5">
                  <c:v>0</c:v>
                </c:pt>
                <c:pt idx="6">
                  <c:v>1.7496625755674799E-3</c:v>
                </c:pt>
                <c:pt idx="7">
                  <c:v>-0.22813168173127724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8"/>
  <sheetViews>
    <sheetView showZeros="0" tabSelected="1" zoomScaleNormal="100" workbookViewId="0">
      <selection activeCell="F15" sqref="F15:F17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>
      <c r="A9" s="97" t="s">
        <v>165</v>
      </c>
      <c r="B9" s="97"/>
      <c r="C9" s="97"/>
      <c r="D9" s="97"/>
      <c r="E9" s="97"/>
      <c r="F9" s="97"/>
    </row>
    <row r="10" spans="1:9" ht="15.75">
      <c r="A10" s="97" t="s">
        <v>172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6"/>
      <c r="B12" s="56"/>
      <c r="C12" s="56"/>
      <c r="D12" s="56"/>
      <c r="E12" s="56"/>
      <c r="F12" s="56"/>
    </row>
    <row r="13" spans="1:9" ht="15.75">
      <c r="A13" s="56"/>
      <c r="B13" s="56"/>
      <c r="C13" s="56"/>
      <c r="D13" s="56"/>
      <c r="E13" s="56"/>
      <c r="F13" s="56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91" t="s">
        <v>173</v>
      </c>
      <c r="B15" s="50"/>
      <c r="C15" s="17"/>
      <c r="D15" s="8"/>
      <c r="E15" s="18"/>
      <c r="F15" s="107">
        <v>35899152.560000002</v>
      </c>
    </row>
    <row r="16" spans="1:9" ht="16.5" customHeight="1">
      <c r="A16" s="91" t="s">
        <v>174</v>
      </c>
      <c r="B16" s="50"/>
      <c r="C16" s="17"/>
      <c r="D16" s="8"/>
      <c r="E16" s="18"/>
      <c r="F16" s="107">
        <v>36517907.759999998</v>
      </c>
    </row>
    <row r="17" spans="1:7" ht="16.5" customHeight="1" thickBot="1">
      <c r="A17" s="50" t="s">
        <v>81</v>
      </c>
      <c r="B17" s="50"/>
      <c r="C17" s="17"/>
      <c r="D17" s="8"/>
      <c r="E17" s="18"/>
      <c r="F17" s="107">
        <f>450000+24000</f>
        <v>474000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72891060.319999993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>
      <c r="A22" s="60" t="s">
        <v>39</v>
      </c>
      <c r="B22" s="61"/>
      <c r="C22" s="61"/>
      <c r="D22" s="62" t="s">
        <v>19</v>
      </c>
      <c r="E22" s="63">
        <f>+E23+E25+E29+E31+E32+E33+E38+E30</f>
        <v>11280188.319999998</v>
      </c>
      <c r="F22" s="16"/>
      <c r="G22" s="53"/>
    </row>
    <row r="23" spans="1:7">
      <c r="A23" s="11"/>
      <c r="B23" s="4">
        <v>1</v>
      </c>
      <c r="C23" s="11"/>
      <c r="D23" s="19" t="s">
        <v>134</v>
      </c>
      <c r="E23" s="22">
        <f>+E24</f>
        <v>8675065.7699999996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4">
        <v>8675065.7699999996</v>
      </c>
      <c r="F24" s="51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307000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6">
        <v>250000</v>
      </c>
      <c r="F26" s="16"/>
      <c r="G26" s="43"/>
    </row>
    <row r="27" spans="1:7" hidden="1">
      <c r="A27" s="11"/>
      <c r="B27" s="11"/>
      <c r="C27" s="11">
        <v>3</v>
      </c>
      <c r="D27" s="5" t="s">
        <v>155</v>
      </c>
      <c r="E27" s="74">
        <v>0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4">
        <v>57000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7">
        <v>748505.48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>
      <c r="A31" s="4"/>
      <c r="B31" s="4">
        <v>1</v>
      </c>
      <c r="C31" s="11">
        <v>5</v>
      </c>
      <c r="D31" s="19" t="s">
        <v>161</v>
      </c>
      <c r="E31" s="82">
        <v>16151.36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106">
        <v>205171.29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89500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4">
        <v>1500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1238794.4200000002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4">
        <v>568614.93000000005</v>
      </c>
      <c r="F39" s="16"/>
      <c r="G39" s="52"/>
    </row>
    <row r="40" spans="1:7">
      <c r="A40" s="12"/>
      <c r="B40" s="12"/>
      <c r="C40" s="12">
        <v>2</v>
      </c>
      <c r="D40" s="15" t="s">
        <v>48</v>
      </c>
      <c r="E40" s="74">
        <v>604710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4">
        <v>65469.49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11280188.319999998</v>
      </c>
      <c r="G42" s="43"/>
    </row>
    <row r="43" spans="1:7" ht="18.95" customHeight="1">
      <c r="A43" s="64" t="s">
        <v>40</v>
      </c>
      <c r="B43" s="65"/>
      <c r="C43" s="65"/>
      <c r="D43" s="66" t="s">
        <v>18</v>
      </c>
      <c r="E43" s="63">
        <f>+E44+E50+E53+E55+E59+E63+E66+E70</f>
        <v>5370100.3999999994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739784.14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4">
        <v>7765.13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4">
        <v>235781.15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4">
        <v>318010.90000000002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4">
        <v>177496.95999999999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16</v>
      </c>
      <c r="F50" s="16"/>
      <c r="G50" s="22"/>
    </row>
    <row r="51" spans="1:7" ht="20.25" hidden="1" customHeight="1">
      <c r="A51" s="9"/>
      <c r="B51" s="9"/>
      <c r="C51" s="20">
        <v>1</v>
      </c>
      <c r="D51" s="15" t="s">
        <v>127</v>
      </c>
      <c r="E51" s="74">
        <v>0</v>
      </c>
      <c r="F51" s="16"/>
      <c r="G51" s="22"/>
    </row>
    <row r="52" spans="1:7">
      <c r="A52" s="12"/>
      <c r="B52" s="12"/>
      <c r="C52" s="12">
        <v>2</v>
      </c>
      <c r="D52" s="28" t="s">
        <v>92</v>
      </c>
      <c r="E52" s="74">
        <v>16</v>
      </c>
      <c r="F52" s="16"/>
      <c r="G52" s="43"/>
    </row>
    <row r="53" spans="1:7" hidden="1">
      <c r="A53" s="9"/>
      <c r="B53" s="9">
        <v>3</v>
      </c>
      <c r="C53" s="9"/>
      <c r="D53" s="8" t="s">
        <v>51</v>
      </c>
      <c r="E53" s="22">
        <f>+E54</f>
        <v>0</v>
      </c>
      <c r="F53" s="16"/>
      <c r="G53" s="22"/>
    </row>
    <row r="54" spans="1:7" hidden="1">
      <c r="A54" s="9"/>
      <c r="B54" s="9"/>
      <c r="C54" s="20">
        <v>1</v>
      </c>
      <c r="D54" s="15" t="s">
        <v>55</v>
      </c>
      <c r="E54" s="74">
        <v>0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9870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4">
        <v>3370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4">
        <v>5940</v>
      </c>
      <c r="F57" s="16"/>
      <c r="G57" s="43"/>
    </row>
    <row r="58" spans="1:7">
      <c r="A58" s="12"/>
      <c r="B58" s="12"/>
      <c r="C58" s="12">
        <v>4</v>
      </c>
      <c r="D58" s="28" t="s">
        <v>57</v>
      </c>
      <c r="E58" s="74">
        <v>560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3917190.84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4">
        <v>3917190.84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4">
        <v>0</v>
      </c>
      <c r="F61" s="16"/>
      <c r="G61" s="22"/>
    </row>
    <row r="62" spans="1:7" hidden="1">
      <c r="A62" s="12"/>
      <c r="B62" s="12"/>
      <c r="C62" s="12">
        <v>8</v>
      </c>
      <c r="D62" s="28" t="s">
        <v>93</v>
      </c>
      <c r="E62" s="74">
        <v>0</v>
      </c>
      <c r="F62" s="16"/>
      <c r="G62" s="43"/>
    </row>
    <row r="63" spans="1:7">
      <c r="A63" s="12"/>
      <c r="B63" s="9">
        <v>6</v>
      </c>
      <c r="C63" s="12"/>
      <c r="D63" s="54" t="s">
        <v>79</v>
      </c>
      <c r="E63" s="22">
        <f>SUM(E64:E65)</f>
        <v>34188.199999999997</v>
      </c>
      <c r="F63" s="16"/>
      <c r="G63" s="43"/>
    </row>
    <row r="64" spans="1:7" hidden="1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4">
        <v>34188.199999999997</v>
      </c>
      <c r="F65" s="16"/>
      <c r="G65" s="43"/>
    </row>
    <row r="66" spans="1:7">
      <c r="A66" s="12"/>
      <c r="B66" s="9">
        <v>7</v>
      </c>
      <c r="C66" s="12"/>
      <c r="D66" s="54" t="s">
        <v>63</v>
      </c>
      <c r="E66" s="22">
        <f>SUM(E67:E69)</f>
        <v>231570.71999999997</v>
      </c>
      <c r="F66" s="16"/>
      <c r="G66" s="54"/>
    </row>
    <row r="67" spans="1:7">
      <c r="A67" s="12"/>
      <c r="B67" s="9"/>
      <c r="C67" s="12">
        <v>1</v>
      </c>
      <c r="D67" s="28" t="s">
        <v>73</v>
      </c>
      <c r="E67" s="74">
        <v>148111.99</v>
      </c>
      <c r="F67" s="16"/>
      <c r="G67" s="54"/>
    </row>
    <row r="68" spans="1:7">
      <c r="A68" s="12"/>
      <c r="B68" s="12"/>
      <c r="C68" s="12">
        <v>2</v>
      </c>
      <c r="D68" s="28" t="s">
        <v>58</v>
      </c>
      <c r="E68" s="74">
        <v>83458.73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437480.5</v>
      </c>
      <c r="F70" s="16"/>
      <c r="G70" s="43"/>
    </row>
    <row r="71" spans="1:7" ht="12" hidden="1" customHeight="1">
      <c r="A71" s="9"/>
      <c r="B71" s="9"/>
      <c r="C71" s="20">
        <v>1</v>
      </c>
      <c r="D71" s="15" t="s">
        <v>128</v>
      </c>
      <c r="E71" s="74">
        <v>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4">
        <v>148709.5</v>
      </c>
      <c r="F74" s="16"/>
      <c r="G74" s="43"/>
    </row>
    <row r="75" spans="1:7" hidden="1">
      <c r="A75" s="12"/>
      <c r="B75" s="12"/>
      <c r="C75" s="12">
        <v>6</v>
      </c>
      <c r="D75" s="28" t="s">
        <v>141</v>
      </c>
      <c r="E75" s="74">
        <v>0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4">
        <v>288771</v>
      </c>
      <c r="F76" s="16"/>
      <c r="G76" s="43"/>
    </row>
    <row r="77" spans="1:7" ht="12" hidden="1" customHeight="1">
      <c r="A77" s="12"/>
      <c r="B77" s="12"/>
      <c r="C77" s="12">
        <v>8</v>
      </c>
      <c r="D77" s="28" t="s">
        <v>133</v>
      </c>
      <c r="E77" s="74">
        <v>0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4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5370100.3999999994</v>
      </c>
      <c r="G79" s="43"/>
    </row>
    <row r="80" spans="1:7" ht="18.95" customHeight="1">
      <c r="A80" s="64" t="s">
        <v>41</v>
      </c>
      <c r="B80" s="67"/>
      <c r="C80" s="67"/>
      <c r="D80" s="66" t="s">
        <v>17</v>
      </c>
      <c r="E80" s="63">
        <f>+E81+E87+E93+E97+E102+E110+E84+E107</f>
        <v>145515.56999999998</v>
      </c>
      <c r="F80" s="16"/>
      <c r="G80" s="43"/>
    </row>
    <row r="81" spans="1:7">
      <c r="A81" s="9"/>
      <c r="B81" s="9">
        <v>1</v>
      </c>
      <c r="C81" s="9"/>
      <c r="D81" s="8" t="s">
        <v>7</v>
      </c>
      <c r="E81" s="22">
        <f>SUM(E82:E83)</f>
        <v>129080.04</v>
      </c>
      <c r="F81" s="16"/>
      <c r="G81" s="43"/>
    </row>
    <row r="82" spans="1:7">
      <c r="A82" s="12"/>
      <c r="B82" s="12"/>
      <c r="C82" s="12">
        <v>1</v>
      </c>
      <c r="D82" s="15" t="s">
        <v>87</v>
      </c>
      <c r="E82" s="88">
        <v>129080.04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SUM(E88:E92)</f>
        <v>2500</v>
      </c>
      <c r="F87" s="16"/>
      <c r="G87" s="43"/>
    </row>
    <row r="88" spans="1:7" hidden="1">
      <c r="A88" s="9"/>
      <c r="B88" s="9"/>
      <c r="C88" s="12">
        <v>1</v>
      </c>
      <c r="D88" s="15" t="s">
        <v>98</v>
      </c>
      <c r="E88" s="74">
        <v>0</v>
      </c>
      <c r="F88" s="16"/>
      <c r="G88" s="43"/>
    </row>
    <row r="89" spans="1:7" hidden="1">
      <c r="A89" s="9"/>
      <c r="B89" s="9"/>
      <c r="C89" s="12">
        <v>2</v>
      </c>
      <c r="D89" s="15" t="s">
        <v>53</v>
      </c>
      <c r="E89" s="74">
        <v>0</v>
      </c>
      <c r="F89" s="16"/>
      <c r="G89" s="43"/>
    </row>
    <row r="90" spans="1:7" hidden="1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 hidden="1">
      <c r="A91" s="12"/>
      <c r="B91" s="12"/>
      <c r="C91" s="12">
        <v>4</v>
      </c>
      <c r="D91" s="15" t="s">
        <v>100</v>
      </c>
      <c r="E91" s="23">
        <v>0</v>
      </c>
      <c r="F91" s="16"/>
      <c r="G91" s="43"/>
    </row>
    <row r="92" spans="1:7">
      <c r="A92" s="12"/>
      <c r="B92" s="12"/>
      <c r="C92" s="12">
        <v>5</v>
      </c>
      <c r="D92" s="93" t="s">
        <v>178</v>
      </c>
      <c r="E92" s="23">
        <v>2500</v>
      </c>
      <c r="F92" s="16"/>
      <c r="G92" s="43"/>
    </row>
    <row r="93" spans="1:7" hidden="1">
      <c r="A93" s="9"/>
      <c r="B93" s="9">
        <v>4</v>
      </c>
      <c r="C93" s="9"/>
      <c r="D93" s="21" t="s">
        <v>138</v>
      </c>
      <c r="E93" s="22">
        <f>SUM(E94:E95)+E96</f>
        <v>0</v>
      </c>
      <c r="F93" s="16"/>
      <c r="G93" s="43"/>
    </row>
    <row r="94" spans="1:7" hidden="1">
      <c r="A94" s="12"/>
      <c r="B94" s="12"/>
      <c r="C94" s="12">
        <v>1</v>
      </c>
      <c r="D94" s="2" t="s">
        <v>139</v>
      </c>
      <c r="E94" s="74">
        <v>0</v>
      </c>
      <c r="F94" s="16"/>
      <c r="G94" s="43"/>
    </row>
    <row r="95" spans="1:7" hidden="1">
      <c r="A95" s="12"/>
      <c r="B95" s="12"/>
      <c r="C95" s="12">
        <v>3</v>
      </c>
      <c r="E95" s="74">
        <v>0</v>
      </c>
      <c r="F95" s="16"/>
      <c r="G95" s="43"/>
    </row>
    <row r="96" spans="1:7" hidden="1">
      <c r="A96" s="12"/>
      <c r="B96" s="12"/>
      <c r="C96" s="12">
        <v>343</v>
      </c>
      <c r="D96" s="28" t="s">
        <v>80</v>
      </c>
      <c r="E96" s="74">
        <v>0</v>
      </c>
      <c r="F96" s="16"/>
      <c r="G96" s="43"/>
    </row>
    <row r="97" spans="1:7">
      <c r="A97" s="12"/>
      <c r="B97" s="9">
        <v>5</v>
      </c>
      <c r="C97" s="12"/>
      <c r="D97" s="54" t="s">
        <v>65</v>
      </c>
      <c r="E97" s="22">
        <f>SUM(E98:E101)</f>
        <v>990</v>
      </c>
      <c r="F97" s="16"/>
      <c r="G97" s="43"/>
    </row>
    <row r="98" spans="1:7" hidden="1">
      <c r="A98" s="12"/>
      <c r="B98" s="12"/>
      <c r="C98" s="12">
        <v>2</v>
      </c>
      <c r="D98" s="28" t="s">
        <v>153</v>
      </c>
      <c r="E98" s="23">
        <v>0</v>
      </c>
      <c r="F98" s="16"/>
      <c r="G98" s="43"/>
    </row>
    <row r="99" spans="1:7" hidden="1">
      <c r="A99" s="12"/>
      <c r="B99" s="12"/>
      <c r="C99" s="12">
        <v>3</v>
      </c>
      <c r="D99" s="28" t="s">
        <v>156</v>
      </c>
      <c r="E99" s="23">
        <v>0</v>
      </c>
      <c r="F99" s="16"/>
      <c r="G99" s="43"/>
    </row>
    <row r="100" spans="1:7" ht="10.5" hidden="1" customHeight="1">
      <c r="A100" s="12"/>
      <c r="B100" s="12"/>
      <c r="C100" s="12">
        <v>4</v>
      </c>
      <c r="D100" s="28" t="s">
        <v>67</v>
      </c>
      <c r="E100" s="23">
        <v>0</v>
      </c>
      <c r="F100" s="16"/>
      <c r="G100" s="43"/>
    </row>
    <row r="101" spans="1:7">
      <c r="A101" s="12"/>
      <c r="B101" s="12"/>
      <c r="C101" s="12">
        <v>5</v>
      </c>
      <c r="D101" s="28" t="s">
        <v>66</v>
      </c>
      <c r="E101" s="74">
        <v>990</v>
      </c>
      <c r="F101" s="16"/>
      <c r="G101" s="43"/>
    </row>
    <row r="102" spans="1:7">
      <c r="A102" s="12"/>
      <c r="B102" s="9">
        <v>6</v>
      </c>
      <c r="C102" s="12"/>
      <c r="D102" s="54" t="s">
        <v>123</v>
      </c>
      <c r="E102" s="22">
        <f>SUM(E103:E106)</f>
        <v>665</v>
      </c>
      <c r="F102" s="16"/>
      <c r="G102" s="43"/>
    </row>
    <row r="103" spans="1:7">
      <c r="A103" s="12"/>
      <c r="B103" s="9"/>
      <c r="C103" s="12">
        <v>1</v>
      </c>
      <c r="D103" s="93" t="s">
        <v>171</v>
      </c>
      <c r="E103" s="92">
        <v>130</v>
      </c>
      <c r="F103" s="16"/>
      <c r="G103" s="43"/>
    </row>
    <row r="104" spans="1:7" hidden="1">
      <c r="A104" s="12"/>
      <c r="B104" s="9"/>
      <c r="C104" s="12">
        <v>2</v>
      </c>
      <c r="D104" s="28" t="s">
        <v>145</v>
      </c>
      <c r="E104" s="74">
        <v>0</v>
      </c>
      <c r="F104" s="16"/>
      <c r="G104" s="43"/>
    </row>
    <row r="105" spans="1:7">
      <c r="A105" s="12"/>
      <c r="B105" s="9"/>
      <c r="C105" s="12">
        <v>3</v>
      </c>
      <c r="D105" s="28" t="s">
        <v>150</v>
      </c>
      <c r="E105" s="74">
        <v>535</v>
      </c>
      <c r="F105" s="16"/>
      <c r="G105" s="43"/>
    </row>
    <row r="106" spans="1:7" hidden="1">
      <c r="A106" s="12"/>
      <c r="B106" s="12"/>
      <c r="C106" s="12">
        <v>365</v>
      </c>
      <c r="D106" s="28" t="s">
        <v>124</v>
      </c>
      <c r="E106" s="74">
        <v>0</v>
      </c>
      <c r="F106" s="16"/>
      <c r="G106" s="43"/>
    </row>
    <row r="107" spans="1:7" ht="25.5">
      <c r="A107" s="12"/>
      <c r="B107" s="12"/>
      <c r="C107" s="12"/>
      <c r="D107" s="21" t="s">
        <v>54</v>
      </c>
      <c r="E107" s="82">
        <f>+E108+E109</f>
        <v>3785</v>
      </c>
      <c r="F107" s="16"/>
      <c r="G107" s="43"/>
    </row>
    <row r="108" spans="1:7">
      <c r="A108" s="12"/>
      <c r="B108" s="12">
        <v>7</v>
      </c>
      <c r="C108" s="12">
        <v>1</v>
      </c>
      <c r="D108" s="15" t="s">
        <v>10</v>
      </c>
      <c r="E108" s="74">
        <v>3785</v>
      </c>
      <c r="F108" s="16"/>
      <c r="G108" s="43"/>
    </row>
    <row r="109" spans="1:7" hidden="1">
      <c r="A109" s="12"/>
      <c r="B109" s="12"/>
      <c r="C109" s="12">
        <v>2</v>
      </c>
      <c r="D109" s="28" t="s">
        <v>59</v>
      </c>
      <c r="E109" s="74">
        <v>0</v>
      </c>
      <c r="F109" s="16"/>
      <c r="G109" s="43"/>
    </row>
    <row r="110" spans="1:7">
      <c r="A110" s="9"/>
      <c r="B110" s="9">
        <v>9</v>
      </c>
      <c r="C110" s="9"/>
      <c r="D110" s="8" t="s">
        <v>44</v>
      </c>
      <c r="E110" s="22">
        <f>SUM(E111:E116)</f>
        <v>8495.5300000000007</v>
      </c>
      <c r="F110" s="16"/>
      <c r="G110" s="43"/>
    </row>
    <row r="111" spans="1:7">
      <c r="A111" s="12"/>
      <c r="B111" s="12"/>
      <c r="C111" s="12">
        <v>1</v>
      </c>
      <c r="D111" s="15" t="s">
        <v>11</v>
      </c>
      <c r="E111" s="74">
        <v>599.85</v>
      </c>
      <c r="F111" s="16"/>
      <c r="G111" s="43"/>
    </row>
    <row r="112" spans="1:7" hidden="1">
      <c r="A112" s="12"/>
      <c r="B112" s="12"/>
      <c r="C112" s="12">
        <v>2</v>
      </c>
      <c r="D112" s="28" t="s">
        <v>113</v>
      </c>
      <c r="E112" s="89">
        <v>0</v>
      </c>
      <c r="F112" s="16"/>
      <c r="G112" s="43"/>
    </row>
    <row r="113" spans="1:8" hidden="1">
      <c r="A113" s="12"/>
      <c r="B113" s="12"/>
      <c r="C113" s="12">
        <v>5</v>
      </c>
      <c r="D113" s="28" t="s">
        <v>114</v>
      </c>
      <c r="E113" s="74">
        <v>0</v>
      </c>
      <c r="F113" s="16"/>
      <c r="G113" s="43"/>
    </row>
    <row r="114" spans="1:8">
      <c r="A114" s="12"/>
      <c r="B114" s="12"/>
      <c r="C114" s="12">
        <v>6</v>
      </c>
      <c r="D114" s="15" t="s">
        <v>0</v>
      </c>
      <c r="E114" s="74">
        <v>1995.68</v>
      </c>
      <c r="F114" s="16"/>
      <c r="G114" s="43"/>
    </row>
    <row r="115" spans="1:8" hidden="1">
      <c r="A115" s="12"/>
      <c r="B115" s="12"/>
      <c r="C115" s="12">
        <v>397</v>
      </c>
      <c r="D115" s="15" t="s">
        <v>115</v>
      </c>
      <c r="E115" s="74">
        <v>0</v>
      </c>
      <c r="F115" s="16"/>
      <c r="G115" s="43"/>
    </row>
    <row r="116" spans="1:8">
      <c r="A116" s="12"/>
      <c r="B116" s="12"/>
      <c r="C116" s="12">
        <v>9</v>
      </c>
      <c r="D116" s="15" t="s">
        <v>116</v>
      </c>
      <c r="E116" s="74">
        <v>5900</v>
      </c>
      <c r="F116" s="16"/>
      <c r="G116" s="43"/>
    </row>
    <row r="117" spans="1:8">
      <c r="A117" s="12"/>
      <c r="B117" s="12"/>
      <c r="C117" s="12"/>
      <c r="D117" s="8" t="s">
        <v>70</v>
      </c>
      <c r="E117" s="48"/>
      <c r="F117" s="16">
        <f>+E80</f>
        <v>145515.56999999998</v>
      </c>
      <c r="G117" s="43"/>
    </row>
    <row r="118" spans="1:8" ht="18.95" customHeight="1">
      <c r="A118" s="64" t="s">
        <v>88</v>
      </c>
      <c r="B118" s="67"/>
      <c r="C118" s="67"/>
      <c r="D118" s="66" t="s">
        <v>89</v>
      </c>
      <c r="E118" s="63">
        <f>+E119</f>
        <v>26392.67</v>
      </c>
      <c r="F118" s="16"/>
      <c r="G118" s="43"/>
    </row>
    <row r="119" spans="1:8">
      <c r="A119" s="9"/>
      <c r="B119" s="9">
        <v>1</v>
      </c>
      <c r="C119" s="9"/>
      <c r="D119" s="8" t="s">
        <v>90</v>
      </c>
      <c r="E119" s="22">
        <f>SUM(E120:E121)</f>
        <v>26392.67</v>
      </c>
      <c r="F119" s="16"/>
      <c r="G119" s="43"/>
    </row>
    <row r="120" spans="1:8" hidden="1">
      <c r="A120" s="12"/>
      <c r="B120" s="12"/>
      <c r="C120" s="12">
        <v>2</v>
      </c>
      <c r="D120" s="15" t="s">
        <v>101</v>
      </c>
      <c r="E120" s="74">
        <v>0</v>
      </c>
      <c r="F120" s="16"/>
      <c r="G120" s="43"/>
    </row>
    <row r="121" spans="1:8">
      <c r="A121" s="12"/>
      <c r="B121" s="12"/>
      <c r="C121" s="12">
        <v>3</v>
      </c>
      <c r="D121" s="15" t="s">
        <v>102</v>
      </c>
      <c r="E121" s="74">
        <v>26392.67</v>
      </c>
      <c r="F121" s="16"/>
      <c r="G121" s="43"/>
    </row>
    <row r="122" spans="1:8">
      <c r="A122" s="12"/>
      <c r="B122" s="12"/>
      <c r="C122" s="12"/>
      <c r="D122" s="8" t="s">
        <v>91</v>
      </c>
      <c r="E122" s="48"/>
      <c r="F122" s="16">
        <f>+E119</f>
        <v>26392.67</v>
      </c>
      <c r="G122" s="43"/>
    </row>
    <row r="123" spans="1:8" ht="15.75" hidden="1">
      <c r="A123" s="64" t="s">
        <v>61</v>
      </c>
      <c r="B123" s="67"/>
      <c r="C123" s="67"/>
      <c r="D123" s="66" t="s">
        <v>62</v>
      </c>
      <c r="E123" s="63">
        <f>+E124+E134+E132+E130</f>
        <v>0</v>
      </c>
      <c r="F123" s="16"/>
      <c r="G123" s="43"/>
    </row>
    <row r="124" spans="1:8" ht="18" hidden="1" customHeight="1">
      <c r="A124" s="12"/>
      <c r="B124" s="9">
        <v>61</v>
      </c>
      <c r="C124" s="12"/>
      <c r="D124" s="8" t="s">
        <v>60</v>
      </c>
      <c r="E124" s="22">
        <f>SUM(E125:E129)</f>
        <v>0</v>
      </c>
      <c r="F124" s="16"/>
      <c r="G124" s="43"/>
      <c r="H124" s="47"/>
    </row>
    <row r="125" spans="1:8" ht="18" hidden="1" customHeight="1">
      <c r="A125" s="12"/>
      <c r="B125" s="9"/>
      <c r="C125" s="12">
        <v>1</v>
      </c>
      <c r="D125" s="15" t="s">
        <v>74</v>
      </c>
      <c r="E125" s="23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613</v>
      </c>
      <c r="D126" s="15" t="s">
        <v>151</v>
      </c>
      <c r="E126" s="23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614</v>
      </c>
      <c r="D127" s="15" t="s">
        <v>147</v>
      </c>
      <c r="E127" s="74">
        <v>0</v>
      </c>
      <c r="F127" s="16"/>
      <c r="G127" s="43"/>
      <c r="H127" s="47"/>
    </row>
    <row r="128" spans="1:8" hidden="1">
      <c r="A128" s="12"/>
      <c r="B128" s="12"/>
      <c r="C128" s="12">
        <v>616</v>
      </c>
      <c r="D128" s="15" t="s">
        <v>78</v>
      </c>
      <c r="E128" s="74">
        <v>0</v>
      </c>
      <c r="F128" s="16"/>
      <c r="G128" s="43"/>
      <c r="H128" s="47"/>
    </row>
    <row r="129" spans="1:8" ht="12.75" hidden="1" customHeight="1">
      <c r="A129" s="12"/>
      <c r="B129" s="12"/>
      <c r="C129" s="12">
        <v>9</v>
      </c>
      <c r="D129" s="15" t="s">
        <v>163</v>
      </c>
      <c r="E129" s="74">
        <v>0</v>
      </c>
      <c r="F129" s="16"/>
      <c r="G129" s="43"/>
      <c r="H129" s="47"/>
    </row>
    <row r="130" spans="1:8" ht="12.75" hidden="1" customHeight="1">
      <c r="A130" s="12"/>
      <c r="B130" s="12">
        <v>64</v>
      </c>
      <c r="C130" s="12"/>
      <c r="D130" s="54" t="s">
        <v>168</v>
      </c>
      <c r="E130" s="82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1</v>
      </c>
      <c r="D131" s="28" t="s">
        <v>169</v>
      </c>
      <c r="E131" s="74">
        <v>0</v>
      </c>
      <c r="F131" s="16"/>
      <c r="G131" s="43"/>
      <c r="H131" s="47"/>
    </row>
    <row r="132" spans="1:8" ht="12.75" hidden="1" customHeight="1">
      <c r="A132" s="12"/>
      <c r="B132" s="12">
        <v>65</v>
      </c>
      <c r="C132" s="12"/>
      <c r="D132" s="54" t="s">
        <v>152</v>
      </c>
      <c r="E132" s="82">
        <f>+E133</f>
        <v>0</v>
      </c>
      <c r="F132" s="16"/>
      <c r="G132" s="43"/>
      <c r="H132" s="47"/>
    </row>
    <row r="133" spans="1:8" ht="12.75" hidden="1" customHeight="1">
      <c r="A133" s="12"/>
      <c r="B133" s="12"/>
      <c r="C133" s="12">
        <v>5</v>
      </c>
      <c r="D133" s="28" t="s">
        <v>78</v>
      </c>
      <c r="E133" s="74">
        <v>0</v>
      </c>
      <c r="F133" s="16"/>
      <c r="G133" s="43"/>
      <c r="H133" s="47"/>
    </row>
    <row r="134" spans="1:8" ht="12.75" hidden="1" customHeight="1">
      <c r="A134" s="12"/>
      <c r="B134" s="9">
        <v>69</v>
      </c>
      <c r="C134" s="12"/>
      <c r="D134" s="54" t="s">
        <v>119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691</v>
      </c>
      <c r="D135" s="28" t="s">
        <v>129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683</v>
      </c>
      <c r="D136" s="28" t="s">
        <v>164</v>
      </c>
      <c r="E136" s="23">
        <v>0</v>
      </c>
      <c r="F136" s="16"/>
      <c r="G136" s="43"/>
      <c r="H136" s="47"/>
    </row>
    <row r="137" spans="1:8" ht="18" hidden="1" customHeight="1">
      <c r="A137" s="12"/>
      <c r="B137" s="12"/>
      <c r="C137" s="12"/>
      <c r="D137" s="8" t="s">
        <v>71</v>
      </c>
      <c r="E137" s="23"/>
      <c r="F137" s="16">
        <f>+E123</f>
        <v>0</v>
      </c>
      <c r="G137" s="43"/>
      <c r="H137" s="47"/>
    </row>
    <row r="138" spans="1:8" ht="15.75" hidden="1">
      <c r="A138" s="64" t="s">
        <v>104</v>
      </c>
      <c r="B138" s="83"/>
      <c r="C138" s="83"/>
      <c r="D138" s="66" t="s">
        <v>62</v>
      </c>
      <c r="E138" s="63">
        <f>+E139</f>
        <v>0</v>
      </c>
      <c r="F138" s="16"/>
      <c r="G138" s="43"/>
    </row>
    <row r="139" spans="1:8" ht="12.75" hidden="1" customHeight="1">
      <c r="A139" s="12">
        <v>7</v>
      </c>
      <c r="B139" s="9">
        <v>69</v>
      </c>
      <c r="C139" s="12"/>
      <c r="D139" s="54" t="s">
        <v>157</v>
      </c>
      <c r="E139" s="22">
        <f>+E140+E141</f>
        <v>0</v>
      </c>
      <c r="F139" s="16"/>
      <c r="G139" s="43"/>
      <c r="H139" s="47"/>
    </row>
    <row r="140" spans="1:8" ht="12.75" hidden="1" customHeight="1">
      <c r="A140" s="12"/>
      <c r="B140" s="9"/>
      <c r="C140" s="12">
        <v>72</v>
      </c>
      <c r="D140" s="28" t="s">
        <v>160</v>
      </c>
      <c r="E140" s="23">
        <v>0</v>
      </c>
      <c r="F140" s="16"/>
      <c r="G140" s="43"/>
      <c r="H140" s="47"/>
    </row>
    <row r="141" spans="1:8" ht="12.75" hidden="1" customHeight="1">
      <c r="A141" s="12"/>
      <c r="B141" s="12"/>
      <c r="C141" s="12">
        <v>694</v>
      </c>
      <c r="D141" s="28" t="s">
        <v>118</v>
      </c>
      <c r="E141" s="23">
        <v>0</v>
      </c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2.75" hidden="1" customHeight="1">
      <c r="A144" s="12"/>
      <c r="B144" s="12"/>
      <c r="C144" s="12"/>
      <c r="D144" s="28"/>
      <c r="E144" s="23"/>
      <c r="F144" s="16"/>
      <c r="G144" s="43"/>
      <c r="H144" s="47"/>
    </row>
    <row r="145" spans="1:8" ht="12.75" hidden="1" customHeight="1">
      <c r="A145" s="12"/>
      <c r="B145" s="12"/>
      <c r="C145" s="12"/>
      <c r="D145" s="28"/>
      <c r="E145" s="23"/>
      <c r="F145" s="16"/>
      <c r="G145" s="43"/>
      <c r="H145" s="47"/>
    </row>
    <row r="146" spans="1:8" ht="18" hidden="1" customHeight="1">
      <c r="A146" s="12"/>
      <c r="B146" s="12"/>
      <c r="C146" s="12"/>
      <c r="D146" s="8" t="s">
        <v>158</v>
      </c>
      <c r="E146" s="23"/>
      <c r="F146" s="16">
        <f>+E138</f>
        <v>0</v>
      </c>
      <c r="G146" s="43"/>
      <c r="H146" s="47"/>
    </row>
    <row r="147" spans="1:8" ht="18" customHeight="1">
      <c r="A147" s="64" t="s">
        <v>104</v>
      </c>
      <c r="B147" s="68"/>
      <c r="C147" s="68"/>
      <c r="D147" s="66" t="s">
        <v>120</v>
      </c>
      <c r="E147" s="63">
        <f>+E148+E150</f>
        <v>24000</v>
      </c>
      <c r="F147" s="16"/>
      <c r="G147" s="43"/>
      <c r="H147" s="47"/>
    </row>
    <row r="148" spans="1:8" ht="18.75" hidden="1" customHeight="1">
      <c r="A148" s="12"/>
      <c r="B148" s="9">
        <v>72</v>
      </c>
      <c r="C148" s="12"/>
      <c r="D148" s="8" t="s">
        <v>105</v>
      </c>
      <c r="E148" s="22">
        <f>+E149</f>
        <v>0</v>
      </c>
      <c r="F148" s="16"/>
      <c r="G148" s="43"/>
      <c r="H148" s="47"/>
    </row>
    <row r="149" spans="1:8" ht="18" hidden="1" customHeight="1">
      <c r="A149" s="12"/>
      <c r="B149" s="12"/>
      <c r="C149" s="12">
        <v>721</v>
      </c>
      <c r="D149" s="15" t="s">
        <v>106</v>
      </c>
      <c r="E149" s="23">
        <v>0</v>
      </c>
      <c r="F149" s="16"/>
      <c r="G149" s="43"/>
      <c r="H149" s="47"/>
    </row>
    <row r="150" spans="1:8" ht="18" customHeight="1">
      <c r="A150" s="12"/>
      <c r="B150" s="12">
        <v>74</v>
      </c>
      <c r="C150" s="12"/>
      <c r="D150" s="8" t="s">
        <v>107</v>
      </c>
      <c r="E150" s="22">
        <f>+E151+E152</f>
        <v>24000</v>
      </c>
      <c r="F150" s="16"/>
      <c r="G150" s="43"/>
      <c r="H150" s="47"/>
    </row>
    <row r="151" spans="1:8" ht="18" hidden="1" customHeight="1">
      <c r="A151" s="12"/>
      <c r="B151" s="12"/>
      <c r="C151" s="12">
        <v>741</v>
      </c>
      <c r="D151" s="15" t="s">
        <v>148</v>
      </c>
      <c r="E151" s="74">
        <v>0</v>
      </c>
      <c r="F151" s="16"/>
      <c r="G151" s="43"/>
      <c r="H151" s="47"/>
    </row>
    <row r="152" spans="1:8" ht="18" customHeight="1">
      <c r="A152" s="12"/>
      <c r="B152" s="12"/>
      <c r="C152" s="12">
        <v>742</v>
      </c>
      <c r="D152" s="15" t="s">
        <v>126</v>
      </c>
      <c r="E152" s="74">
        <v>24000</v>
      </c>
      <c r="F152" s="16"/>
      <c r="G152" s="43"/>
      <c r="H152" s="47"/>
    </row>
    <row r="153" spans="1:8" ht="18" customHeight="1">
      <c r="A153" s="12"/>
      <c r="B153" s="12"/>
      <c r="C153" s="12"/>
      <c r="D153" s="8" t="s">
        <v>108</v>
      </c>
      <c r="E153" s="23"/>
      <c r="F153" s="16">
        <f>+E147</f>
        <v>24000</v>
      </c>
      <c r="G153" s="43"/>
      <c r="H153" s="47"/>
    </row>
    <row r="154" spans="1:8" ht="18" customHeight="1">
      <c r="A154" s="64" t="s">
        <v>103</v>
      </c>
      <c r="B154" s="68"/>
      <c r="C154" s="68"/>
      <c r="D154" s="66" t="s">
        <v>109</v>
      </c>
      <c r="E154" s="63">
        <f>+E155+E159</f>
        <v>-3129266.43</v>
      </c>
      <c r="F154" s="16"/>
      <c r="G154" s="43"/>
      <c r="H154" s="47"/>
    </row>
    <row r="155" spans="1:8" s="79" customFormat="1" ht="18" customHeight="1">
      <c r="A155" s="75"/>
      <c r="B155" s="80">
        <v>84</v>
      </c>
      <c r="C155" s="76"/>
      <c r="D155" s="54" t="s">
        <v>125</v>
      </c>
      <c r="E155" s="22">
        <f>+E156</f>
        <v>-3129266.43</v>
      </c>
      <c r="F155" s="77"/>
      <c r="G155" s="43"/>
      <c r="H155" s="78"/>
    </row>
    <row r="156" spans="1:8" s="79" customFormat="1" ht="18" customHeight="1">
      <c r="A156" s="75"/>
      <c r="B156" s="76"/>
      <c r="C156" s="76">
        <v>841</v>
      </c>
      <c r="D156" s="28" t="s">
        <v>126</v>
      </c>
      <c r="E156" s="23">
        <v>-3129266.43</v>
      </c>
      <c r="F156" s="77"/>
      <c r="G156" s="43"/>
      <c r="H156" s="78"/>
    </row>
    <row r="157" spans="1:8" s="79" customFormat="1" ht="18" hidden="1" customHeight="1">
      <c r="A157" s="75"/>
      <c r="B157" s="76"/>
      <c r="C157" s="76"/>
      <c r="D157" s="55"/>
      <c r="E157" s="22"/>
      <c r="F157" s="77"/>
      <c r="G157" s="43"/>
      <c r="H157" s="78"/>
    </row>
    <row r="158" spans="1:8" s="79" customFormat="1" ht="18" hidden="1" customHeight="1">
      <c r="A158" s="75"/>
      <c r="B158" s="76"/>
      <c r="C158" s="76"/>
      <c r="D158" s="55"/>
      <c r="E158" s="22"/>
      <c r="F158" s="77"/>
      <c r="G158" s="43"/>
      <c r="H158" s="78"/>
    </row>
    <row r="159" spans="1:8" ht="18" hidden="1" customHeight="1">
      <c r="A159" s="12"/>
      <c r="B159" s="9">
        <v>87</v>
      </c>
      <c r="C159" s="12"/>
      <c r="D159" s="8" t="s">
        <v>110</v>
      </c>
      <c r="E159" s="22">
        <f>+E160</f>
        <v>0</v>
      </c>
      <c r="F159" s="16"/>
      <c r="G159" s="43"/>
      <c r="H159" s="47"/>
    </row>
    <row r="160" spans="1:8" ht="18" hidden="1" customHeight="1">
      <c r="A160" s="12"/>
      <c r="B160" s="12"/>
      <c r="C160" s="12">
        <v>871</v>
      </c>
      <c r="D160" s="15" t="s">
        <v>111</v>
      </c>
      <c r="E160" s="74">
        <v>0</v>
      </c>
      <c r="F160" s="16"/>
      <c r="G160" s="43"/>
      <c r="H160" s="47"/>
    </row>
    <row r="161" spans="1:8" ht="18" customHeight="1">
      <c r="A161" s="12"/>
      <c r="B161" s="12"/>
      <c r="C161" s="12"/>
      <c r="D161" s="8" t="s">
        <v>112</v>
      </c>
      <c r="E161" s="23">
        <v>0</v>
      </c>
      <c r="F161" s="81">
        <f>+E154</f>
        <v>-3129266.43</v>
      </c>
      <c r="G161" s="43"/>
      <c r="H161" s="47"/>
    </row>
    <row r="162" spans="1:8" ht="18" customHeight="1">
      <c r="A162" s="12"/>
      <c r="B162" s="12"/>
      <c r="C162" s="12"/>
      <c r="D162" s="8"/>
      <c r="E162" s="23"/>
      <c r="F162" s="16"/>
      <c r="G162" s="43"/>
      <c r="H162" s="47"/>
    </row>
    <row r="163" spans="1:8" ht="21" customHeight="1" thickBot="1">
      <c r="A163" s="68"/>
      <c r="B163" s="68"/>
      <c r="C163" s="68"/>
      <c r="D163" s="66" t="s">
        <v>37</v>
      </c>
      <c r="E163" s="69"/>
      <c r="F163" s="71">
        <f>SUM(F22:F162)</f>
        <v>13716930.530000001</v>
      </c>
      <c r="G163" s="43"/>
    </row>
    <row r="164" spans="1:8" ht="21" customHeight="1" thickBot="1">
      <c r="A164" s="68"/>
      <c r="B164" s="68"/>
      <c r="C164" s="68"/>
      <c r="D164" s="66" t="s">
        <v>38</v>
      </c>
      <c r="E164" s="69"/>
      <c r="F164" s="70">
        <f>+F18-F163</f>
        <v>59174129.789999992</v>
      </c>
      <c r="G164" s="43"/>
    </row>
    <row r="165" spans="1:8" ht="13.5" thickTop="1">
      <c r="D165" s="13"/>
    </row>
    <row r="166" spans="1:8">
      <c r="D166" s="14" t="s">
        <v>142</v>
      </c>
    </row>
    <row r="167" spans="1:8">
      <c r="D167" s="42" t="s">
        <v>86</v>
      </c>
    </row>
    <row r="168" spans="1:8">
      <c r="F168" s="47" t="s">
        <v>86</v>
      </c>
      <c r="H168" s="26"/>
    </row>
    <row r="169" spans="1:8">
      <c r="F169" s="85">
        <f>+F164-59174129.79</f>
        <v>0</v>
      </c>
    </row>
    <row r="180" spans="7:9">
      <c r="G180" s="95" t="s">
        <v>45</v>
      </c>
      <c r="H180" s="95"/>
      <c r="I180" s="95"/>
    </row>
    <row r="181" spans="7:9">
      <c r="G181" s="95" t="s">
        <v>46</v>
      </c>
      <c r="H181" s="95"/>
      <c r="I181" s="95"/>
    </row>
    <row r="182" spans="7:9">
      <c r="G182" s="94">
        <v>42582</v>
      </c>
      <c r="H182" s="94"/>
      <c r="I182" s="94"/>
    </row>
    <row r="185" spans="7:9">
      <c r="G185" s="26" t="str">
        <f>+A18</f>
        <v>DISPONIBLE PARA EL PERIODO</v>
      </c>
      <c r="H185" s="26">
        <f>+F18</f>
        <v>72891060.319999993</v>
      </c>
    </row>
    <row r="186" spans="7:9">
      <c r="G186" s="3" t="s">
        <v>23</v>
      </c>
      <c r="H186" s="3">
        <f>+E22</f>
        <v>11280188.319999998</v>
      </c>
      <c r="I186" s="44">
        <f>+H186/H196</f>
        <v>0.82235513953572503</v>
      </c>
    </row>
    <row r="187" spans="7:9">
      <c r="G187" s="3" t="s">
        <v>24</v>
      </c>
      <c r="H187" s="3">
        <f>+E43</f>
        <v>5370100.3999999994</v>
      </c>
      <c r="I187" s="44">
        <f>+H187/H196</f>
        <v>0.39149432070499807</v>
      </c>
    </row>
    <row r="188" spans="7:9">
      <c r="G188" s="3" t="s">
        <v>25</v>
      </c>
      <c r="H188" s="3">
        <f>+E80</f>
        <v>145515.56999999998</v>
      </c>
      <c r="I188" s="44">
        <f>+H188/H196</f>
        <v>1.0608464457973745E-2</v>
      </c>
    </row>
    <row r="189" spans="7:9">
      <c r="G189" s="3" t="s">
        <v>68</v>
      </c>
      <c r="H189" s="3">
        <f>+F122</f>
        <v>26392.67</v>
      </c>
      <c r="I189" s="44">
        <f>+H189/H197</f>
        <v>4.4601703639180802E-4</v>
      </c>
    </row>
    <row r="190" spans="7:9">
      <c r="G190" s="3" t="s">
        <v>64</v>
      </c>
      <c r="H190" s="3">
        <f>+E123</f>
        <v>0</v>
      </c>
      <c r="I190" s="44">
        <f>+H190/H196</f>
        <v>0</v>
      </c>
    </row>
    <row r="191" spans="7:9">
      <c r="G191" s="3" t="s">
        <v>159</v>
      </c>
      <c r="H191" s="3">
        <f>+F146</f>
        <v>0</v>
      </c>
      <c r="I191" s="44">
        <f>+H191/H197</f>
        <v>0</v>
      </c>
    </row>
    <row r="192" spans="7:9">
      <c r="G192" s="3" t="s">
        <v>121</v>
      </c>
      <c r="H192" s="3">
        <f>+F153</f>
        <v>24000</v>
      </c>
      <c r="I192" s="44">
        <f>+H192/H196</f>
        <v>1.7496625755674799E-3</v>
      </c>
    </row>
    <row r="193" spans="7:9">
      <c r="G193" s="3" t="s">
        <v>122</v>
      </c>
      <c r="H193" s="90">
        <f>+F161</f>
        <v>-3129266.43</v>
      </c>
      <c r="I193" s="44">
        <f>+H193/H196</f>
        <v>-0.22813168173127724</v>
      </c>
    </row>
    <row r="194" spans="7:9" hidden="1">
      <c r="I194" s="44"/>
    </row>
    <row r="195" spans="7:9" hidden="1">
      <c r="I195" s="44"/>
    </row>
    <row r="196" spans="7:9">
      <c r="G196" s="26" t="s">
        <v>32</v>
      </c>
      <c r="H196" s="26">
        <f>SUM(H186:H193)</f>
        <v>13716930.530000001</v>
      </c>
      <c r="I196" s="44">
        <f>SUM(I186:I195)</f>
        <v>0.99852192257937888</v>
      </c>
    </row>
    <row r="197" spans="7:9">
      <c r="G197" s="26" t="s">
        <v>33</v>
      </c>
      <c r="H197" s="26">
        <f>+H185-H196</f>
        <v>59174129.789999992</v>
      </c>
      <c r="I197" s="44"/>
    </row>
    <row r="198" spans="7:9">
      <c r="H198" s="46"/>
    </row>
  </sheetData>
  <mergeCells count="9">
    <mergeCell ref="G182:I182"/>
    <mergeCell ref="G180:I180"/>
    <mergeCell ref="A6:F6"/>
    <mergeCell ref="A9:F9"/>
    <mergeCell ref="A10:F10"/>
    <mergeCell ref="A11:F11"/>
    <mergeCell ref="G181:I181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21" activePane="bottomLeft" state="frozen"/>
      <selection pane="bottomLeft" activeCell="I21" sqref="I21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0" t="s">
        <v>167</v>
      </c>
      <c r="B10" s="100"/>
      <c r="C10" s="100"/>
      <c r="D10" s="100"/>
      <c r="E10" s="100"/>
      <c r="F10" s="100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175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2" t="s">
        <v>27</v>
      </c>
      <c r="B20" s="102"/>
      <c r="C20" s="102"/>
      <c r="D20" s="102"/>
      <c r="E20" s="32"/>
      <c r="F20" s="32"/>
      <c r="G20" s="31" t="s">
        <v>28</v>
      </c>
    </row>
    <row r="21" spans="1:7" ht="43.5" customHeight="1">
      <c r="A21" s="101" t="s">
        <v>176</v>
      </c>
      <c r="B21" s="101"/>
      <c r="C21" s="101"/>
      <c r="D21" s="101"/>
      <c r="E21" s="34"/>
      <c r="F21" s="34"/>
      <c r="G21" s="38">
        <f>+ejecucion!F15</f>
        <v>35899152.560000002</v>
      </c>
    </row>
    <row r="22" spans="1:7" ht="40.5" customHeight="1">
      <c r="A22" s="101" t="s">
        <v>72</v>
      </c>
      <c r="B22" s="101"/>
      <c r="C22" s="101"/>
      <c r="D22" s="101"/>
      <c r="E22" s="34"/>
      <c r="F22" s="35"/>
      <c r="G22" s="39">
        <f>+ejecucion!F16+ejecucion!F17</f>
        <v>36991907.759999998</v>
      </c>
    </row>
    <row r="23" spans="1:7" ht="30" customHeight="1">
      <c r="A23" s="104" t="s">
        <v>43</v>
      </c>
      <c r="B23" s="104"/>
      <c r="C23" s="104"/>
      <c r="D23" s="104"/>
      <c r="E23" s="35"/>
      <c r="F23" s="35"/>
      <c r="G23" s="40">
        <f>+G21+G22</f>
        <v>72891060.319999993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4" t="s">
        <v>29</v>
      </c>
      <c r="B25" s="104"/>
      <c r="C25" s="36"/>
      <c r="D25" s="35"/>
      <c r="E25" s="35"/>
      <c r="F25" s="35"/>
      <c r="G25" s="35"/>
    </row>
    <row r="26" spans="1:7" ht="30" customHeight="1">
      <c r="A26" s="105" t="s">
        <v>31</v>
      </c>
      <c r="B26" s="105"/>
      <c r="C26" s="105"/>
      <c r="D26" s="105"/>
      <c r="E26" s="35"/>
      <c r="F26" s="38"/>
      <c r="G26" s="38">
        <f>+ejecucion!F163</f>
        <v>13716930.530000001</v>
      </c>
    </row>
    <row r="27" spans="1:7" ht="30" customHeight="1" thickBot="1">
      <c r="A27" s="103" t="s">
        <v>177</v>
      </c>
      <c r="B27" s="103"/>
      <c r="C27" s="103"/>
      <c r="D27" s="103"/>
      <c r="E27" s="38"/>
      <c r="F27" s="37"/>
      <c r="G27" s="41">
        <f>+G23-G26</f>
        <v>59174129.789999992</v>
      </c>
    </row>
    <row r="28" spans="1:7" ht="30" customHeight="1" thickTop="1">
      <c r="A28" s="103"/>
      <c r="B28" s="103"/>
      <c r="C28" s="103"/>
      <c r="D28" s="24"/>
      <c r="E28" s="37"/>
      <c r="F28" s="24"/>
      <c r="G28" s="33"/>
    </row>
    <row r="29" spans="1:7" ht="15.75">
      <c r="E29" s="24"/>
    </row>
  </sheetData>
  <mergeCells count="16"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  <mergeCell ref="D5:I5"/>
    <mergeCell ref="A8:G8"/>
    <mergeCell ref="A10:F10"/>
    <mergeCell ref="A11:G11"/>
    <mergeCell ref="A12:G12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2016-08-10T19:45:25Z</dcterms:modified>
</cp:coreProperties>
</file>