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Users\bianka_peralta\Documents\Presentacion pagina 2017\PRESUPUESTO\"/>
    </mc:Choice>
  </mc:AlternateContent>
  <bookViews>
    <workbookView xWindow="120" yWindow="60" windowWidth="12120" windowHeight="8880" activeTab="2"/>
  </bookViews>
  <sheets>
    <sheet name="Gráfico1" sheetId="12" r:id="rId1"/>
    <sheet name="Grafico11" sheetId="9" r:id="rId2"/>
    <sheet name="ejecucion" sheetId="7" r:id="rId3"/>
    <sheet name="resumen" sheetId="8" r:id="rId4"/>
    <sheet name="Hoja2" sheetId="10" r:id="rId5"/>
    <sheet name="Hoja3" sheetId="11" r:id="rId6"/>
  </sheets>
  <definedNames>
    <definedName name="_xlnm._FilterDatabase" localSheetId="2" hidden="1">ejecucion!#REF!</definedName>
    <definedName name="_xlnm._FilterDatabase" localSheetId="3" hidden="1">resumen!#REF!</definedName>
    <definedName name="MyExchangeRate">#REF!</definedName>
    <definedName name="_xlnm.Print_Area" localSheetId="2">ejecucion!$A$1:$F$174</definedName>
    <definedName name="_xlnm.Print_Area" localSheetId="3">resumen!$A$1:$G$34</definedName>
    <definedName name="_xlnm.Print_Titles" localSheetId="2">ejecucion!$1:$24</definedName>
    <definedName name="_xlnm.Print_Titles" localSheetId="3">resumen!$1:$14</definedName>
  </definedNames>
  <calcPr calcId="152511"/>
</workbook>
</file>

<file path=xl/calcChain.xml><?xml version="1.0" encoding="utf-8"?>
<calcChain xmlns="http://schemas.openxmlformats.org/spreadsheetml/2006/main">
  <c r="F20" i="7" l="1"/>
  <c r="G22" i="8" l="1"/>
  <c r="E88" i="7" l="1"/>
  <c r="G23" i="8" l="1"/>
  <c r="E139" i="7" l="1"/>
  <c r="E92" i="7"/>
  <c r="E107" i="7"/>
  <c r="E135" i="7"/>
  <c r="E145" i="7"/>
  <c r="E144" i="7" s="1"/>
  <c r="F152" i="7" s="1"/>
  <c r="H197" i="7" s="1"/>
  <c r="E129" i="7"/>
  <c r="E28" i="7"/>
  <c r="E137" i="7"/>
  <c r="E156" i="7"/>
  <c r="E112" i="7"/>
  <c r="E73" i="7"/>
  <c r="E47" i="7"/>
  <c r="E36" i="7"/>
  <c r="E66" i="7"/>
  <c r="E165" i="7"/>
  <c r="E102" i="7"/>
  <c r="E161" i="7"/>
  <c r="E53" i="7"/>
  <c r="E154" i="7"/>
  <c r="E124" i="7"/>
  <c r="F127" i="7" s="1"/>
  <c r="H195" i="7" s="1"/>
  <c r="E115" i="7"/>
  <c r="E69" i="7"/>
  <c r="E56" i="7"/>
  <c r="E26" i="7"/>
  <c r="E62" i="7"/>
  <c r="E98" i="7"/>
  <c r="E85" i="7"/>
  <c r="E58" i="7"/>
  <c r="G191" i="7"/>
  <c r="E41" i="7"/>
  <c r="F21" i="7"/>
  <c r="H191" i="7" s="1"/>
  <c r="E128" i="7" l="1"/>
  <c r="H196" i="7" s="1"/>
  <c r="E160" i="7"/>
  <c r="F167" i="7" s="1"/>
  <c r="H199" i="7" s="1"/>
  <c r="E123" i="7"/>
  <c r="E25" i="7"/>
  <c r="H192" i="7" s="1"/>
  <c r="G24" i="8"/>
  <c r="E153" i="7"/>
  <c r="F159" i="7" s="1"/>
  <c r="H198" i="7" s="1"/>
  <c r="E84" i="7"/>
  <c r="F122" i="7" s="1"/>
  <c r="E46" i="7"/>
  <c r="F83" i="7" s="1"/>
  <c r="F143" i="7" l="1"/>
  <c r="F45" i="7"/>
  <c r="H194" i="7"/>
  <c r="H193" i="7"/>
  <c r="F169" i="7" l="1"/>
  <c r="G27" i="8" s="1"/>
  <c r="G28" i="8" s="1"/>
  <c r="H202" i="7"/>
  <c r="I192" i="7" s="1"/>
  <c r="F170" i="7" l="1"/>
  <c r="F175" i="7" s="1"/>
  <c r="I199" i="7"/>
  <c r="I194" i="7"/>
  <c r="I196" i="7"/>
  <c r="H203" i="7"/>
  <c r="I193" i="7"/>
  <c r="I198" i="7"/>
  <c r="G31" i="8" l="1"/>
  <c r="I195" i="7"/>
  <c r="I197" i="7"/>
  <c r="I202" i="7" l="1"/>
</calcChain>
</file>

<file path=xl/sharedStrings.xml><?xml version="1.0" encoding="utf-8"?>
<sst xmlns="http://schemas.openxmlformats.org/spreadsheetml/2006/main" count="193" uniqueCount="183">
  <si>
    <t>Productos eléctricos y afines</t>
  </si>
  <si>
    <t>Subtotal Servicios No Personales</t>
  </si>
  <si>
    <t>SOBRESUELDOS</t>
  </si>
  <si>
    <t>CONTRIBUCIONES A LA SEGURIDAD SOCIAL</t>
  </si>
  <si>
    <t>TRANSPORTE Y ALMACENAJE</t>
  </si>
  <si>
    <t>ALQUILERES</t>
  </si>
  <si>
    <t>OTROS SERVICIOS NO PERSONALES</t>
  </si>
  <si>
    <t>ALIMENTOS Y PRODUCTOS AGROFORESTALES</t>
  </si>
  <si>
    <t>Sueldos fijos</t>
  </si>
  <si>
    <t>Comisiones y gastos bancarios</t>
  </si>
  <si>
    <t>Combustibles y lubricantes</t>
  </si>
  <si>
    <t>Material de limpieza</t>
  </si>
  <si>
    <t>(En RD$)</t>
  </si>
  <si>
    <t>Total Servicios Personales</t>
  </si>
  <si>
    <t>Personal Contratado y/o Igualado</t>
  </si>
  <si>
    <t>Electricidad</t>
  </si>
  <si>
    <t>Pasajes</t>
  </si>
  <si>
    <t>MATERIALES Y SUMINISTROS</t>
  </si>
  <si>
    <t>SERVICIOS NO PERSONALES</t>
  </si>
  <si>
    <t>SERVICIOS PERSONALES</t>
  </si>
  <si>
    <t>Cuenta</t>
  </si>
  <si>
    <t>Objeto</t>
  </si>
  <si>
    <t>Subcuenta</t>
  </si>
  <si>
    <t>Servicios Personales</t>
  </si>
  <si>
    <t>Servicios No Personales</t>
  </si>
  <si>
    <t>Materiales y Suministros</t>
  </si>
  <si>
    <t>Contribuciones al seguro de riesgo laboral</t>
  </si>
  <si>
    <t>DETALLE</t>
  </si>
  <si>
    <t>MONTO RD$</t>
  </si>
  <si>
    <t>Menos:</t>
  </si>
  <si>
    <t>RESUMEN EJECUCION PRESUPUESTARIA</t>
  </si>
  <si>
    <t xml:space="preserve"> - Gastos del período</t>
  </si>
  <si>
    <t>Subtotal General Desembolsos</t>
  </si>
  <si>
    <t>BALANCE DISPONIBLE</t>
  </si>
  <si>
    <t>DESEMBOLSOS EFECTUADOS</t>
  </si>
  <si>
    <t>RD$</t>
  </si>
  <si>
    <t>Contribuciones al seguro de salud</t>
  </si>
  <si>
    <t>Subtotal de Desembolsos</t>
  </si>
  <si>
    <t>BALANCE DISPONIBLE AL CORTE</t>
  </si>
  <si>
    <t>01</t>
  </si>
  <si>
    <t>02</t>
  </si>
  <si>
    <t>03</t>
  </si>
  <si>
    <t>DISPONIBLE PARA EL PERIODO</t>
  </si>
  <si>
    <t>Disponible para el período</t>
  </si>
  <si>
    <t>PRODUCTOS Y ÚTILES VARIOS</t>
  </si>
  <si>
    <t>DISTRIBUCIÓN PORCENTUAL</t>
  </si>
  <si>
    <t>EJECUCIÓN PRESUPUESTARIA</t>
  </si>
  <si>
    <t>DESCRIPCIÓN DE CUENTAS</t>
  </si>
  <si>
    <t>Contribuciones al seguro de pensión (TSS)</t>
  </si>
  <si>
    <t>SERVICIOS BÁSICOS</t>
  </si>
  <si>
    <t>PUBLICIDAD, IMPRESIÓN Y ENCUADERNACIÓN</t>
  </si>
  <si>
    <t>VIÁTICOS</t>
  </si>
  <si>
    <t>PRODUCTOS DE PAPEL, CARTÓN E IMPRESOS</t>
  </si>
  <si>
    <t>Productos de papel y cartón</t>
  </si>
  <si>
    <t>COMBUSTIBLES, LUBRICANTES, PRODUCTOS QUÍMICOS Y CONEXOS</t>
  </si>
  <si>
    <t>Fletes</t>
  </si>
  <si>
    <t>Peajes</t>
  </si>
  <si>
    <t>Maquinarias y equipos</t>
  </si>
  <si>
    <t>Productos Quimicos y Conexos</t>
  </si>
  <si>
    <t>Maquinarias y Equipos</t>
  </si>
  <si>
    <t>06</t>
  </si>
  <si>
    <t>ACTIVOS NO FINANCIEROS</t>
  </si>
  <si>
    <t>CONSERVACION REP. MENORES Y CONST. TEMP.</t>
  </si>
  <si>
    <t>Activos no Financieros</t>
  </si>
  <si>
    <t>PRODUCTOS DE CUERO, CAUCHO Y PLASTICOS</t>
  </si>
  <si>
    <t>Productos de plasticos</t>
  </si>
  <si>
    <t>Articulos de caucho</t>
  </si>
  <si>
    <t>Transferencias Corrientes</t>
  </si>
  <si>
    <t>Productos agroforestar y pecuarios</t>
  </si>
  <si>
    <t>Subtotal Materiales y Suministros</t>
  </si>
  <si>
    <t>Subtotal Activos no Financieros</t>
  </si>
  <si>
    <t xml:space="preserve"> - Total de ingresos </t>
  </si>
  <si>
    <t>Obras menores</t>
  </si>
  <si>
    <t>Equipos y muebles de oficina</t>
  </si>
  <si>
    <t>Telefonos larga distancia</t>
  </si>
  <si>
    <t>Telefono local</t>
  </si>
  <si>
    <t>Servicios internet y television o cable</t>
  </si>
  <si>
    <t>Equipo de comunicación y señalamiento</t>
  </si>
  <si>
    <t>Seguros</t>
  </si>
  <si>
    <t>Productos farmaceuticos y conexos</t>
  </si>
  <si>
    <t>OTROS INGRESOS</t>
  </si>
  <si>
    <t>Compensación por gastos de alimentación</t>
  </si>
  <si>
    <t>Compensación por resultados</t>
  </si>
  <si>
    <t>Prima de transporte</t>
  </si>
  <si>
    <t>Compensación por servicios de seguridad</t>
  </si>
  <si>
    <t xml:space="preserve"> </t>
  </si>
  <si>
    <t xml:space="preserve">Alimentos y bebidas para personas </t>
  </si>
  <si>
    <t>04</t>
  </si>
  <si>
    <t>TRANSFERENCIAS CORRIENTES</t>
  </si>
  <si>
    <t>TRANSFERENCIAS CORRIENTES AL SECTOR PRIVADO</t>
  </si>
  <si>
    <t>Subtotal Transferencias corrientes</t>
  </si>
  <si>
    <t>Impresión y encuadernación</t>
  </si>
  <si>
    <t>Otros alquileres</t>
  </si>
  <si>
    <t>Seguro de personas</t>
  </si>
  <si>
    <t>Construcciones temporales</t>
  </si>
  <si>
    <t>Servicios especiales</t>
  </si>
  <si>
    <t>Servicios técnicos y profesionales</t>
  </si>
  <si>
    <t>Papel de escritorio</t>
  </si>
  <si>
    <t>Productos de artes gráficas</t>
  </si>
  <si>
    <t>Libros, revistas y periodicos</t>
  </si>
  <si>
    <t>Ayudas y donaciones a personas</t>
  </si>
  <si>
    <t>Becas y viajes de estudio</t>
  </si>
  <si>
    <t>08</t>
  </si>
  <si>
    <t>07</t>
  </si>
  <si>
    <t>COMPRA DE TITULOS Y VALORES</t>
  </si>
  <si>
    <t>Compra de titulos y valores internos a corto plazo</t>
  </si>
  <si>
    <t>INCREMENTO DE OCTROS ACTIVOS FINANCIEROS</t>
  </si>
  <si>
    <t>Subtotal Activos  Financieros</t>
  </si>
  <si>
    <t>PASIVOS FINANCIEROS</t>
  </si>
  <si>
    <t>DISMINUCION DE PASIVOS CON PROVEEDORES</t>
  </si>
  <si>
    <t>Disminución de cuentas por pagar internas a corto plazo</t>
  </si>
  <si>
    <t>Subtotal Activos Pasivos Financieros</t>
  </si>
  <si>
    <t>Utiles de escritorio, oficina y enseñanza</t>
  </si>
  <si>
    <t>Utiles de cocina y comedor</t>
  </si>
  <si>
    <t>Materiales y útiles relacionados con Informática</t>
  </si>
  <si>
    <t>utiles diversos</t>
  </si>
  <si>
    <t>Otros servicios no personales</t>
  </si>
  <si>
    <t>Programas de computación</t>
  </si>
  <si>
    <t>OTROS ACTIVOS</t>
  </si>
  <si>
    <t>ACTIVOS FINANCIEROS</t>
  </si>
  <si>
    <t>Activos  Financieros</t>
  </si>
  <si>
    <t>Pasivos  Financieros</t>
  </si>
  <si>
    <t>PRODUCTOS DE MINERALES METALICOS Y NO METALICOS</t>
  </si>
  <si>
    <t>Productos metalicos</t>
  </si>
  <si>
    <t>INCREMENTO DE PASIVOS CON PROVEEDORES</t>
  </si>
  <si>
    <t>Incremento de cuentas por pagar a corto plazo</t>
  </si>
  <si>
    <t>Publicidad y propaganda</t>
  </si>
  <si>
    <t>Gastos judiciales</t>
  </si>
  <si>
    <t>Equipo de seguridad</t>
  </si>
  <si>
    <t>TEXTILES Y VESTUARIOS</t>
  </si>
  <si>
    <t>Acabados textiles</t>
  </si>
  <si>
    <t>Seguro de bienes muebles</t>
  </si>
  <si>
    <t>Impuestos, derechos y tasas</t>
  </si>
  <si>
    <t>REMUNERACIONES AL PERSONAL FIJO</t>
  </si>
  <si>
    <t>SUELDO ANUAL NO. 13</t>
  </si>
  <si>
    <t>REMUNERACIONES AL PERSONAL CON CARACTER TRANSITORIO</t>
  </si>
  <si>
    <t>Recolección residuos solidos</t>
  </si>
  <si>
    <t>PRODUCTOS FARMACEUTICOS</t>
  </si>
  <si>
    <t>Productos medicinales para uso humano</t>
  </si>
  <si>
    <t xml:space="preserve">                                        “Año de la Superación del Analfabetismo”</t>
  </si>
  <si>
    <t>Festividades</t>
  </si>
  <si>
    <t>DIRECCION  FINANCIERA</t>
  </si>
  <si>
    <t xml:space="preserve">Alquileres y rentas de edificios y locales </t>
  </si>
  <si>
    <t xml:space="preserve">Alquileres de maquinarias y equipos </t>
  </si>
  <si>
    <t>Productos de vidrio, loza y porcelana</t>
  </si>
  <si>
    <t>Fumigacion, Lavanderia, Limpieza e Higiene</t>
  </si>
  <si>
    <t>Electrodomesticos</t>
  </si>
  <si>
    <t>Incremento de caja y banco</t>
  </si>
  <si>
    <t>Personal periodo probatorio</t>
  </si>
  <si>
    <t>Productos metalicos y sus derivados</t>
  </si>
  <si>
    <t>Equipos de computo</t>
  </si>
  <si>
    <t>Maquinarias, Otros Equipos y Herramientas</t>
  </si>
  <si>
    <t>Articulos de cuero</t>
  </si>
  <si>
    <t>Prendas de vestir</t>
  </si>
  <si>
    <t>Suplencias</t>
  </si>
  <si>
    <t>Neumaticos</t>
  </si>
  <si>
    <t>OBRAS</t>
  </si>
  <si>
    <t>Subtotal Obras</t>
  </si>
  <si>
    <t>Obras</t>
  </si>
  <si>
    <t>Obras no viviendas</t>
  </si>
  <si>
    <t>VACACIONES POR SALIDA (DIAS NO DISFRUTADOS)</t>
  </si>
  <si>
    <t>PRIMA POR ANTIGUEDAD</t>
  </si>
  <si>
    <t>Otros mobiliario y equipos no identificados precedentemente</t>
  </si>
  <si>
    <t>Programas de informaticas y Bases datos</t>
  </si>
  <si>
    <t>VEHICULOS Y EQUIPO DE TRANSPORTE, TRACCION Y ELEVACION</t>
  </si>
  <si>
    <t>Automoviles y camiones</t>
  </si>
  <si>
    <t>PRESTACIONES ECONOMICAS</t>
  </si>
  <si>
    <t>Productos cementos</t>
  </si>
  <si>
    <t>Textos de enseñanzas</t>
  </si>
  <si>
    <t>Servicios funerarios y conexos</t>
  </si>
  <si>
    <t>Licencias de informaticas</t>
  </si>
  <si>
    <t xml:space="preserve">                                    “Año del Desarrollo Agroforestal”</t>
  </si>
  <si>
    <t xml:space="preserve">                        “Año del Desarrollo Agroforestal”</t>
  </si>
  <si>
    <t>EJECUCIÓN PRESUPUESTARIA,  2017</t>
  </si>
  <si>
    <t>Calzados</t>
  </si>
  <si>
    <t>TESORERÍA DE LA SEGURIDAD SOCIAL</t>
  </si>
  <si>
    <t>Viáticos dentro del país</t>
  </si>
  <si>
    <t>Período del 01/06/2017 al 30/06/2017</t>
  </si>
  <si>
    <t>BALANCE DISPONIBLE PARA COMPROMISOS PENDIENTES AL 31/05/2017</t>
  </si>
  <si>
    <t>TOTAL INGRESOS POR PARTIDAS PRESUPUESTARIAS  JUNIO 2017</t>
  </si>
  <si>
    <t>Del 1ro. De junio al 30, 2017</t>
  </si>
  <si>
    <t xml:space="preserve"> - Balance disponible al 31/05/2017</t>
  </si>
  <si>
    <t>BALANCE  DISPONIBLE AL 30/06/2017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</si>
</sst>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(* #,##0.00_);_(* \(#,##0.00\);_(* &quot;-&quot;??_);_(@_)"/>
    <numFmt numFmtId="165" formatCode="&quot;RD$&quot;#,##0.00"/>
    <numFmt numFmtId="166" formatCode="0.0%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u/>
      <sz val="10"/>
      <name val="Arial"/>
      <family val="2"/>
    </font>
    <font>
      <sz val="20"/>
      <name val="Edwardian Script ITC"/>
      <family val="4"/>
    </font>
    <font>
      <sz val="12"/>
      <name val="Arial"/>
      <family val="2"/>
    </font>
    <font>
      <sz val="14"/>
      <name val="Arial"/>
      <family val="2"/>
    </font>
    <font>
      <sz val="10"/>
      <color indexed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i/>
      <sz val="10"/>
      <name val="Arial"/>
      <family val="2"/>
    </font>
    <font>
      <b/>
      <sz val="13"/>
      <name val="Arial"/>
      <family val="2"/>
    </font>
    <font>
      <i/>
      <sz val="14"/>
      <name val="Arial"/>
      <family val="2"/>
    </font>
    <font>
      <sz val="10"/>
      <name val="Arial"/>
      <family val="2"/>
    </font>
    <font>
      <b/>
      <sz val="14"/>
      <name val="Times New Roman"/>
      <family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NumberFormat="0" applyFont="0" applyFill="0" applyBorder="0" applyProtection="0">
      <alignment wrapText="1"/>
    </xf>
    <xf numFmtId="9" fontId="1" fillId="0" borderId="0" applyFont="0" applyFill="0" applyBorder="0" applyAlignment="0" applyProtection="0"/>
  </cellStyleXfs>
  <cellXfs count="113">
    <xf numFmtId="0" fontId="0" fillId="0" borderId="0" xfId="0"/>
    <xf numFmtId="0" fontId="3" fillId="0" borderId="0" xfId="0" applyFont="1"/>
    <xf numFmtId="0" fontId="3" fillId="0" borderId="0" xfId="3" applyFont="1">
      <alignment wrapText="1"/>
    </xf>
    <xf numFmtId="43" fontId="3" fillId="0" borderId="0" xfId="2" applyFont="1"/>
    <xf numFmtId="0" fontId="2" fillId="0" borderId="0" xfId="3" applyFont="1" applyFill="1" applyBorder="1" applyAlignment="1">
      <alignment horizontal="center" vertical="center"/>
    </xf>
    <xf numFmtId="0" fontId="3" fillId="0" borderId="0" xfId="3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5" fillId="0" borderId="0" xfId="3" applyFont="1" applyBorder="1" applyAlignment="1">
      <alignment wrapText="1"/>
    </xf>
    <xf numFmtId="0" fontId="3" fillId="0" borderId="0" xfId="3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7" fillId="0" borderId="1" xfId="3" applyFont="1" applyBorder="1">
      <alignment wrapText="1"/>
    </xf>
    <xf numFmtId="0" fontId="2" fillId="0" borderId="0" xfId="3" applyFont="1">
      <alignment wrapText="1"/>
    </xf>
    <xf numFmtId="0" fontId="3" fillId="0" borderId="0" xfId="0" applyFont="1" applyBorder="1"/>
    <xf numFmtId="43" fontId="3" fillId="0" borderId="0" xfId="2" applyFont="1" applyBorder="1"/>
    <xf numFmtId="0" fontId="2" fillId="0" borderId="0" xfId="0" applyFont="1" applyBorder="1" applyAlignment="1">
      <alignment horizontal="left"/>
    </xf>
    <xf numFmtId="43" fontId="2" fillId="0" borderId="0" xfId="2" applyFont="1" applyBorder="1"/>
    <xf numFmtId="0" fontId="2" fillId="0" borderId="0" xfId="3" applyFont="1" applyFill="1" applyBorder="1" applyAlignment="1">
      <alignment horizontal="left" vertical="center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  <xf numFmtId="164" fontId="2" fillId="0" borderId="0" xfId="1" applyFont="1" applyFill="1" applyBorder="1" applyAlignment="1">
      <alignment horizontal="right"/>
    </xf>
    <xf numFmtId="164" fontId="3" fillId="0" borderId="0" xfId="1" applyFont="1" applyFill="1" applyBorder="1" applyAlignment="1">
      <alignment horizontal="right"/>
    </xf>
    <xf numFmtId="0" fontId="5" fillId="0" borderId="0" xfId="0" applyFont="1" applyBorder="1"/>
    <xf numFmtId="0" fontId="8" fillId="0" borderId="0" xfId="0" applyFont="1" applyAlignment="1">
      <alignment horizontal="left"/>
    </xf>
    <xf numFmtId="43" fontId="2" fillId="0" borderId="0" xfId="2" applyFont="1"/>
    <xf numFmtId="165" fontId="5" fillId="0" borderId="0" xfId="2" applyNumberFormat="1" applyFont="1" applyBorder="1"/>
    <xf numFmtId="0" fontId="3" fillId="0" borderId="0" xfId="0" applyFont="1" applyFill="1" applyBorder="1"/>
    <xf numFmtId="0" fontId="9" fillId="0" borderId="0" xfId="0" applyFont="1" applyAlignment="1">
      <alignment horizontal="center"/>
    </xf>
    <xf numFmtId="0" fontId="0" fillId="0" borderId="0" xfId="0" applyBorder="1"/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4" fontId="5" fillId="0" borderId="0" xfId="0" applyNumberFormat="1" applyFont="1" applyBorder="1"/>
    <xf numFmtId="0" fontId="10" fillId="0" borderId="0" xfId="0" applyFont="1" applyBorder="1" applyAlignment="1">
      <alignment wrapText="1"/>
    </xf>
    <xf numFmtId="0" fontId="10" fillId="0" borderId="0" xfId="0" applyFont="1" applyBorder="1"/>
    <xf numFmtId="0" fontId="10" fillId="0" borderId="0" xfId="3" applyFont="1">
      <alignment wrapText="1"/>
    </xf>
    <xf numFmtId="0" fontId="4" fillId="0" borderId="0" xfId="0" applyFont="1" applyBorder="1"/>
    <xf numFmtId="4" fontId="10" fillId="0" borderId="0" xfId="0" applyNumberFormat="1" applyFont="1" applyBorder="1"/>
    <xf numFmtId="4" fontId="10" fillId="0" borderId="1" xfId="0" applyNumberFormat="1" applyFont="1" applyBorder="1"/>
    <xf numFmtId="4" fontId="4" fillId="0" borderId="0" xfId="0" applyNumberFormat="1" applyFont="1" applyBorder="1"/>
    <xf numFmtId="4" fontId="4" fillId="0" borderId="2" xfId="0" applyNumberFormat="1" applyFont="1" applyBorder="1"/>
    <xf numFmtId="14" fontId="3" fillId="0" borderId="0" xfId="3" applyNumberFormat="1" applyFont="1" applyAlignment="1">
      <alignment horizontal="left" wrapText="1"/>
    </xf>
    <xf numFmtId="43" fontId="3" fillId="0" borderId="0" xfId="2" applyFont="1" applyFill="1"/>
    <xf numFmtId="166" fontId="3" fillId="0" borderId="0" xfId="4" applyNumberFormat="1" applyFont="1" applyAlignment="1">
      <alignment wrapText="1"/>
    </xf>
    <xf numFmtId="43" fontId="5" fillId="0" borderId="0" xfId="2" applyFont="1" applyBorder="1" applyAlignment="1">
      <alignment horizontal="center"/>
    </xf>
    <xf numFmtId="9" fontId="3" fillId="0" borderId="0" xfId="4" applyFont="1"/>
    <xf numFmtId="43" fontId="11" fillId="0" borderId="0" xfId="2" applyFont="1"/>
    <xf numFmtId="4" fontId="3" fillId="0" borderId="0" xfId="3" applyNumberFormat="1" applyFont="1" applyBorder="1">
      <alignment wrapText="1"/>
    </xf>
    <xf numFmtId="4" fontId="12" fillId="0" borderId="3" xfId="2" applyNumberFormat="1" applyFont="1" applyBorder="1" applyAlignment="1"/>
    <xf numFmtId="0" fontId="3" fillId="0" borderId="0" xfId="0" applyFont="1" applyBorder="1" applyAlignment="1">
      <alignment horizontal="left"/>
    </xf>
    <xf numFmtId="43" fontId="14" fillId="0" borderId="0" xfId="2" applyFont="1" applyBorder="1"/>
    <xf numFmtId="43" fontId="2" fillId="0" borderId="0" xfId="2" applyFont="1" applyFill="1"/>
    <xf numFmtId="43" fontId="3" fillId="0" borderId="0" xfId="2" applyFont="1" applyFill="1" applyAlignment="1">
      <alignment horizontal="center"/>
    </xf>
    <xf numFmtId="0" fontId="2" fillId="0" borderId="0" xfId="0" applyFont="1" applyFill="1" applyBorder="1"/>
    <xf numFmtId="0" fontId="5" fillId="0" borderId="0" xfId="0" applyFont="1" applyFill="1" applyBorder="1"/>
    <xf numFmtId="0" fontId="5" fillId="0" borderId="0" xfId="0" applyFont="1" applyAlignment="1">
      <alignment horizontal="center"/>
    </xf>
    <xf numFmtId="0" fontId="6" fillId="3" borderId="0" xfId="3" applyFont="1" applyFill="1" applyBorder="1" applyAlignment="1">
      <alignment horizontal="center" vertical="center"/>
    </xf>
    <xf numFmtId="0" fontId="2" fillId="3" borderId="0" xfId="3" applyFont="1" applyFill="1" applyBorder="1" applyAlignment="1">
      <alignment horizontal="center" vertical="center"/>
    </xf>
    <xf numFmtId="12" fontId="5" fillId="3" borderId="0" xfId="2" applyNumberFormat="1" applyFont="1" applyFill="1" applyBorder="1" applyAlignment="1">
      <alignment horizontal="right" vertical="center"/>
    </xf>
    <xf numFmtId="49" fontId="2" fillId="3" borderId="0" xfId="3" applyNumberFormat="1" applyFont="1" applyFill="1" applyBorder="1" applyAlignment="1">
      <alignment horizontal="center" vertical="center"/>
    </xf>
    <xf numFmtId="0" fontId="2" fillId="3" borderId="0" xfId="3" applyFont="1" applyFill="1" applyBorder="1" applyAlignment="1">
      <alignment horizontal="left" vertical="center"/>
    </xf>
    <xf numFmtId="0" fontId="5" fillId="3" borderId="0" xfId="3" applyFont="1" applyFill="1" applyBorder="1" applyAlignment="1">
      <alignment horizontal="left" vertical="center"/>
    </xf>
    <xf numFmtId="164" fontId="2" fillId="3" borderId="0" xfId="1" applyFont="1" applyFill="1" applyBorder="1" applyAlignment="1">
      <alignment horizontal="right"/>
    </xf>
    <xf numFmtId="49" fontId="2" fillId="3" borderId="0" xfId="0" applyNumberFormat="1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5" fillId="3" borderId="0" xfId="0" applyFont="1" applyFill="1" applyBorder="1"/>
    <xf numFmtId="0" fontId="2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164" fontId="3" fillId="3" borderId="0" xfId="1" applyFont="1" applyFill="1" applyBorder="1" applyAlignment="1">
      <alignment horizontal="right"/>
    </xf>
    <xf numFmtId="43" fontId="5" fillId="3" borderId="4" xfId="2" applyFont="1" applyFill="1" applyBorder="1"/>
    <xf numFmtId="43" fontId="5" fillId="3" borderId="5" xfId="2" applyFont="1" applyFill="1" applyBorder="1"/>
    <xf numFmtId="0" fontId="15" fillId="0" borderId="0" xfId="0" applyFont="1" applyAlignment="1">
      <alignment horizontal="center"/>
    </xf>
    <xf numFmtId="0" fontId="16" fillId="4" borderId="0" xfId="0" applyFont="1" applyFill="1" applyAlignment="1">
      <alignment vertical="center"/>
    </xf>
    <xf numFmtId="164" fontId="3" fillId="0" borderId="0" xfId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43" fontId="3" fillId="0" borderId="0" xfId="2" applyFont="1" applyFill="1" applyBorder="1"/>
    <xf numFmtId="43" fontId="11" fillId="0" borderId="0" xfId="2" applyFont="1" applyFill="1"/>
    <xf numFmtId="0" fontId="3" fillId="0" borderId="0" xfId="3" applyFont="1" applyFill="1">
      <alignment wrapText="1"/>
    </xf>
    <xf numFmtId="0" fontId="2" fillId="0" borderId="0" xfId="0" applyFont="1" applyFill="1" applyBorder="1" applyAlignment="1">
      <alignment horizontal="center"/>
    </xf>
    <xf numFmtId="164" fontId="3" fillId="0" borderId="0" xfId="2" applyNumberFormat="1" applyFont="1" applyBorder="1"/>
    <xf numFmtId="164" fontId="2" fillId="0" borderId="0" xfId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/>
    </xf>
    <xf numFmtId="164" fontId="0" fillId="0" borderId="0" xfId="1" applyFont="1"/>
    <xf numFmtId="164" fontId="17" fillId="0" borderId="0" xfId="1" applyFont="1" applyFill="1" applyBorder="1" applyAlignment="1">
      <alignment vertical="center"/>
    </xf>
    <xf numFmtId="164" fontId="3" fillId="2" borderId="0" xfId="1" applyFont="1" applyFill="1" applyBorder="1" applyAlignment="1">
      <alignment vertical="center" wrapText="1"/>
    </xf>
    <xf numFmtId="164" fontId="3" fillId="0" borderId="0" xfId="2" applyNumberFormat="1" applyFont="1"/>
    <xf numFmtId="0" fontId="1" fillId="0" borderId="0" xfId="0" applyFont="1" applyBorder="1" applyAlignment="1">
      <alignment horizontal="left"/>
    </xf>
    <xf numFmtId="164" fontId="1" fillId="0" borderId="0" xfId="1" applyFont="1" applyFill="1" applyBorder="1" applyAlignment="1">
      <alignment horizontal="right"/>
    </xf>
    <xf numFmtId="0" fontId="1" fillId="0" borderId="0" xfId="0" applyFont="1" applyFill="1" applyBorder="1"/>
    <xf numFmtId="39" fontId="13" fillId="0" borderId="0" xfId="2" applyNumberFormat="1" applyFont="1" applyBorder="1" applyAlignment="1"/>
    <xf numFmtId="0" fontId="4" fillId="0" borderId="0" xfId="3" applyFont="1" applyBorder="1" applyAlignment="1">
      <alignment horizontal="center" wrapText="1"/>
    </xf>
    <xf numFmtId="0" fontId="18" fillId="0" borderId="0" xfId="0" applyFont="1" applyAlignment="1">
      <alignment vertical="center"/>
    </xf>
    <xf numFmtId="164" fontId="1" fillId="0" borderId="0" xfId="1" applyFont="1" applyFill="1" applyBorder="1"/>
    <xf numFmtId="164" fontId="19" fillId="0" borderId="0" xfId="1" applyFont="1" applyFill="1" applyBorder="1" applyAlignment="1">
      <alignment vertical="center"/>
    </xf>
    <xf numFmtId="0" fontId="1" fillId="0" borderId="0" xfId="0" applyFont="1" applyBorder="1"/>
    <xf numFmtId="164" fontId="1" fillId="0" borderId="0" xfId="1" applyFont="1" applyFill="1" applyBorder="1" applyAlignment="1">
      <alignment vertical="center" wrapText="1"/>
    </xf>
    <xf numFmtId="164" fontId="1" fillId="4" borderId="0" xfId="1" applyFont="1" applyFill="1" applyBorder="1" applyAlignment="1">
      <alignment vertical="center"/>
    </xf>
    <xf numFmtId="164" fontId="2" fillId="2" borderId="0" xfId="1" applyFont="1" applyFill="1" applyBorder="1" applyAlignment="1">
      <alignment vertical="center" wrapText="1"/>
    </xf>
    <xf numFmtId="14" fontId="2" fillId="0" borderId="0" xfId="2" applyNumberFormat="1" applyFont="1" applyAlignment="1">
      <alignment horizontal="center"/>
    </xf>
    <xf numFmtId="43" fontId="2" fillId="0" borderId="0" xfId="2" applyFont="1" applyAlignment="1">
      <alignment horizontal="center"/>
    </xf>
    <xf numFmtId="0" fontId="4" fillId="0" borderId="0" xfId="3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18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center"/>
    </xf>
    <xf numFmtId="0" fontId="5" fillId="0" borderId="0" xfId="3" applyFont="1" applyAlignment="1">
      <alignment horizontal="center" wrapText="1"/>
    </xf>
    <xf numFmtId="0" fontId="4" fillId="0" borderId="0" xfId="3" applyFont="1" applyAlignment="1">
      <alignment horizontal="center" wrapText="1"/>
    </xf>
    <xf numFmtId="0" fontId="10" fillId="0" borderId="0" xfId="3" applyFont="1" applyAlignment="1">
      <alignment horizontal="left" wrapText="1"/>
    </xf>
    <xf numFmtId="0" fontId="15" fillId="0" borderId="0" xfId="0" applyFont="1" applyAlignment="1">
      <alignment horizontal="center"/>
    </xf>
    <xf numFmtId="0" fontId="16" fillId="2" borderId="0" xfId="0" applyFont="1" applyFill="1" applyAlignment="1">
      <alignment horizontal="left" vertical="top"/>
    </xf>
  </cellXfs>
  <cellStyles count="5">
    <cellStyle name="Comma" xfId="1" builtinId="3"/>
    <cellStyle name="Comma_D2006" xfId="2"/>
    <cellStyle name="Normal" xfId="0" builtinId="0"/>
    <cellStyle name="Normal_D2006" xfId="3"/>
    <cellStyle name="Percent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2.xml"/><Relationship Id="rId7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10" Type="http://schemas.openxmlformats.org/officeDocument/2006/relationships/calcChain" Target="calcChain.xml"/><Relationship Id="rId4" Type="http://schemas.openxmlformats.org/officeDocument/2006/relationships/worksheet" Target="worksheets/sheet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US" sz="1400" b="1" i="0" u="none" strike="noStrike" baseline="0">
                <a:solidFill>
                  <a:srgbClr val="000000"/>
                </a:solidFill>
                <a:latin typeface="Calibri"/>
              </a:rPr>
              <a:t>DISTRIBUCIÓN PORCENTUAL EJECUCIÓN PRESUPUESTARIA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US" sz="1200" b="1" i="0" u="none" strike="noStrike" baseline="0">
                <a:solidFill>
                  <a:srgbClr val="000000"/>
                </a:solidFill>
                <a:latin typeface="Calibri"/>
              </a:rPr>
              <a:t>JUNIO 2017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 sz="1200" b="1" i="0" u="none" strike="noStrike" baseline="0">
              <a:solidFill>
                <a:srgbClr val="000000"/>
              </a:solidFill>
              <a:latin typeface="Calibri"/>
            </a:endParaRPr>
          </a:p>
        </c:rich>
      </c:tx>
      <c:layout/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2.0394222245398129E-2"/>
                  <c:y val="5.002342737848309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34.3%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3323599450730913E-2"/>
                  <c:y val="-4.018576501466728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12.6%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0609758217308877E-2"/>
                  <c:y val="-3.279024239617107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0.4%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2617806052389142E-2"/>
                  <c:y val="-3.729158561062225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ejecucion!$G$192:$G$196</c:f>
              <c:strCache>
                <c:ptCount val="5"/>
                <c:pt idx="0">
                  <c:v>Servicios Personales</c:v>
                </c:pt>
                <c:pt idx="1">
                  <c:v>Servicios No Personales</c:v>
                </c:pt>
                <c:pt idx="2">
                  <c:v>Materiales y Suministros</c:v>
                </c:pt>
                <c:pt idx="3">
                  <c:v>Transferencias Corrientes</c:v>
                </c:pt>
                <c:pt idx="4">
                  <c:v>Activos no Financieros</c:v>
                </c:pt>
              </c:strCache>
            </c:strRef>
          </c:cat>
          <c:val>
            <c:numRef>
              <c:f>ejecucion!$H$192:$H$196</c:f>
              <c:numCache>
                <c:formatCode>_(* #,##0.00_);_(* \(#,##0.00\);_(* "-"??_);_(@_)</c:formatCode>
                <c:ptCount val="5"/>
                <c:pt idx="0">
                  <c:v>11135563.910000002</c:v>
                </c:pt>
                <c:pt idx="1">
                  <c:v>3180137.9399999995</c:v>
                </c:pt>
                <c:pt idx="2">
                  <c:v>368742.10000000003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9568126273389"/>
          <c:y val="0.39634725850199515"/>
          <c:w val="0.26220824806537713"/>
          <c:h val="0.32807847706387749"/>
        </c:manualLayout>
      </c:layout>
      <c:overlay val="0"/>
      <c:txPr>
        <a:bodyPr/>
        <a:lstStyle/>
        <a:p>
          <a:pPr>
            <a:defRPr sz="29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US" sz="1800" b="1" i="0" u="none" strike="noStrike" baseline="0">
                <a:solidFill>
                  <a:srgbClr val="000000"/>
                </a:solidFill>
                <a:latin typeface="Calibri"/>
              </a:rPr>
              <a:t>DISTRIBUCIÓN PORCENTUAL EJECUCIÓN PRESUPUESTARIA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US" sz="1800" b="1" i="0" u="none" strike="noStrike" baseline="0">
                <a:solidFill>
                  <a:srgbClr val="000000"/>
                </a:solidFill>
                <a:latin typeface="Calibri"/>
              </a:rPr>
              <a:t>JUNIO 2017</a:t>
            </a:r>
          </a:p>
        </c:rich>
      </c:tx>
      <c:layout>
        <c:manualLayout>
          <c:xMode val="edge"/>
          <c:yMode val="edge"/>
          <c:x val="0.20877468485453404"/>
          <c:y val="1.3468013468013467E-2"/>
        </c:manualLayout>
      </c:layout>
      <c:overlay val="0"/>
    </c:title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ejecucion!$G$192:$G$199</c:f>
              <c:strCache>
                <c:ptCount val="8"/>
                <c:pt idx="0">
                  <c:v>Servicios Personales</c:v>
                </c:pt>
                <c:pt idx="1">
                  <c:v>Servicios No Personales</c:v>
                </c:pt>
                <c:pt idx="2">
                  <c:v>Materiales y Suministros</c:v>
                </c:pt>
                <c:pt idx="3">
                  <c:v>Transferencias Corrientes</c:v>
                </c:pt>
                <c:pt idx="4">
                  <c:v>Activos no Financieros</c:v>
                </c:pt>
                <c:pt idx="5">
                  <c:v>Obras</c:v>
                </c:pt>
                <c:pt idx="6">
                  <c:v>Activos  Financieros</c:v>
                </c:pt>
                <c:pt idx="7">
                  <c:v>Pasivos  Financieros</c:v>
                </c:pt>
              </c:strCache>
            </c:strRef>
          </c:cat>
          <c:val>
            <c:numRef>
              <c:f>ejecucion!$H$192:$H$199</c:f>
              <c:numCache>
                <c:formatCode>_(* #,##0.00_);_(* \(#,##0.00\);_(* "-"??_);_(@_)</c:formatCode>
                <c:ptCount val="8"/>
                <c:pt idx="0">
                  <c:v>11135563.910000002</c:v>
                </c:pt>
                <c:pt idx="1">
                  <c:v>3180137.9399999995</c:v>
                </c:pt>
                <c:pt idx="2">
                  <c:v>368742.10000000003</c:v>
                </c:pt>
                <c:pt idx="3">
                  <c:v>0</c:v>
                </c:pt>
                <c:pt idx="4">
                  <c:v>0</c:v>
                </c:pt>
                <c:pt idx="5">
                  <c:v>2860161.7</c:v>
                </c:pt>
                <c:pt idx="6">
                  <c:v>-3253036.11</c:v>
                </c:pt>
                <c:pt idx="7" formatCode="_(* #,##0.00_);_(* \(#,##0.00\);_(* &quot;-&quot;??_);_(@_)">
                  <c:v>22400</c:v>
                </c:pt>
              </c:numCache>
            </c:numRef>
          </c:val>
        </c:ser>
        <c:ser>
          <c:idx val="1"/>
          <c:order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ejecucion!$G$192:$G$199</c:f>
              <c:strCache>
                <c:ptCount val="8"/>
                <c:pt idx="0">
                  <c:v>Servicios Personales</c:v>
                </c:pt>
                <c:pt idx="1">
                  <c:v>Servicios No Personales</c:v>
                </c:pt>
                <c:pt idx="2">
                  <c:v>Materiales y Suministros</c:v>
                </c:pt>
                <c:pt idx="3">
                  <c:v>Transferencias Corrientes</c:v>
                </c:pt>
                <c:pt idx="4">
                  <c:v>Activos no Financieros</c:v>
                </c:pt>
                <c:pt idx="5">
                  <c:v>Obras</c:v>
                </c:pt>
                <c:pt idx="6">
                  <c:v>Activos  Financieros</c:v>
                </c:pt>
                <c:pt idx="7">
                  <c:v>Pasivos  Financieros</c:v>
                </c:pt>
              </c:strCache>
            </c:strRef>
          </c:cat>
          <c:val>
            <c:numRef>
              <c:f>ejecucion!$I$192:$I$199</c:f>
              <c:numCache>
                <c:formatCode>0.0%</c:formatCode>
                <c:ptCount val="8"/>
                <c:pt idx="0">
                  <c:v>0.77795078988270638</c:v>
                </c:pt>
                <c:pt idx="1">
                  <c:v>0.22217023245111633</c:v>
                </c:pt>
                <c:pt idx="2">
                  <c:v>2.5760995157182651E-2</c:v>
                </c:pt>
                <c:pt idx="3">
                  <c:v>0</c:v>
                </c:pt>
                <c:pt idx="4">
                  <c:v>0</c:v>
                </c:pt>
                <c:pt idx="5">
                  <c:v>4.8592758312091242E-2</c:v>
                </c:pt>
                <c:pt idx="6">
                  <c:v>-0.22726303146792914</c:v>
                </c:pt>
                <c:pt idx="7">
                  <c:v>1.564904825136298E-3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3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DISTRIBUCION PORCENTUAL EJECUCION PRESUPUESTARIA 2006</a:t>
            </a:r>
          </a:p>
        </c:rich>
      </c:tx>
      <c:layout>
        <c:manualLayout>
          <c:xMode val="edge"/>
          <c:yMode val="edge"/>
          <c:x val="0.26679841897233203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3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resumen!#REF!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resumen!#REF!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55" r="0.75000000000000155" t="1" header="0.5" footer="0.5"/>
    <c:pageSetup orientation="landscape"/>
  </c:printSettings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6381750" cy="8582025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342900</xdr:colOff>
      <xdr:row>10</xdr:row>
      <xdr:rowOff>28575</xdr:rowOff>
    </xdr:from>
    <xdr:to>
      <xdr:col>12</xdr:col>
      <xdr:colOff>247650</xdr:colOff>
      <xdr:row>45</xdr:row>
      <xdr:rowOff>19050</xdr:rowOff>
    </xdr:to>
    <xdr:graphicFrame macro="">
      <xdr:nvGraphicFramePr>
        <xdr:cNvPr id="75392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1857375</xdr:colOff>
      <xdr:row>0</xdr:row>
      <xdr:rowOff>0</xdr:rowOff>
    </xdr:from>
    <xdr:to>
      <xdr:col>3</xdr:col>
      <xdr:colOff>2647950</xdr:colOff>
      <xdr:row>7</xdr:row>
      <xdr:rowOff>161385</xdr:rowOff>
    </xdr:to>
    <xdr:pic>
      <xdr:nvPicPr>
        <xdr:cNvPr id="4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690" b="11932"/>
        <a:stretch>
          <a:fillRect/>
        </a:stretch>
      </xdr:blipFill>
      <xdr:spPr bwMode="auto">
        <a:xfrm>
          <a:off x="3514725" y="0"/>
          <a:ext cx="790575" cy="12758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15</xdr:row>
      <xdr:rowOff>0</xdr:rowOff>
    </xdr:from>
    <xdr:to>
      <xdr:col>7</xdr:col>
      <xdr:colOff>0</xdr:colOff>
      <xdr:row>15</xdr:row>
      <xdr:rowOff>0</xdr:rowOff>
    </xdr:to>
    <xdr:graphicFrame macro="">
      <xdr:nvGraphicFramePr>
        <xdr:cNvPr id="95798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895350</xdr:colOff>
      <xdr:row>0</xdr:row>
      <xdr:rowOff>76201</xdr:rowOff>
    </xdr:from>
    <xdr:to>
      <xdr:col>4</xdr:col>
      <xdr:colOff>238125</xdr:colOff>
      <xdr:row>6</xdr:row>
      <xdr:rowOff>136747</xdr:rowOff>
    </xdr:to>
    <xdr:pic>
      <xdr:nvPicPr>
        <xdr:cNvPr id="4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690" b="11932"/>
        <a:stretch>
          <a:fillRect/>
        </a:stretch>
      </xdr:blipFill>
      <xdr:spPr bwMode="auto">
        <a:xfrm>
          <a:off x="2647950" y="76201"/>
          <a:ext cx="752475" cy="9749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C41" sqref="C41"/>
    </sheetView>
  </sheetViews>
  <sheetFormatPr defaultColWidth="11.42578125" defaultRowHeight="12.75" x14ac:dyDescent="0.2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indexed="26"/>
  </sheetPr>
  <dimension ref="A1:M204"/>
  <sheetViews>
    <sheetView showZeros="0" tabSelected="1" topLeftCell="A4" zoomScaleNormal="100" workbookViewId="0">
      <selection activeCell="A18" sqref="A18"/>
    </sheetView>
  </sheetViews>
  <sheetFormatPr defaultColWidth="11.42578125" defaultRowHeight="12.75" x14ac:dyDescent="0.2"/>
  <cols>
    <col min="1" max="1" width="6.42578125" style="2" customWidth="1"/>
    <col min="2" max="2" width="8.5703125" style="2" customWidth="1"/>
    <col min="3" max="3" width="9.85546875" style="2" customWidth="1"/>
    <col min="4" max="4" width="60.42578125" style="2" customWidth="1"/>
    <col min="5" max="5" width="16.7109375" style="3" customWidth="1"/>
    <col min="6" max="6" width="20.85546875" style="3" customWidth="1"/>
    <col min="7" max="7" width="29.7109375" style="3" customWidth="1"/>
    <col min="8" max="8" width="18.140625" style="3" customWidth="1"/>
    <col min="9" max="9" width="13.85546875" style="2" bestFit="1" customWidth="1"/>
    <col min="10" max="10" width="17.85546875" style="2" bestFit="1" customWidth="1"/>
    <col min="11" max="11" width="11.42578125" style="2"/>
    <col min="12" max="12" width="11.5703125" style="2" bestFit="1" customWidth="1"/>
    <col min="13" max="18" width="11.42578125" style="2"/>
    <col min="19" max="37" width="0" style="2" hidden="1" customWidth="1"/>
    <col min="38" max="16384" width="11.42578125" style="2"/>
  </cols>
  <sheetData>
    <row r="1" spans="1:13" ht="8.25" customHeight="1" x14ac:dyDescent="0.2"/>
    <row r="7" spans="1:13" ht="15.75" customHeight="1" x14ac:dyDescent="0.25">
      <c r="A7" s="102"/>
      <c r="B7" s="102"/>
      <c r="C7" s="102"/>
      <c r="D7" s="102"/>
      <c r="E7" s="102"/>
      <c r="F7" s="102"/>
      <c r="G7" s="10"/>
      <c r="H7" s="10"/>
    </row>
    <row r="8" spans="1:13" ht="15.75" customHeight="1" x14ac:dyDescent="0.25">
      <c r="A8" s="92"/>
      <c r="B8" s="92"/>
      <c r="C8" s="92"/>
      <c r="D8" s="92"/>
      <c r="E8" s="92"/>
      <c r="F8" s="92"/>
      <c r="G8" s="10"/>
      <c r="H8" s="10"/>
    </row>
    <row r="9" spans="1:13" ht="15.75" customHeight="1" x14ac:dyDescent="0.2">
      <c r="A9" s="105" t="s">
        <v>175</v>
      </c>
      <c r="B9" s="105"/>
      <c r="C9" s="105"/>
      <c r="D9" s="105"/>
      <c r="E9" s="105"/>
      <c r="F9" s="105"/>
      <c r="G9" s="93"/>
      <c r="H9" s="93"/>
      <c r="I9" s="93"/>
      <c r="J9" s="93"/>
    </row>
    <row r="10" spans="1:13" ht="15.75" customHeight="1" x14ac:dyDescent="0.25">
      <c r="A10" s="92"/>
      <c r="B10" s="92"/>
      <c r="C10" s="92"/>
      <c r="D10" s="92"/>
      <c r="E10" s="92"/>
      <c r="F10" s="92"/>
      <c r="G10" s="10"/>
      <c r="H10" s="10"/>
    </row>
    <row r="11" spans="1:13" ht="23.25" customHeight="1" x14ac:dyDescent="0.25">
      <c r="A11" s="72"/>
      <c r="B11" s="73" t="s">
        <v>139</v>
      </c>
      <c r="C11" s="72"/>
      <c r="D11" s="73" t="s">
        <v>172</v>
      </c>
      <c r="E11" s="73"/>
      <c r="F11" s="73"/>
      <c r="G11" s="2"/>
      <c r="H11" s="2"/>
      <c r="K11" s="3"/>
      <c r="L11" s="3"/>
      <c r="M11" s="3"/>
    </row>
    <row r="12" spans="1:13" ht="15.75" x14ac:dyDescent="0.25">
      <c r="A12" s="103" t="s">
        <v>173</v>
      </c>
      <c r="B12" s="103"/>
      <c r="C12" s="103"/>
      <c r="D12" s="103"/>
      <c r="E12" s="103"/>
      <c r="F12" s="103"/>
      <c r="G12" s="2"/>
      <c r="H12" s="2"/>
      <c r="K12" s="3"/>
      <c r="L12" s="3"/>
      <c r="M12" s="3"/>
    </row>
    <row r="13" spans="1:13" ht="15.75" x14ac:dyDescent="0.25">
      <c r="A13" s="103" t="s">
        <v>177</v>
      </c>
      <c r="B13" s="103"/>
      <c r="C13" s="103"/>
      <c r="D13" s="103"/>
      <c r="E13" s="103"/>
      <c r="F13" s="103"/>
      <c r="G13" s="2"/>
      <c r="H13" s="2"/>
      <c r="K13" s="3"/>
      <c r="L13" s="3"/>
      <c r="M13" s="3"/>
    </row>
    <row r="14" spans="1:13" ht="15.75" x14ac:dyDescent="0.25">
      <c r="A14" s="103" t="s">
        <v>12</v>
      </c>
      <c r="B14" s="103"/>
      <c r="C14" s="103"/>
      <c r="D14" s="103"/>
      <c r="E14" s="103"/>
      <c r="F14" s="103"/>
      <c r="G14" s="2"/>
      <c r="H14" s="2"/>
      <c r="K14" s="3"/>
      <c r="L14" s="3"/>
      <c r="M14" s="3"/>
    </row>
    <row r="15" spans="1:13" ht="15.75" x14ac:dyDescent="0.25">
      <c r="A15" s="56"/>
      <c r="B15" s="56"/>
      <c r="C15" s="56"/>
      <c r="D15" s="56"/>
      <c r="E15" s="56"/>
      <c r="F15" s="56"/>
      <c r="G15" s="2"/>
      <c r="H15" s="2"/>
      <c r="K15" s="3"/>
      <c r="L15" s="3"/>
      <c r="M15" s="3"/>
    </row>
    <row r="16" spans="1:13" ht="15.75" x14ac:dyDescent="0.25">
      <c r="A16" s="56"/>
      <c r="B16" s="56"/>
      <c r="C16" s="56"/>
      <c r="D16" s="56"/>
      <c r="E16" s="56"/>
      <c r="F16" s="56"/>
      <c r="G16" s="2"/>
      <c r="H16" s="2"/>
      <c r="K16" s="3"/>
      <c r="L16" s="3"/>
      <c r="M16" s="3"/>
    </row>
    <row r="17" spans="1:13" ht="18.75" x14ac:dyDescent="0.25">
      <c r="A17" s="7"/>
      <c r="B17" s="7"/>
      <c r="C17" s="7"/>
      <c r="D17" s="15"/>
      <c r="E17" s="16"/>
      <c r="F17" s="45" t="s">
        <v>35</v>
      </c>
      <c r="G17" s="105"/>
      <c r="H17" s="105"/>
      <c r="I17" s="105"/>
      <c r="J17" s="105"/>
      <c r="K17" s="105"/>
      <c r="L17" s="105"/>
      <c r="M17" s="105"/>
    </row>
    <row r="18" spans="1:13" ht="16.5" customHeight="1" x14ac:dyDescent="0.2">
      <c r="A18" s="88" t="s">
        <v>178</v>
      </c>
      <c r="B18" s="50"/>
      <c r="C18" s="17"/>
      <c r="D18" s="8"/>
      <c r="E18" s="18"/>
      <c r="F18" s="91">
        <v>54292675.850000001</v>
      </c>
    </row>
    <row r="19" spans="1:13" ht="16.5" customHeight="1" x14ac:dyDescent="0.2">
      <c r="A19" s="88" t="s">
        <v>179</v>
      </c>
      <c r="B19" s="50"/>
      <c r="C19" s="17"/>
      <c r="D19" s="8"/>
      <c r="E19" s="18"/>
      <c r="F19" s="91">
        <v>18258953.879999999</v>
      </c>
    </row>
    <row r="20" spans="1:13" ht="16.5" customHeight="1" thickBot="1" x14ac:dyDescent="0.25">
      <c r="A20" s="50" t="s">
        <v>80</v>
      </c>
      <c r="B20" s="50"/>
      <c r="C20" s="17"/>
      <c r="D20" s="8"/>
      <c r="E20" s="18"/>
      <c r="F20" s="91">
        <f>599774.06+22400</f>
        <v>622174.06000000006</v>
      </c>
    </row>
    <row r="21" spans="1:13" ht="16.5" customHeight="1" thickBot="1" x14ac:dyDescent="0.3">
      <c r="A21" s="17" t="s">
        <v>42</v>
      </c>
      <c r="B21" s="17"/>
      <c r="C21" s="7"/>
      <c r="D21" s="15"/>
      <c r="E21" s="18"/>
      <c r="F21" s="49">
        <f>SUM(F18:F20)</f>
        <v>73173803.790000007</v>
      </c>
    </row>
    <row r="22" spans="1:13" ht="16.5" thickTop="1" x14ac:dyDescent="0.25">
      <c r="A22" s="17"/>
      <c r="B22" s="7"/>
      <c r="C22" s="7"/>
      <c r="D22" s="15"/>
      <c r="E22" s="18"/>
      <c r="F22" s="27"/>
    </row>
    <row r="23" spans="1:13" ht="15.75" x14ac:dyDescent="0.25">
      <c r="A23" s="104" t="s">
        <v>34</v>
      </c>
      <c r="B23" s="104"/>
      <c r="C23" s="104"/>
      <c r="D23" s="104"/>
      <c r="E23" s="104"/>
      <c r="F23" s="27"/>
      <c r="G23" s="43"/>
    </row>
    <row r="24" spans="1:13" ht="20.25" customHeight="1" x14ac:dyDescent="0.2">
      <c r="A24" s="57" t="s">
        <v>21</v>
      </c>
      <c r="B24" s="57" t="s">
        <v>20</v>
      </c>
      <c r="C24" s="57" t="s">
        <v>22</v>
      </c>
      <c r="D24" s="58" t="s">
        <v>47</v>
      </c>
      <c r="E24" s="59">
        <v>2017</v>
      </c>
      <c r="F24" s="16"/>
      <c r="G24" s="43"/>
    </row>
    <row r="25" spans="1:13" ht="18.95" customHeight="1" x14ac:dyDescent="0.2">
      <c r="A25" s="60" t="s">
        <v>39</v>
      </c>
      <c r="B25" s="61"/>
      <c r="C25" s="61"/>
      <c r="D25" s="62" t="s">
        <v>19</v>
      </c>
      <c r="E25" s="63">
        <f>+E26+E28+E32+E34+E35+E36+E41+E33</f>
        <v>11135563.910000002</v>
      </c>
      <c r="F25" s="16"/>
      <c r="G25" s="53"/>
    </row>
    <row r="26" spans="1:13" x14ac:dyDescent="0.2">
      <c r="A26" s="11"/>
      <c r="B26" s="4">
        <v>1</v>
      </c>
      <c r="C26" s="11"/>
      <c r="D26" s="19" t="s">
        <v>133</v>
      </c>
      <c r="E26" s="22">
        <f>+E27</f>
        <v>8743428.9600000009</v>
      </c>
      <c r="F26" s="16"/>
      <c r="G26" s="43"/>
    </row>
    <row r="27" spans="1:13" x14ac:dyDescent="0.2">
      <c r="A27" s="11"/>
      <c r="B27" s="11"/>
      <c r="C27" s="11">
        <v>1</v>
      </c>
      <c r="D27" s="5" t="s">
        <v>8</v>
      </c>
      <c r="E27" s="95">
        <v>8743428.9600000009</v>
      </c>
      <c r="F27" s="51"/>
      <c r="G27" s="43"/>
    </row>
    <row r="28" spans="1:13" x14ac:dyDescent="0.2">
      <c r="A28" s="11"/>
      <c r="B28" s="4">
        <v>1</v>
      </c>
      <c r="C28" s="11"/>
      <c r="D28" s="19" t="s">
        <v>135</v>
      </c>
      <c r="E28" s="22">
        <f>SUM(E29:E31)</f>
        <v>103124.25</v>
      </c>
      <c r="F28" s="16"/>
      <c r="G28" s="43"/>
    </row>
    <row r="29" spans="1:13" hidden="1" x14ac:dyDescent="0.2">
      <c r="A29" s="11"/>
      <c r="B29" s="11"/>
      <c r="C29" s="11">
        <v>2</v>
      </c>
      <c r="D29" s="5" t="s">
        <v>14</v>
      </c>
      <c r="E29" s="85">
        <v>0</v>
      </c>
      <c r="F29" s="16"/>
      <c r="G29" s="43"/>
    </row>
    <row r="30" spans="1:13" x14ac:dyDescent="0.2">
      <c r="A30" s="11"/>
      <c r="B30" s="11"/>
      <c r="C30" s="11">
        <v>3</v>
      </c>
      <c r="D30" s="5" t="s">
        <v>154</v>
      </c>
      <c r="E30" s="74">
        <v>4124.25</v>
      </c>
      <c r="F30" s="16"/>
      <c r="G30" s="43"/>
    </row>
    <row r="31" spans="1:13" x14ac:dyDescent="0.2">
      <c r="A31" s="11"/>
      <c r="B31" s="11"/>
      <c r="C31" s="11">
        <v>5</v>
      </c>
      <c r="D31" s="5" t="s">
        <v>148</v>
      </c>
      <c r="E31" s="74">
        <v>99000</v>
      </c>
      <c r="F31" s="16"/>
      <c r="G31" s="43"/>
    </row>
    <row r="32" spans="1:13" x14ac:dyDescent="0.2">
      <c r="A32" s="4"/>
      <c r="B32" s="4">
        <v>1</v>
      </c>
      <c r="C32" s="11">
        <v>4</v>
      </c>
      <c r="D32" s="19" t="s">
        <v>134</v>
      </c>
      <c r="E32" s="99">
        <v>736869.08</v>
      </c>
      <c r="F32" s="16"/>
      <c r="G32" s="43"/>
    </row>
    <row r="33" spans="1:7" hidden="1" x14ac:dyDescent="0.2">
      <c r="A33" s="4"/>
      <c r="B33" s="4">
        <v>1</v>
      </c>
      <c r="C33" s="11">
        <v>1</v>
      </c>
      <c r="D33" s="19" t="s">
        <v>166</v>
      </c>
      <c r="E33" s="82">
        <v>0</v>
      </c>
      <c r="F33" s="16"/>
      <c r="G33" s="43"/>
    </row>
    <row r="34" spans="1:7" hidden="1" x14ac:dyDescent="0.2">
      <c r="A34" s="4"/>
      <c r="B34" s="4">
        <v>1</v>
      </c>
      <c r="C34" s="11">
        <v>5</v>
      </c>
      <c r="D34" s="19" t="s">
        <v>160</v>
      </c>
      <c r="E34" s="82">
        <v>0</v>
      </c>
      <c r="F34" s="16"/>
      <c r="G34" s="43"/>
    </row>
    <row r="35" spans="1:7" x14ac:dyDescent="0.2">
      <c r="A35" s="11"/>
      <c r="B35" s="4">
        <v>1</v>
      </c>
      <c r="C35" s="11">
        <v>6</v>
      </c>
      <c r="D35" s="19" t="s">
        <v>161</v>
      </c>
      <c r="E35" s="82">
        <v>189927.56</v>
      </c>
      <c r="F35" s="16"/>
      <c r="G35" s="43"/>
    </row>
    <row r="36" spans="1:7" x14ac:dyDescent="0.2">
      <c r="A36" s="4"/>
      <c r="B36" s="4">
        <v>2</v>
      </c>
      <c r="C36" s="4"/>
      <c r="D36" s="19" t="s">
        <v>2</v>
      </c>
      <c r="E36" s="22">
        <f>SUM(E37:E40)</f>
        <v>91000</v>
      </c>
      <c r="F36" s="16"/>
      <c r="G36" s="43"/>
    </row>
    <row r="37" spans="1:7" x14ac:dyDescent="0.2">
      <c r="A37" s="9"/>
      <c r="B37" s="9"/>
      <c r="C37" s="20">
        <v>1</v>
      </c>
      <c r="D37" s="15" t="s">
        <v>81</v>
      </c>
      <c r="E37" s="74">
        <v>19500</v>
      </c>
      <c r="F37" s="16"/>
      <c r="G37" s="52"/>
    </row>
    <row r="38" spans="1:7" x14ac:dyDescent="0.2">
      <c r="A38" s="12"/>
      <c r="B38" s="12"/>
      <c r="C38" s="12">
        <v>4</v>
      </c>
      <c r="D38" s="15" t="s">
        <v>83</v>
      </c>
      <c r="E38" s="95">
        <v>60500</v>
      </c>
      <c r="F38" s="16"/>
      <c r="G38" s="43"/>
    </row>
    <row r="39" spans="1:7" x14ac:dyDescent="0.2">
      <c r="A39" s="12"/>
      <c r="B39" s="12"/>
      <c r="C39" s="12">
        <v>5</v>
      </c>
      <c r="D39" s="15" t="s">
        <v>84</v>
      </c>
      <c r="E39" s="74">
        <v>11000</v>
      </c>
      <c r="F39" s="16"/>
      <c r="G39" s="43"/>
    </row>
    <row r="40" spans="1:7" hidden="1" x14ac:dyDescent="0.2">
      <c r="A40" s="12"/>
      <c r="B40" s="12"/>
      <c r="C40" s="12">
        <v>6</v>
      </c>
      <c r="D40" s="15" t="s">
        <v>82</v>
      </c>
      <c r="E40" s="95">
        <v>0</v>
      </c>
      <c r="F40" s="16"/>
      <c r="G40" s="43"/>
    </row>
    <row r="41" spans="1:7" x14ac:dyDescent="0.2">
      <c r="A41" s="9"/>
      <c r="B41" s="9">
        <v>5</v>
      </c>
      <c r="C41" s="9"/>
      <c r="D41" s="8" t="s">
        <v>3</v>
      </c>
      <c r="E41" s="22">
        <f>SUM(E42:E44)</f>
        <v>1271214.06</v>
      </c>
      <c r="F41" s="16"/>
      <c r="G41" s="43"/>
    </row>
    <row r="42" spans="1:7" x14ac:dyDescent="0.2">
      <c r="A42" s="9"/>
      <c r="B42" s="9"/>
      <c r="C42" s="20">
        <v>1</v>
      </c>
      <c r="D42" s="15" t="s">
        <v>36</v>
      </c>
      <c r="E42" s="95">
        <v>585866.78</v>
      </c>
      <c r="F42" s="16"/>
      <c r="G42" s="52"/>
    </row>
    <row r="43" spans="1:7" x14ac:dyDescent="0.2">
      <c r="A43" s="12"/>
      <c r="B43" s="12"/>
      <c r="C43" s="12">
        <v>2</v>
      </c>
      <c r="D43" s="15" t="s">
        <v>48</v>
      </c>
      <c r="E43" s="95">
        <v>616479.49</v>
      </c>
      <c r="F43" s="16"/>
      <c r="G43" s="43"/>
    </row>
    <row r="44" spans="1:7" x14ac:dyDescent="0.2">
      <c r="A44" s="12"/>
      <c r="B44" s="12"/>
      <c r="C44" s="12">
        <v>3</v>
      </c>
      <c r="D44" s="15" t="s">
        <v>26</v>
      </c>
      <c r="E44" s="95">
        <v>68867.789999999994</v>
      </c>
      <c r="F44" s="16"/>
      <c r="G44" s="43"/>
    </row>
    <row r="45" spans="1:7" ht="18" customHeight="1" x14ac:dyDescent="0.2">
      <c r="A45" s="12"/>
      <c r="B45" s="12"/>
      <c r="C45" s="12"/>
      <c r="D45" s="8" t="s">
        <v>13</v>
      </c>
      <c r="E45" s="16"/>
      <c r="F45" s="16">
        <f>+E25</f>
        <v>11135563.910000002</v>
      </c>
      <c r="G45" s="43"/>
    </row>
    <row r="46" spans="1:7" ht="18.95" customHeight="1" x14ac:dyDescent="0.25">
      <c r="A46" s="64" t="s">
        <v>40</v>
      </c>
      <c r="B46" s="65"/>
      <c r="C46" s="65"/>
      <c r="D46" s="66" t="s">
        <v>18</v>
      </c>
      <c r="E46" s="63">
        <f>+E47+E53+E56+E58+E62+E66+E69+E73</f>
        <v>3180137.9399999995</v>
      </c>
      <c r="F46" s="16"/>
      <c r="G46" s="16"/>
    </row>
    <row r="47" spans="1:7" x14ac:dyDescent="0.2">
      <c r="A47" s="9"/>
      <c r="B47" s="9">
        <v>2</v>
      </c>
      <c r="C47" s="9"/>
      <c r="D47" s="8" t="s">
        <v>49</v>
      </c>
      <c r="E47" s="22">
        <f>SUM(E48:E52)</f>
        <v>870075.42999999993</v>
      </c>
      <c r="F47" s="16"/>
      <c r="G47" s="22"/>
    </row>
    <row r="48" spans="1:7" x14ac:dyDescent="0.2">
      <c r="A48" s="9"/>
      <c r="B48" s="9"/>
      <c r="C48" s="20">
        <v>2</v>
      </c>
      <c r="D48" s="15" t="s">
        <v>74</v>
      </c>
      <c r="E48" s="94">
        <v>7791.2</v>
      </c>
      <c r="F48" s="16"/>
      <c r="G48" s="22"/>
    </row>
    <row r="49" spans="1:7" x14ac:dyDescent="0.2">
      <c r="A49" s="9"/>
      <c r="B49" s="9"/>
      <c r="C49" s="20">
        <v>3</v>
      </c>
      <c r="D49" s="15" t="s">
        <v>75</v>
      </c>
      <c r="E49" s="95">
        <v>229957.34</v>
      </c>
      <c r="F49" s="16"/>
      <c r="G49" s="22"/>
    </row>
    <row r="50" spans="1:7" x14ac:dyDescent="0.2">
      <c r="A50" s="9"/>
      <c r="B50" s="9"/>
      <c r="C50" s="20">
        <v>5</v>
      </c>
      <c r="D50" s="15" t="s">
        <v>76</v>
      </c>
      <c r="E50" s="95">
        <v>449472.7</v>
      </c>
      <c r="F50" s="16"/>
      <c r="G50" s="22"/>
    </row>
    <row r="51" spans="1:7" x14ac:dyDescent="0.2">
      <c r="A51" s="9"/>
      <c r="B51" s="9"/>
      <c r="C51" s="20">
        <v>6</v>
      </c>
      <c r="D51" s="15" t="s">
        <v>15</v>
      </c>
      <c r="E51" s="95">
        <v>182124.19</v>
      </c>
      <c r="F51" s="16"/>
      <c r="G51" s="22"/>
    </row>
    <row r="52" spans="1:7" x14ac:dyDescent="0.2">
      <c r="A52" s="9"/>
      <c r="B52" s="9"/>
      <c r="C52" s="20">
        <v>8</v>
      </c>
      <c r="D52" s="28" t="s">
        <v>136</v>
      </c>
      <c r="E52" s="74">
        <v>730</v>
      </c>
      <c r="F52" s="16"/>
      <c r="G52" s="22"/>
    </row>
    <row r="53" spans="1:7" ht="20.25" customHeight="1" x14ac:dyDescent="0.2">
      <c r="A53" s="9"/>
      <c r="B53" s="9">
        <v>2</v>
      </c>
      <c r="C53" s="9"/>
      <c r="D53" s="8" t="s">
        <v>50</v>
      </c>
      <c r="E53" s="22">
        <f>SUM(E54:E55)</f>
        <v>47459.6</v>
      </c>
      <c r="F53" s="16"/>
      <c r="G53" s="22"/>
    </row>
    <row r="54" spans="1:7" ht="20.25" hidden="1" customHeight="1" x14ac:dyDescent="0.2">
      <c r="A54" s="9"/>
      <c r="B54" s="9"/>
      <c r="C54" s="20">
        <v>1</v>
      </c>
      <c r="D54" s="15" t="s">
        <v>126</v>
      </c>
      <c r="E54" s="74">
        <v>0</v>
      </c>
      <c r="F54" s="16"/>
      <c r="G54" s="22"/>
    </row>
    <row r="55" spans="1:7" x14ac:dyDescent="0.2">
      <c r="A55" s="12"/>
      <c r="B55" s="12"/>
      <c r="C55" s="12">
        <v>2</v>
      </c>
      <c r="D55" s="28" t="s">
        <v>91</v>
      </c>
      <c r="E55" s="74">
        <v>47459.6</v>
      </c>
      <c r="F55" s="16"/>
      <c r="G55" s="43"/>
    </row>
    <row r="56" spans="1:7" hidden="1" x14ac:dyDescent="0.2">
      <c r="A56" s="9"/>
      <c r="B56" s="9">
        <v>3</v>
      </c>
      <c r="C56" s="9"/>
      <c r="D56" s="8" t="s">
        <v>51</v>
      </c>
      <c r="E56" s="22">
        <f>+E57</f>
        <v>0</v>
      </c>
      <c r="F56" s="16"/>
      <c r="G56" s="22"/>
    </row>
    <row r="57" spans="1:7" hidden="1" x14ac:dyDescent="0.2">
      <c r="A57" s="9"/>
      <c r="B57" s="9"/>
      <c r="C57" s="20">
        <v>1</v>
      </c>
      <c r="D57" s="96" t="s">
        <v>176</v>
      </c>
      <c r="E57" s="95">
        <v>0</v>
      </c>
      <c r="F57" s="16"/>
      <c r="G57" s="43"/>
    </row>
    <row r="58" spans="1:7" x14ac:dyDescent="0.2">
      <c r="A58" s="9"/>
      <c r="B58" s="9">
        <v>4</v>
      </c>
      <c r="C58" s="9"/>
      <c r="D58" s="8" t="s">
        <v>4</v>
      </c>
      <c r="E58" s="22">
        <f>SUM(E59:E61)</f>
        <v>8778.77</v>
      </c>
      <c r="F58" s="16"/>
      <c r="G58" s="22"/>
    </row>
    <row r="59" spans="1:7" x14ac:dyDescent="0.2">
      <c r="A59" s="12"/>
      <c r="B59" s="12"/>
      <c r="C59" s="12">
        <v>1</v>
      </c>
      <c r="D59" s="15" t="s">
        <v>16</v>
      </c>
      <c r="E59" s="74">
        <v>1853.77</v>
      </c>
      <c r="F59" s="16"/>
      <c r="G59" s="43"/>
    </row>
    <row r="60" spans="1:7" x14ac:dyDescent="0.2">
      <c r="A60" s="12"/>
      <c r="B60" s="12"/>
      <c r="C60" s="12">
        <v>2</v>
      </c>
      <c r="D60" s="28" t="s">
        <v>55</v>
      </c>
      <c r="E60" s="74">
        <v>6925</v>
      </c>
      <c r="F60" s="16"/>
      <c r="G60" s="43"/>
    </row>
    <row r="61" spans="1:7" hidden="1" x14ac:dyDescent="0.2">
      <c r="A61" s="12"/>
      <c r="B61" s="12"/>
      <c r="C61" s="12">
        <v>4</v>
      </c>
      <c r="D61" s="28" t="s">
        <v>56</v>
      </c>
      <c r="E61" s="74">
        <v>0</v>
      </c>
      <c r="F61" s="16"/>
      <c r="G61" s="43"/>
    </row>
    <row r="62" spans="1:7" x14ac:dyDescent="0.2">
      <c r="A62" s="9"/>
      <c r="B62" s="9">
        <v>5</v>
      </c>
      <c r="C62" s="9"/>
      <c r="D62" s="8" t="s">
        <v>5</v>
      </c>
      <c r="E62" s="22">
        <f>SUM(E63:E65)</f>
        <v>1429593.75</v>
      </c>
      <c r="F62" s="16"/>
      <c r="G62" s="22"/>
    </row>
    <row r="63" spans="1:7" x14ac:dyDescent="0.2">
      <c r="A63" s="9"/>
      <c r="B63" s="9"/>
      <c r="C63" s="20">
        <v>1</v>
      </c>
      <c r="D63" s="15" t="s">
        <v>142</v>
      </c>
      <c r="E63" s="95">
        <v>1429593.75</v>
      </c>
      <c r="F63" s="16"/>
      <c r="G63" s="22"/>
    </row>
    <row r="64" spans="1:7" hidden="1" x14ac:dyDescent="0.2">
      <c r="A64" s="9"/>
      <c r="B64" s="9"/>
      <c r="C64" s="20">
        <v>3</v>
      </c>
      <c r="D64" s="28" t="s">
        <v>143</v>
      </c>
      <c r="E64" s="74">
        <v>0</v>
      </c>
      <c r="F64" s="16"/>
      <c r="G64" s="22"/>
    </row>
    <row r="65" spans="1:7" hidden="1" x14ac:dyDescent="0.2">
      <c r="A65" s="12"/>
      <c r="B65" s="12"/>
      <c r="C65" s="12">
        <v>8</v>
      </c>
      <c r="D65" s="28" t="s">
        <v>92</v>
      </c>
      <c r="E65" s="74">
        <v>0</v>
      </c>
      <c r="F65" s="16"/>
      <c r="G65" s="43"/>
    </row>
    <row r="66" spans="1:7" x14ac:dyDescent="0.2">
      <c r="A66" s="12"/>
      <c r="B66" s="9">
        <v>6</v>
      </c>
      <c r="C66" s="12"/>
      <c r="D66" s="54" t="s">
        <v>78</v>
      </c>
      <c r="E66" s="22">
        <f>SUM(E67:E68)</f>
        <v>25501.439999999999</v>
      </c>
      <c r="F66" s="16"/>
      <c r="G66" s="43"/>
    </row>
    <row r="67" spans="1:7" hidden="1" x14ac:dyDescent="0.2">
      <c r="A67" s="12"/>
      <c r="B67" s="9"/>
      <c r="C67" s="12">
        <v>2</v>
      </c>
      <c r="D67" s="28" t="s">
        <v>131</v>
      </c>
      <c r="E67" s="23">
        <v>0</v>
      </c>
      <c r="F67" s="16"/>
      <c r="G67" s="43"/>
    </row>
    <row r="68" spans="1:7" x14ac:dyDescent="0.2">
      <c r="A68" s="12"/>
      <c r="B68" s="12"/>
      <c r="C68" s="12">
        <v>3</v>
      </c>
      <c r="D68" s="28" t="s">
        <v>93</v>
      </c>
      <c r="E68" s="95">
        <v>25501.439999999999</v>
      </c>
      <c r="F68" s="16"/>
      <c r="G68" s="43"/>
    </row>
    <row r="69" spans="1:7" x14ac:dyDescent="0.2">
      <c r="A69" s="12"/>
      <c r="B69" s="9">
        <v>7</v>
      </c>
      <c r="C69" s="12"/>
      <c r="D69" s="54" t="s">
        <v>62</v>
      </c>
      <c r="E69" s="22">
        <f>SUM(E70:E72)</f>
        <v>209418.96000000002</v>
      </c>
      <c r="F69" s="16"/>
      <c r="G69" s="54"/>
    </row>
    <row r="70" spans="1:7" x14ac:dyDescent="0.2">
      <c r="A70" s="12"/>
      <c r="B70" s="9"/>
      <c r="C70" s="12">
        <v>1</v>
      </c>
      <c r="D70" s="28" t="s">
        <v>72</v>
      </c>
      <c r="E70" s="95">
        <v>133797</v>
      </c>
      <c r="F70" s="16"/>
      <c r="G70" s="54"/>
    </row>
    <row r="71" spans="1:7" x14ac:dyDescent="0.2">
      <c r="A71" s="12"/>
      <c r="B71" s="12"/>
      <c r="C71" s="12">
        <v>2</v>
      </c>
      <c r="D71" s="28" t="s">
        <v>57</v>
      </c>
      <c r="E71" s="95">
        <v>75621.960000000006</v>
      </c>
      <c r="F71" s="16"/>
      <c r="G71" s="43"/>
    </row>
    <row r="72" spans="1:7" hidden="1" x14ac:dyDescent="0.2">
      <c r="A72" s="12"/>
      <c r="B72" s="12"/>
      <c r="C72" s="12">
        <v>283</v>
      </c>
      <c r="D72" s="28" t="s">
        <v>94</v>
      </c>
      <c r="E72" s="74">
        <v>0</v>
      </c>
      <c r="F72" s="16"/>
      <c r="G72" s="43"/>
    </row>
    <row r="73" spans="1:7" x14ac:dyDescent="0.2">
      <c r="A73" s="9"/>
      <c r="B73" s="9">
        <v>8</v>
      </c>
      <c r="C73" s="9"/>
      <c r="D73" s="8" t="s">
        <v>6</v>
      </c>
      <c r="E73" s="22">
        <f>SUM(E74:E82)</f>
        <v>589309.99</v>
      </c>
      <c r="F73" s="16"/>
      <c r="G73" s="43"/>
    </row>
    <row r="74" spans="1:7" ht="12" hidden="1" customHeight="1" x14ac:dyDescent="0.2">
      <c r="A74" s="9"/>
      <c r="B74" s="9"/>
      <c r="C74" s="20">
        <v>1</v>
      </c>
      <c r="D74" s="15" t="s">
        <v>127</v>
      </c>
      <c r="E74" s="74">
        <v>0</v>
      </c>
      <c r="F74" s="16"/>
      <c r="G74" s="43"/>
    </row>
    <row r="75" spans="1:7" ht="12" hidden="1" customHeight="1" x14ac:dyDescent="0.2">
      <c r="A75" s="12"/>
      <c r="B75" s="12"/>
      <c r="C75" s="12">
        <v>2</v>
      </c>
      <c r="D75" s="15" t="s">
        <v>9</v>
      </c>
      <c r="E75" s="74">
        <v>0</v>
      </c>
      <c r="F75" s="16"/>
      <c r="G75" s="43"/>
    </row>
    <row r="76" spans="1:7" hidden="1" x14ac:dyDescent="0.2">
      <c r="A76" s="12"/>
      <c r="B76" s="12"/>
      <c r="C76" s="12">
        <v>3</v>
      </c>
      <c r="D76" s="28" t="s">
        <v>95</v>
      </c>
      <c r="E76" s="74">
        <v>0</v>
      </c>
      <c r="F76" s="16"/>
      <c r="G76" s="43"/>
    </row>
    <row r="77" spans="1:7" x14ac:dyDescent="0.2">
      <c r="A77" s="12"/>
      <c r="B77" s="12"/>
      <c r="C77" s="12">
        <v>4</v>
      </c>
      <c r="D77" s="90" t="s">
        <v>169</v>
      </c>
      <c r="E77" s="95">
        <v>7359.41</v>
      </c>
      <c r="F77" s="16"/>
      <c r="G77" s="43"/>
    </row>
    <row r="78" spans="1:7" x14ac:dyDescent="0.2">
      <c r="A78" s="12"/>
      <c r="B78" s="12"/>
      <c r="C78" s="12">
        <v>5</v>
      </c>
      <c r="D78" s="28" t="s">
        <v>145</v>
      </c>
      <c r="E78" s="95">
        <v>166380</v>
      </c>
      <c r="F78" s="16"/>
      <c r="G78" s="43"/>
    </row>
    <row r="79" spans="1:7" hidden="1" x14ac:dyDescent="0.2">
      <c r="A79" s="12"/>
      <c r="B79" s="12"/>
      <c r="C79" s="12">
        <v>6</v>
      </c>
      <c r="D79" s="28" t="s">
        <v>140</v>
      </c>
      <c r="E79" s="74">
        <v>0</v>
      </c>
      <c r="F79" s="16"/>
      <c r="G79" s="43"/>
    </row>
    <row r="80" spans="1:7" x14ac:dyDescent="0.2">
      <c r="A80" s="12"/>
      <c r="B80" s="12"/>
      <c r="C80" s="12">
        <v>7</v>
      </c>
      <c r="D80" s="28" t="s">
        <v>96</v>
      </c>
      <c r="E80" s="95">
        <v>415570.58</v>
      </c>
      <c r="F80" s="16"/>
      <c r="G80" s="43"/>
    </row>
    <row r="81" spans="1:7" ht="12" hidden="1" customHeight="1" x14ac:dyDescent="0.2">
      <c r="A81" s="12"/>
      <c r="B81" s="12"/>
      <c r="C81" s="12">
        <v>8</v>
      </c>
      <c r="D81" s="28" t="s">
        <v>132</v>
      </c>
      <c r="E81" s="74">
        <v>0</v>
      </c>
      <c r="F81" s="16"/>
      <c r="G81" s="43"/>
    </row>
    <row r="82" spans="1:7" hidden="1" x14ac:dyDescent="0.2">
      <c r="A82" s="12"/>
      <c r="B82" s="12"/>
      <c r="C82" s="12">
        <v>299</v>
      </c>
      <c r="D82" s="28" t="s">
        <v>116</v>
      </c>
      <c r="E82" s="74">
        <v>0</v>
      </c>
      <c r="F82" s="16"/>
      <c r="G82" s="43"/>
    </row>
    <row r="83" spans="1:7" ht="18" customHeight="1" x14ac:dyDescent="0.2">
      <c r="A83" s="12"/>
      <c r="B83" s="12"/>
      <c r="C83" s="12"/>
      <c r="D83" s="8" t="s">
        <v>1</v>
      </c>
      <c r="E83" s="23">
        <v>0</v>
      </c>
      <c r="F83" s="16">
        <f>+E46</f>
        <v>3180137.9399999995</v>
      </c>
      <c r="G83" s="43"/>
    </row>
    <row r="84" spans="1:7" ht="18.95" customHeight="1" x14ac:dyDescent="0.25">
      <c r="A84" s="64" t="s">
        <v>41</v>
      </c>
      <c r="B84" s="67"/>
      <c r="C84" s="67"/>
      <c r="D84" s="66" t="s">
        <v>17</v>
      </c>
      <c r="E84" s="63">
        <f>+E85+E92+E98+E102+E107+E115+E88+E112</f>
        <v>368742.10000000003</v>
      </c>
      <c r="F84" s="16"/>
      <c r="G84" s="43"/>
    </row>
    <row r="85" spans="1:7" x14ac:dyDescent="0.2">
      <c r="A85" s="9"/>
      <c r="B85" s="9">
        <v>1</v>
      </c>
      <c r="C85" s="9"/>
      <c r="D85" s="8" t="s">
        <v>7</v>
      </c>
      <c r="E85" s="22">
        <f>SUM(E86:E87)</f>
        <v>114248.24</v>
      </c>
      <c r="F85" s="16"/>
      <c r="G85" s="43"/>
    </row>
    <row r="86" spans="1:7" x14ac:dyDescent="0.2">
      <c r="A86" s="12"/>
      <c r="B86" s="12"/>
      <c r="C86" s="12">
        <v>1</v>
      </c>
      <c r="D86" s="15" t="s">
        <v>86</v>
      </c>
      <c r="E86" s="86">
        <v>114248.24</v>
      </c>
      <c r="F86" s="16"/>
    </row>
    <row r="87" spans="1:7" hidden="1" x14ac:dyDescent="0.2">
      <c r="A87" s="12"/>
      <c r="B87" s="12"/>
      <c r="C87" s="12">
        <v>313</v>
      </c>
      <c r="D87" s="15" t="s">
        <v>68</v>
      </c>
      <c r="E87" s="23">
        <v>0</v>
      </c>
      <c r="F87" s="16"/>
    </row>
    <row r="88" spans="1:7" hidden="1" x14ac:dyDescent="0.2">
      <c r="A88" s="12"/>
      <c r="B88" s="9">
        <v>2</v>
      </c>
      <c r="C88" s="12"/>
      <c r="D88" s="8" t="s">
        <v>129</v>
      </c>
      <c r="E88" s="22">
        <f>SUM(E89:E91)</f>
        <v>0</v>
      </c>
      <c r="F88" s="16"/>
    </row>
    <row r="89" spans="1:7" hidden="1" x14ac:dyDescent="0.2">
      <c r="A89" s="12"/>
      <c r="B89" s="12"/>
      <c r="C89" s="12">
        <v>2</v>
      </c>
      <c r="D89" s="15" t="s">
        <v>130</v>
      </c>
      <c r="E89" s="23">
        <v>0</v>
      </c>
      <c r="F89" s="16"/>
    </row>
    <row r="90" spans="1:7" hidden="1" x14ac:dyDescent="0.2">
      <c r="A90" s="12"/>
      <c r="B90" s="12"/>
      <c r="C90" s="12">
        <v>3</v>
      </c>
      <c r="D90" s="28" t="s">
        <v>153</v>
      </c>
      <c r="E90" s="23">
        <v>0</v>
      </c>
      <c r="F90" s="16"/>
    </row>
    <row r="91" spans="1:7" hidden="1" x14ac:dyDescent="0.2">
      <c r="A91" s="12"/>
      <c r="B91" s="12"/>
      <c r="C91" s="12">
        <v>4</v>
      </c>
      <c r="D91" s="90" t="s">
        <v>174</v>
      </c>
      <c r="E91" s="23">
        <v>0</v>
      </c>
      <c r="F91" s="16"/>
    </row>
    <row r="92" spans="1:7" x14ac:dyDescent="0.2">
      <c r="A92" s="9"/>
      <c r="B92" s="9">
        <v>3</v>
      </c>
      <c r="C92" s="9"/>
      <c r="D92" s="8" t="s">
        <v>52</v>
      </c>
      <c r="E92" s="22">
        <f>SUM(E93:E97)</f>
        <v>66461.03</v>
      </c>
      <c r="F92" s="16"/>
      <c r="G92" s="43"/>
    </row>
    <row r="93" spans="1:7" x14ac:dyDescent="0.2">
      <c r="A93" s="9"/>
      <c r="B93" s="9"/>
      <c r="C93" s="12">
        <v>1</v>
      </c>
      <c r="D93" s="15" t="s">
        <v>97</v>
      </c>
      <c r="E93" s="74">
        <v>1663.8</v>
      </c>
      <c r="F93" s="16"/>
      <c r="G93" s="43"/>
    </row>
    <row r="94" spans="1:7" x14ac:dyDescent="0.2">
      <c r="A94" s="9"/>
      <c r="B94" s="9"/>
      <c r="C94" s="12">
        <v>2</v>
      </c>
      <c r="D94" s="15" t="s">
        <v>53</v>
      </c>
      <c r="E94" s="74">
        <v>64797.23</v>
      </c>
      <c r="F94" s="16"/>
      <c r="G94" s="43"/>
    </row>
    <row r="95" spans="1:7" hidden="1" x14ac:dyDescent="0.2">
      <c r="A95" s="9"/>
      <c r="B95" s="9"/>
      <c r="C95" s="12">
        <v>3</v>
      </c>
      <c r="D95" s="28" t="s">
        <v>98</v>
      </c>
      <c r="E95" s="23">
        <v>0</v>
      </c>
      <c r="F95" s="16"/>
      <c r="G95" s="43"/>
    </row>
    <row r="96" spans="1:7" hidden="1" x14ac:dyDescent="0.2">
      <c r="A96" s="12"/>
      <c r="B96" s="12"/>
      <c r="C96" s="12">
        <v>4</v>
      </c>
      <c r="D96" s="15" t="s">
        <v>99</v>
      </c>
      <c r="E96" s="23">
        <v>0</v>
      </c>
      <c r="F96" s="16"/>
      <c r="G96" s="43"/>
    </row>
    <row r="97" spans="1:7" hidden="1" x14ac:dyDescent="0.2">
      <c r="A97" s="12"/>
      <c r="B97" s="12"/>
      <c r="C97" s="12">
        <v>5</v>
      </c>
      <c r="D97" s="90" t="s">
        <v>168</v>
      </c>
      <c r="E97" s="23">
        <v>0</v>
      </c>
      <c r="F97" s="16"/>
      <c r="G97" s="43"/>
    </row>
    <row r="98" spans="1:7" hidden="1" x14ac:dyDescent="0.2">
      <c r="A98" s="9"/>
      <c r="B98" s="9">
        <v>4</v>
      </c>
      <c r="C98" s="9"/>
      <c r="D98" s="21" t="s">
        <v>137</v>
      </c>
      <c r="E98" s="22">
        <f>SUM(E99:E100)+E101</f>
        <v>0</v>
      </c>
      <c r="F98" s="16"/>
      <c r="G98" s="43"/>
    </row>
    <row r="99" spans="1:7" hidden="1" x14ac:dyDescent="0.2">
      <c r="A99" s="12"/>
      <c r="B99" s="12"/>
      <c r="C99" s="12">
        <v>1</v>
      </c>
      <c r="D99" s="2" t="s">
        <v>138</v>
      </c>
      <c r="E99" s="74">
        <v>0</v>
      </c>
      <c r="F99" s="16"/>
      <c r="G99" s="43"/>
    </row>
    <row r="100" spans="1:7" hidden="1" x14ac:dyDescent="0.2">
      <c r="A100" s="12"/>
      <c r="B100" s="12"/>
      <c r="C100" s="12">
        <v>3</v>
      </c>
      <c r="E100" s="74">
        <v>0</v>
      </c>
      <c r="F100" s="16"/>
      <c r="G100" s="43"/>
    </row>
    <row r="101" spans="1:7" hidden="1" x14ac:dyDescent="0.2">
      <c r="A101" s="12"/>
      <c r="B101" s="12"/>
      <c r="C101" s="12">
        <v>343</v>
      </c>
      <c r="D101" s="28" t="s">
        <v>79</v>
      </c>
      <c r="E101" s="74">
        <v>0</v>
      </c>
      <c r="F101" s="16"/>
      <c r="G101" s="43"/>
    </row>
    <row r="102" spans="1:7" hidden="1" x14ac:dyDescent="0.2">
      <c r="A102" s="12"/>
      <c r="B102" s="9">
        <v>5</v>
      </c>
      <c r="C102" s="12"/>
      <c r="D102" s="54" t="s">
        <v>64</v>
      </c>
      <c r="E102" s="22">
        <f>SUM(E103:E106)</f>
        <v>0</v>
      </c>
      <c r="F102" s="16"/>
      <c r="G102" s="43"/>
    </row>
    <row r="103" spans="1:7" hidden="1" x14ac:dyDescent="0.2">
      <c r="A103" s="12"/>
      <c r="B103" s="12"/>
      <c r="C103" s="12">
        <v>2</v>
      </c>
      <c r="D103" s="28" t="s">
        <v>152</v>
      </c>
      <c r="E103" s="23">
        <v>0</v>
      </c>
      <c r="F103" s="16"/>
      <c r="G103" s="43"/>
    </row>
    <row r="104" spans="1:7" hidden="1" x14ac:dyDescent="0.2">
      <c r="A104" s="12"/>
      <c r="B104" s="12"/>
      <c r="C104" s="12">
        <v>3</v>
      </c>
      <c r="D104" s="28" t="s">
        <v>155</v>
      </c>
      <c r="E104" s="23">
        <v>0</v>
      </c>
      <c r="F104" s="16"/>
      <c r="G104" s="43"/>
    </row>
    <row r="105" spans="1:7" ht="10.5" hidden="1" customHeight="1" x14ac:dyDescent="0.2">
      <c r="A105" s="12"/>
      <c r="B105" s="12"/>
      <c r="C105" s="12">
        <v>4</v>
      </c>
      <c r="D105" s="28" t="s">
        <v>66</v>
      </c>
      <c r="E105" s="23">
        <v>0</v>
      </c>
      <c r="F105" s="16"/>
      <c r="G105" s="43"/>
    </row>
    <row r="106" spans="1:7" hidden="1" x14ac:dyDescent="0.2">
      <c r="A106" s="12"/>
      <c r="B106" s="12"/>
      <c r="C106" s="12">
        <v>5</v>
      </c>
      <c r="D106" s="28" t="s">
        <v>65</v>
      </c>
      <c r="E106" s="74">
        <v>0</v>
      </c>
      <c r="F106" s="16"/>
      <c r="G106" s="43"/>
    </row>
    <row r="107" spans="1:7" x14ac:dyDescent="0.2">
      <c r="A107" s="12"/>
      <c r="B107" s="9">
        <v>6</v>
      </c>
      <c r="C107" s="12"/>
      <c r="D107" s="54" t="s">
        <v>122</v>
      </c>
      <c r="E107" s="22">
        <f>SUM(E108:E111)</f>
        <v>50</v>
      </c>
      <c r="F107" s="16"/>
      <c r="G107" s="43"/>
    </row>
    <row r="108" spans="1:7" hidden="1" x14ac:dyDescent="0.2">
      <c r="A108" s="12"/>
      <c r="B108" s="9"/>
      <c r="C108" s="12">
        <v>1</v>
      </c>
      <c r="D108" s="90" t="s">
        <v>167</v>
      </c>
      <c r="E108" s="89">
        <v>0</v>
      </c>
      <c r="F108" s="16"/>
      <c r="G108" s="43"/>
    </row>
    <row r="109" spans="1:7" hidden="1" x14ac:dyDescent="0.2">
      <c r="A109" s="12"/>
      <c r="B109" s="9"/>
      <c r="C109" s="12">
        <v>2</v>
      </c>
      <c r="D109" s="28" t="s">
        <v>144</v>
      </c>
      <c r="E109" s="74">
        <v>0</v>
      </c>
      <c r="F109" s="16"/>
      <c r="G109" s="43"/>
    </row>
    <row r="110" spans="1:7" x14ac:dyDescent="0.2">
      <c r="A110" s="12"/>
      <c r="B110" s="9"/>
      <c r="C110" s="12">
        <v>3</v>
      </c>
      <c r="D110" s="28" t="s">
        <v>149</v>
      </c>
      <c r="E110" s="74">
        <v>50</v>
      </c>
      <c r="F110" s="16"/>
      <c r="G110" s="43"/>
    </row>
    <row r="111" spans="1:7" hidden="1" x14ac:dyDescent="0.2">
      <c r="A111" s="12"/>
      <c r="B111" s="12"/>
      <c r="C111" s="12">
        <v>365</v>
      </c>
      <c r="D111" s="28" t="s">
        <v>123</v>
      </c>
      <c r="E111" s="74">
        <v>0</v>
      </c>
      <c r="F111" s="16"/>
      <c r="G111" s="43"/>
    </row>
    <row r="112" spans="1:7" ht="25.5" x14ac:dyDescent="0.2">
      <c r="A112" s="12"/>
      <c r="B112" s="12"/>
      <c r="C112" s="12"/>
      <c r="D112" s="21" t="s">
        <v>54</v>
      </c>
      <c r="E112" s="82">
        <f>+E113+E114</f>
        <v>99365.63</v>
      </c>
      <c r="F112" s="16"/>
      <c r="G112" s="43"/>
    </row>
    <row r="113" spans="1:7" x14ac:dyDescent="0.2">
      <c r="A113" s="12"/>
      <c r="B113" s="12">
        <v>7</v>
      </c>
      <c r="C113" s="12">
        <v>1</v>
      </c>
      <c r="D113" s="15" t="s">
        <v>10</v>
      </c>
      <c r="E113" s="74">
        <v>64200</v>
      </c>
      <c r="F113" s="16"/>
      <c r="G113" s="43"/>
    </row>
    <row r="114" spans="1:7" x14ac:dyDescent="0.2">
      <c r="A114" s="12"/>
      <c r="B114" s="12"/>
      <c r="C114" s="12">
        <v>2</v>
      </c>
      <c r="D114" s="28" t="s">
        <v>58</v>
      </c>
      <c r="E114" s="74">
        <v>35165.629999999997</v>
      </c>
      <c r="F114" s="16"/>
      <c r="G114" s="43"/>
    </row>
    <row r="115" spans="1:7" x14ac:dyDescent="0.2">
      <c r="A115" s="9"/>
      <c r="B115" s="9">
        <v>9</v>
      </c>
      <c r="C115" s="9"/>
      <c r="D115" s="8" t="s">
        <v>44</v>
      </c>
      <c r="E115" s="22">
        <f>SUM(E116:E121)</f>
        <v>88617.200000000012</v>
      </c>
      <c r="F115" s="16"/>
      <c r="G115" s="43"/>
    </row>
    <row r="116" spans="1:7" x14ac:dyDescent="0.2">
      <c r="A116" s="12"/>
      <c r="B116" s="12"/>
      <c r="C116" s="12">
        <v>1</v>
      </c>
      <c r="D116" s="15" t="s">
        <v>11</v>
      </c>
      <c r="E116" s="74">
        <v>16386.599999999999</v>
      </c>
      <c r="F116" s="16"/>
      <c r="G116" s="43"/>
    </row>
    <row r="117" spans="1:7" x14ac:dyDescent="0.2">
      <c r="A117" s="12"/>
      <c r="B117" s="12"/>
      <c r="C117" s="12">
        <v>2</v>
      </c>
      <c r="D117" s="28" t="s">
        <v>112</v>
      </c>
      <c r="E117" s="97">
        <v>70610.600000000006</v>
      </c>
      <c r="F117" s="16"/>
      <c r="G117" s="43"/>
    </row>
    <row r="118" spans="1:7" x14ac:dyDescent="0.2">
      <c r="A118" s="12"/>
      <c r="B118" s="12"/>
      <c r="C118" s="12">
        <v>5</v>
      </c>
      <c r="D118" s="28" t="s">
        <v>113</v>
      </c>
      <c r="E118" s="74">
        <v>140</v>
      </c>
      <c r="F118" s="16"/>
      <c r="G118" s="43"/>
    </row>
    <row r="119" spans="1:7" x14ac:dyDescent="0.2">
      <c r="A119" s="12"/>
      <c r="B119" s="12"/>
      <c r="C119" s="12">
        <v>6</v>
      </c>
      <c r="D119" s="15" t="s">
        <v>0</v>
      </c>
      <c r="E119" s="95">
        <v>1126</v>
      </c>
      <c r="F119" s="16"/>
      <c r="G119" s="43"/>
    </row>
    <row r="120" spans="1:7" hidden="1" x14ac:dyDescent="0.2">
      <c r="A120" s="12"/>
      <c r="B120" s="12"/>
      <c r="C120" s="12">
        <v>397</v>
      </c>
      <c r="D120" s="15" t="s">
        <v>114</v>
      </c>
      <c r="E120" s="74">
        <v>0</v>
      </c>
      <c r="F120" s="16"/>
      <c r="G120" s="43"/>
    </row>
    <row r="121" spans="1:7" x14ac:dyDescent="0.2">
      <c r="A121" s="12"/>
      <c r="B121" s="12"/>
      <c r="C121" s="12">
        <v>9</v>
      </c>
      <c r="D121" s="15" t="s">
        <v>115</v>
      </c>
      <c r="E121" s="74">
        <v>354</v>
      </c>
      <c r="F121" s="16"/>
      <c r="G121" s="43"/>
    </row>
    <row r="122" spans="1:7" x14ac:dyDescent="0.2">
      <c r="A122" s="12"/>
      <c r="B122" s="12"/>
      <c r="C122" s="12"/>
      <c r="D122" s="8" t="s">
        <v>69</v>
      </c>
      <c r="E122" s="48"/>
      <c r="F122" s="16">
        <f>+E84</f>
        <v>368742.10000000003</v>
      </c>
      <c r="G122" s="43"/>
    </row>
    <row r="123" spans="1:7" ht="18.95" hidden="1" customHeight="1" x14ac:dyDescent="0.25">
      <c r="A123" s="64" t="s">
        <v>87</v>
      </c>
      <c r="B123" s="67"/>
      <c r="C123" s="67"/>
      <c r="D123" s="66" t="s">
        <v>88</v>
      </c>
      <c r="E123" s="63">
        <f>+E124</f>
        <v>0</v>
      </c>
      <c r="F123" s="16"/>
      <c r="G123" s="43"/>
    </row>
    <row r="124" spans="1:7" hidden="1" x14ac:dyDescent="0.2">
      <c r="A124" s="9"/>
      <c r="B124" s="9">
        <v>1</v>
      </c>
      <c r="C124" s="9"/>
      <c r="D124" s="8" t="s">
        <v>89</v>
      </c>
      <c r="E124" s="22">
        <f>SUM(E125:E126)</f>
        <v>0</v>
      </c>
      <c r="F124" s="16"/>
      <c r="G124" s="43"/>
    </row>
    <row r="125" spans="1:7" hidden="1" x14ac:dyDescent="0.2">
      <c r="A125" s="12"/>
      <c r="B125" s="12"/>
      <c r="C125" s="12">
        <v>2</v>
      </c>
      <c r="D125" s="15" t="s">
        <v>100</v>
      </c>
      <c r="E125" s="74">
        <v>0</v>
      </c>
      <c r="F125" s="16"/>
      <c r="G125" s="43"/>
    </row>
    <row r="126" spans="1:7" hidden="1" x14ac:dyDescent="0.2">
      <c r="A126" s="12"/>
      <c r="B126" s="12"/>
      <c r="C126" s="12">
        <v>3</v>
      </c>
      <c r="D126" s="15" t="s">
        <v>101</v>
      </c>
      <c r="E126" s="74">
        <v>0</v>
      </c>
      <c r="F126" s="16"/>
      <c r="G126" s="43"/>
    </row>
    <row r="127" spans="1:7" hidden="1" x14ac:dyDescent="0.2">
      <c r="A127" s="12"/>
      <c r="B127" s="12"/>
      <c r="C127" s="12"/>
      <c r="D127" s="8" t="s">
        <v>90</v>
      </c>
      <c r="E127" s="48"/>
      <c r="F127" s="16">
        <f>+E124</f>
        <v>0</v>
      </c>
      <c r="G127" s="43"/>
    </row>
    <row r="128" spans="1:7" ht="15.75" hidden="1" x14ac:dyDescent="0.25">
      <c r="A128" s="64" t="s">
        <v>60</v>
      </c>
      <c r="B128" s="67"/>
      <c r="C128" s="67"/>
      <c r="D128" s="66" t="s">
        <v>61</v>
      </c>
      <c r="E128" s="63">
        <f>+E129+E139+E137+E135</f>
        <v>0</v>
      </c>
      <c r="F128" s="16"/>
      <c r="G128" s="43"/>
    </row>
    <row r="129" spans="1:8" ht="18" hidden="1" customHeight="1" x14ac:dyDescent="0.2">
      <c r="A129" s="12"/>
      <c r="B129" s="9">
        <v>61</v>
      </c>
      <c r="C129" s="12"/>
      <c r="D129" s="8" t="s">
        <v>59</v>
      </c>
      <c r="E129" s="22">
        <f>SUM(E130:E134)</f>
        <v>0</v>
      </c>
      <c r="F129" s="16"/>
      <c r="G129" s="43"/>
      <c r="H129" s="47"/>
    </row>
    <row r="130" spans="1:8" ht="18" hidden="1" customHeight="1" x14ac:dyDescent="0.2">
      <c r="A130" s="12"/>
      <c r="B130" s="9"/>
      <c r="C130" s="12">
        <v>1</v>
      </c>
      <c r="D130" s="15" t="s">
        <v>73</v>
      </c>
      <c r="E130" s="23">
        <v>0</v>
      </c>
      <c r="F130" s="16"/>
      <c r="G130" s="43"/>
      <c r="H130" s="47"/>
    </row>
    <row r="131" spans="1:8" ht="12.75" hidden="1" customHeight="1" x14ac:dyDescent="0.2">
      <c r="A131" s="12"/>
      <c r="B131" s="12"/>
      <c r="C131" s="12">
        <v>613</v>
      </c>
      <c r="D131" s="15" t="s">
        <v>150</v>
      </c>
      <c r="E131" s="23">
        <v>0</v>
      </c>
      <c r="F131" s="16"/>
      <c r="G131" s="43"/>
      <c r="H131" s="47"/>
    </row>
    <row r="132" spans="1:8" ht="12.75" hidden="1" customHeight="1" x14ac:dyDescent="0.2">
      <c r="A132" s="12"/>
      <c r="B132" s="12"/>
      <c r="C132" s="12">
        <v>614</v>
      </c>
      <c r="D132" s="15" t="s">
        <v>146</v>
      </c>
      <c r="E132" s="74">
        <v>0</v>
      </c>
      <c r="F132" s="16"/>
      <c r="G132" s="43"/>
      <c r="H132" s="47"/>
    </row>
    <row r="133" spans="1:8" hidden="1" x14ac:dyDescent="0.2">
      <c r="A133" s="12"/>
      <c r="B133" s="12"/>
      <c r="C133" s="12">
        <v>616</v>
      </c>
      <c r="D133" s="15" t="s">
        <v>77</v>
      </c>
      <c r="E133" s="74">
        <v>0</v>
      </c>
      <c r="F133" s="16"/>
      <c r="G133" s="43"/>
      <c r="H133" s="47"/>
    </row>
    <row r="134" spans="1:8" ht="12.75" hidden="1" customHeight="1" x14ac:dyDescent="0.2">
      <c r="A134" s="12"/>
      <c r="B134" s="12"/>
      <c r="C134" s="12">
        <v>9</v>
      </c>
      <c r="D134" s="15" t="s">
        <v>162</v>
      </c>
      <c r="E134" s="74">
        <v>0</v>
      </c>
      <c r="F134" s="16"/>
      <c r="G134" s="43"/>
      <c r="H134" s="47"/>
    </row>
    <row r="135" spans="1:8" ht="12.75" hidden="1" customHeight="1" x14ac:dyDescent="0.2">
      <c r="A135" s="12"/>
      <c r="B135" s="12">
        <v>64</v>
      </c>
      <c r="C135" s="12"/>
      <c r="D135" s="54" t="s">
        <v>164</v>
      </c>
      <c r="E135" s="82">
        <f>+E136</f>
        <v>0</v>
      </c>
      <c r="F135" s="16"/>
      <c r="G135" s="43"/>
      <c r="H135" s="47"/>
    </row>
    <row r="136" spans="1:8" ht="12.75" hidden="1" customHeight="1" x14ac:dyDescent="0.2">
      <c r="A136" s="12"/>
      <c r="B136" s="12"/>
      <c r="C136" s="12">
        <v>1</v>
      </c>
      <c r="D136" s="28" t="s">
        <v>165</v>
      </c>
      <c r="E136" s="74">
        <v>0</v>
      </c>
      <c r="F136" s="16"/>
      <c r="G136" s="43"/>
      <c r="H136" s="47"/>
    </row>
    <row r="137" spans="1:8" ht="12.75" hidden="1" customHeight="1" x14ac:dyDescent="0.2">
      <c r="A137" s="12"/>
      <c r="B137" s="12">
        <v>65</v>
      </c>
      <c r="C137" s="12"/>
      <c r="D137" s="54" t="s">
        <v>151</v>
      </c>
      <c r="E137" s="82">
        <f>+E138</f>
        <v>0</v>
      </c>
      <c r="F137" s="16"/>
      <c r="G137" s="43"/>
      <c r="H137" s="47"/>
    </row>
    <row r="138" spans="1:8" ht="12.75" hidden="1" customHeight="1" x14ac:dyDescent="0.2">
      <c r="A138" s="12"/>
      <c r="B138" s="12"/>
      <c r="C138" s="12">
        <v>5</v>
      </c>
      <c r="D138" s="28" t="s">
        <v>77</v>
      </c>
      <c r="E138" s="74">
        <v>0</v>
      </c>
      <c r="F138" s="16"/>
      <c r="G138" s="43"/>
      <c r="H138" s="47"/>
    </row>
    <row r="139" spans="1:8" ht="12.75" hidden="1" customHeight="1" x14ac:dyDescent="0.2">
      <c r="A139" s="12"/>
      <c r="B139" s="9">
        <v>69</v>
      </c>
      <c r="C139" s="12"/>
      <c r="D139" s="54" t="s">
        <v>118</v>
      </c>
      <c r="E139" s="22">
        <f>SUM(E141:E142)</f>
        <v>0</v>
      </c>
      <c r="F139" s="16"/>
      <c r="G139" s="43"/>
      <c r="H139" s="47"/>
    </row>
    <row r="140" spans="1:8" ht="12.75" hidden="1" customHeight="1" x14ac:dyDescent="0.2">
      <c r="A140" s="12"/>
      <c r="B140" s="9"/>
      <c r="C140" s="12">
        <v>691</v>
      </c>
      <c r="D140" s="28" t="s">
        <v>128</v>
      </c>
      <c r="E140" s="23">
        <v>0</v>
      </c>
      <c r="F140" s="16"/>
      <c r="G140" s="43"/>
      <c r="H140" s="47"/>
    </row>
    <row r="141" spans="1:8" ht="12.75" hidden="1" customHeight="1" x14ac:dyDescent="0.2">
      <c r="A141" s="12"/>
      <c r="B141" s="12"/>
      <c r="C141" s="12">
        <v>683</v>
      </c>
      <c r="D141" s="28" t="s">
        <v>163</v>
      </c>
      <c r="E141" s="23">
        <v>0</v>
      </c>
      <c r="F141" s="16"/>
      <c r="G141" s="43"/>
      <c r="H141" s="47"/>
    </row>
    <row r="142" spans="1:8" ht="12.75" hidden="1" customHeight="1" x14ac:dyDescent="0.2">
      <c r="A142" s="12"/>
      <c r="B142" s="12"/>
      <c r="C142" s="12">
        <v>688</v>
      </c>
      <c r="D142" s="90" t="s">
        <v>170</v>
      </c>
      <c r="E142" s="23">
        <v>0</v>
      </c>
      <c r="F142" s="16"/>
      <c r="G142" s="43"/>
      <c r="H142" s="47"/>
    </row>
    <row r="143" spans="1:8" ht="18" customHeight="1" x14ac:dyDescent="0.2">
      <c r="A143" s="12"/>
      <c r="B143" s="12"/>
      <c r="C143" s="12"/>
      <c r="D143" s="8" t="s">
        <v>70</v>
      </c>
      <c r="E143" s="23"/>
      <c r="F143" s="16">
        <f>+E128</f>
        <v>0</v>
      </c>
      <c r="G143" s="43"/>
      <c r="H143" s="47"/>
    </row>
    <row r="144" spans="1:8" ht="15.75" x14ac:dyDescent="0.25">
      <c r="A144" s="64" t="s">
        <v>103</v>
      </c>
      <c r="B144" s="83"/>
      <c r="C144" s="83"/>
      <c r="D144" s="66" t="s">
        <v>61</v>
      </c>
      <c r="E144" s="63">
        <f>+E145</f>
        <v>2860161.7</v>
      </c>
      <c r="F144" s="16"/>
      <c r="G144" s="43"/>
    </row>
    <row r="145" spans="1:8" ht="12.75" customHeight="1" x14ac:dyDescent="0.2">
      <c r="A145" s="12">
        <v>7</v>
      </c>
      <c r="B145" s="9">
        <v>69</v>
      </c>
      <c r="C145" s="12"/>
      <c r="D145" s="54" t="s">
        <v>156</v>
      </c>
      <c r="E145" s="22">
        <f>+E146+E147</f>
        <v>2860161.7</v>
      </c>
      <c r="F145" s="16"/>
      <c r="G145" s="43"/>
      <c r="H145" s="47"/>
    </row>
    <row r="146" spans="1:8" ht="12.75" customHeight="1" x14ac:dyDescent="0.2">
      <c r="A146" s="12"/>
      <c r="B146" s="9"/>
      <c r="C146" s="12">
        <v>72</v>
      </c>
      <c r="D146" s="28" t="s">
        <v>159</v>
      </c>
      <c r="E146" s="23">
        <v>2860161.7</v>
      </c>
      <c r="F146" s="16"/>
      <c r="G146" s="43"/>
      <c r="H146" s="47"/>
    </row>
    <row r="147" spans="1:8" ht="12.75" hidden="1" customHeight="1" x14ac:dyDescent="0.2">
      <c r="A147" s="12"/>
      <c r="B147" s="12"/>
      <c r="C147" s="12">
        <v>694</v>
      </c>
      <c r="D147" s="28" t="s">
        <v>117</v>
      </c>
      <c r="E147" s="23">
        <v>0</v>
      </c>
      <c r="F147" s="16"/>
      <c r="G147" s="43"/>
      <c r="H147" s="47"/>
    </row>
    <row r="148" spans="1:8" ht="12.75" hidden="1" customHeight="1" x14ac:dyDescent="0.2">
      <c r="A148" s="12"/>
      <c r="B148" s="12"/>
      <c r="C148" s="12"/>
      <c r="D148" s="28"/>
      <c r="E148" s="23"/>
      <c r="F148" s="16"/>
      <c r="G148" s="43"/>
      <c r="H148" s="47"/>
    </row>
    <row r="149" spans="1:8" ht="12.75" hidden="1" customHeight="1" x14ac:dyDescent="0.2">
      <c r="A149" s="12"/>
      <c r="B149" s="12"/>
      <c r="C149" s="12"/>
      <c r="D149" s="28"/>
      <c r="E149" s="23"/>
      <c r="F149" s="16"/>
      <c r="G149" s="43"/>
      <c r="H149" s="47"/>
    </row>
    <row r="150" spans="1:8" ht="12.75" hidden="1" customHeight="1" x14ac:dyDescent="0.2">
      <c r="A150" s="12"/>
      <c r="B150" s="12"/>
      <c r="C150" s="12"/>
      <c r="D150" s="28"/>
      <c r="E150" s="23"/>
      <c r="F150" s="16"/>
      <c r="G150" s="43"/>
      <c r="H150" s="47"/>
    </row>
    <row r="151" spans="1:8" ht="12.75" hidden="1" customHeight="1" x14ac:dyDescent="0.2">
      <c r="A151" s="12"/>
      <c r="B151" s="12"/>
      <c r="C151" s="12"/>
      <c r="D151" s="28"/>
      <c r="E151" s="23"/>
      <c r="F151" s="16"/>
      <c r="G151" s="43"/>
      <c r="H151" s="47"/>
    </row>
    <row r="152" spans="1:8" ht="18" customHeight="1" x14ac:dyDescent="0.2">
      <c r="A152" s="12"/>
      <c r="B152" s="12"/>
      <c r="C152" s="12"/>
      <c r="D152" s="8" t="s">
        <v>157</v>
      </c>
      <c r="E152" s="23"/>
      <c r="F152" s="16">
        <f>+E144</f>
        <v>2860161.7</v>
      </c>
      <c r="G152" s="43"/>
      <c r="H152" s="47"/>
    </row>
    <row r="153" spans="1:8" ht="18" customHeight="1" x14ac:dyDescent="0.25">
      <c r="A153" s="64" t="s">
        <v>103</v>
      </c>
      <c r="B153" s="68"/>
      <c r="C153" s="68"/>
      <c r="D153" s="66" t="s">
        <v>119</v>
      </c>
      <c r="E153" s="63">
        <f>+E154+E156</f>
        <v>-3253036.11</v>
      </c>
      <c r="F153" s="16"/>
      <c r="G153" s="43"/>
      <c r="H153" s="47"/>
    </row>
    <row r="154" spans="1:8" ht="18.75" hidden="1" customHeight="1" x14ac:dyDescent="0.2">
      <c r="A154" s="12"/>
      <c r="B154" s="9">
        <v>72</v>
      </c>
      <c r="C154" s="12"/>
      <c r="D154" s="8" t="s">
        <v>104</v>
      </c>
      <c r="E154" s="22">
        <f>+E155</f>
        <v>0</v>
      </c>
      <c r="F154" s="16"/>
      <c r="G154" s="43"/>
      <c r="H154" s="47"/>
    </row>
    <row r="155" spans="1:8" ht="18" hidden="1" customHeight="1" x14ac:dyDescent="0.2">
      <c r="A155" s="12"/>
      <c r="B155" s="12"/>
      <c r="C155" s="12">
        <v>721</v>
      </c>
      <c r="D155" s="15" t="s">
        <v>105</v>
      </c>
      <c r="E155" s="23">
        <v>0</v>
      </c>
      <c r="F155" s="16"/>
      <c r="G155" s="43"/>
      <c r="H155" s="47"/>
    </row>
    <row r="156" spans="1:8" ht="18" customHeight="1" x14ac:dyDescent="0.2">
      <c r="A156" s="12"/>
      <c r="B156" s="12">
        <v>74</v>
      </c>
      <c r="C156" s="12"/>
      <c r="D156" s="8" t="s">
        <v>106</v>
      </c>
      <c r="E156" s="22">
        <f>+E157+E158</f>
        <v>-3253036.11</v>
      </c>
      <c r="F156" s="16"/>
      <c r="G156" s="43"/>
      <c r="H156" s="47"/>
    </row>
    <row r="157" spans="1:8" ht="18" hidden="1" customHeight="1" x14ac:dyDescent="0.2">
      <c r="A157" s="12"/>
      <c r="B157" s="12"/>
      <c r="C157" s="12">
        <v>741</v>
      </c>
      <c r="D157" s="15" t="s">
        <v>147</v>
      </c>
      <c r="E157" s="74">
        <v>0</v>
      </c>
      <c r="F157" s="16"/>
      <c r="G157" s="43"/>
      <c r="H157" s="47"/>
    </row>
    <row r="158" spans="1:8" ht="18" customHeight="1" x14ac:dyDescent="0.2">
      <c r="A158" s="12"/>
      <c r="B158" s="12"/>
      <c r="C158" s="12">
        <v>742</v>
      </c>
      <c r="D158" s="15" t="s">
        <v>125</v>
      </c>
      <c r="E158" s="98">
        <v>-3253036.11</v>
      </c>
      <c r="F158" s="16"/>
      <c r="G158" s="43"/>
      <c r="H158" s="47"/>
    </row>
    <row r="159" spans="1:8" ht="18" customHeight="1" x14ac:dyDescent="0.2">
      <c r="A159" s="12"/>
      <c r="B159" s="12"/>
      <c r="C159" s="12"/>
      <c r="D159" s="8" t="s">
        <v>107</v>
      </c>
      <c r="E159" s="23"/>
      <c r="F159" s="16">
        <f>+E153</f>
        <v>-3253036.11</v>
      </c>
      <c r="G159" s="43"/>
      <c r="H159" s="47"/>
    </row>
    <row r="160" spans="1:8" ht="18" customHeight="1" x14ac:dyDescent="0.25">
      <c r="A160" s="64" t="s">
        <v>102</v>
      </c>
      <c r="B160" s="68"/>
      <c r="C160" s="68"/>
      <c r="D160" s="66" t="s">
        <v>108</v>
      </c>
      <c r="E160" s="63">
        <f>+E161+E165</f>
        <v>22400</v>
      </c>
      <c r="F160" s="16"/>
      <c r="G160" s="43"/>
      <c r="H160" s="47"/>
    </row>
    <row r="161" spans="1:8" s="79" customFormat="1" ht="18" customHeight="1" x14ac:dyDescent="0.2">
      <c r="A161" s="75"/>
      <c r="B161" s="80">
        <v>84</v>
      </c>
      <c r="C161" s="76"/>
      <c r="D161" s="54" t="s">
        <v>124</v>
      </c>
      <c r="E161" s="22">
        <f>+E162</f>
        <v>22400</v>
      </c>
      <c r="F161" s="77"/>
      <c r="G161" s="43"/>
      <c r="H161" s="78"/>
    </row>
    <row r="162" spans="1:8" s="79" customFormat="1" ht="18" customHeight="1" x14ac:dyDescent="0.2">
      <c r="A162" s="75"/>
      <c r="B162" s="76"/>
      <c r="C162" s="76">
        <v>841</v>
      </c>
      <c r="D162" s="28" t="s">
        <v>125</v>
      </c>
      <c r="E162" s="23">
        <v>22400</v>
      </c>
      <c r="F162" s="77"/>
      <c r="G162" s="43"/>
      <c r="H162" s="78"/>
    </row>
    <row r="163" spans="1:8" s="79" customFormat="1" ht="18" hidden="1" customHeight="1" x14ac:dyDescent="0.25">
      <c r="A163" s="75"/>
      <c r="B163" s="76"/>
      <c r="C163" s="76"/>
      <c r="D163" s="55"/>
      <c r="E163" s="22"/>
      <c r="F163" s="77"/>
      <c r="G163" s="43"/>
      <c r="H163" s="78"/>
    </row>
    <row r="164" spans="1:8" s="79" customFormat="1" ht="18" hidden="1" customHeight="1" x14ac:dyDescent="0.25">
      <c r="A164" s="75"/>
      <c r="B164" s="76"/>
      <c r="C164" s="76"/>
      <c r="D164" s="55"/>
      <c r="E164" s="22"/>
      <c r="F164" s="77"/>
      <c r="G164" s="43"/>
      <c r="H164" s="78"/>
    </row>
    <row r="165" spans="1:8" ht="18" hidden="1" customHeight="1" x14ac:dyDescent="0.2">
      <c r="A165" s="12"/>
      <c r="B165" s="9">
        <v>87</v>
      </c>
      <c r="C165" s="12"/>
      <c r="D165" s="8" t="s">
        <v>109</v>
      </c>
      <c r="E165" s="22">
        <f>+E166</f>
        <v>0</v>
      </c>
      <c r="F165" s="16"/>
      <c r="G165" s="43"/>
      <c r="H165" s="47"/>
    </row>
    <row r="166" spans="1:8" ht="18" hidden="1" customHeight="1" x14ac:dyDescent="0.2">
      <c r="A166" s="12"/>
      <c r="B166" s="12"/>
      <c r="C166" s="12">
        <v>871</v>
      </c>
      <c r="D166" s="15" t="s">
        <v>110</v>
      </c>
      <c r="E166" s="74">
        <v>0</v>
      </c>
      <c r="F166" s="16"/>
      <c r="G166" s="43"/>
      <c r="H166" s="47"/>
    </row>
    <row r="167" spans="1:8" ht="18" customHeight="1" x14ac:dyDescent="0.2">
      <c r="A167" s="12"/>
      <c r="B167" s="12"/>
      <c r="C167" s="12"/>
      <c r="D167" s="8" t="s">
        <v>111</v>
      </c>
      <c r="E167" s="89" t="s">
        <v>85</v>
      </c>
      <c r="F167" s="81">
        <f>+E160</f>
        <v>22400</v>
      </c>
      <c r="G167" s="43"/>
      <c r="H167" s="47"/>
    </row>
    <row r="168" spans="1:8" ht="18" customHeight="1" x14ac:dyDescent="0.2">
      <c r="A168" s="12"/>
      <c r="B168" s="12"/>
      <c r="C168" s="12"/>
      <c r="D168" s="8"/>
      <c r="E168" s="23"/>
      <c r="F168" s="16"/>
      <c r="G168" s="43"/>
      <c r="H168" s="47"/>
    </row>
    <row r="169" spans="1:8" ht="21" customHeight="1" thickBot="1" x14ac:dyDescent="0.3">
      <c r="A169" s="68"/>
      <c r="B169" s="68"/>
      <c r="C169" s="68"/>
      <c r="D169" s="66" t="s">
        <v>37</v>
      </c>
      <c r="E169" s="69"/>
      <c r="F169" s="71">
        <f>SUM(F25:F168)</f>
        <v>14313969.540000003</v>
      </c>
      <c r="G169" s="43"/>
    </row>
    <row r="170" spans="1:8" ht="21" customHeight="1" thickBot="1" x14ac:dyDescent="0.3">
      <c r="A170" s="68"/>
      <c r="B170" s="68"/>
      <c r="C170" s="68"/>
      <c r="D170" s="66" t="s">
        <v>38</v>
      </c>
      <c r="E170" s="69"/>
      <c r="F170" s="70">
        <f>+F21-F169</f>
        <v>58859834.25</v>
      </c>
      <c r="G170" s="43"/>
    </row>
    <row r="171" spans="1:8" ht="13.5" thickTop="1" x14ac:dyDescent="0.2">
      <c r="D171" s="13"/>
    </row>
    <row r="172" spans="1:8" x14ac:dyDescent="0.2">
      <c r="D172" s="14" t="s">
        <v>141</v>
      </c>
    </row>
    <row r="173" spans="1:8" x14ac:dyDescent="0.2">
      <c r="D173" s="42" t="s">
        <v>85</v>
      </c>
    </row>
    <row r="174" spans="1:8" x14ac:dyDescent="0.2">
      <c r="F174" s="47" t="s">
        <v>85</v>
      </c>
      <c r="H174" s="26"/>
    </row>
    <row r="175" spans="1:8" x14ac:dyDescent="0.2">
      <c r="F175" s="84">
        <f>+F170-58859834.25</f>
        <v>0</v>
      </c>
    </row>
    <row r="186" spans="7:9" x14ac:dyDescent="0.2">
      <c r="G186" s="101" t="s">
        <v>45</v>
      </c>
      <c r="H186" s="101"/>
      <c r="I186" s="101"/>
    </row>
    <row r="187" spans="7:9" x14ac:dyDescent="0.2">
      <c r="G187" s="101" t="s">
        <v>46</v>
      </c>
      <c r="H187" s="101"/>
      <c r="I187" s="101"/>
    </row>
    <row r="188" spans="7:9" x14ac:dyDescent="0.2">
      <c r="G188" s="100">
        <v>42916</v>
      </c>
      <c r="H188" s="100"/>
      <c r="I188" s="100"/>
    </row>
    <row r="191" spans="7:9" x14ac:dyDescent="0.2">
      <c r="G191" s="26" t="str">
        <f>+A21</f>
        <v>DISPONIBLE PARA EL PERIODO</v>
      </c>
      <c r="H191" s="26">
        <f>+F21</f>
        <v>73173803.790000007</v>
      </c>
    </row>
    <row r="192" spans="7:9" x14ac:dyDescent="0.2">
      <c r="G192" s="3" t="s">
        <v>23</v>
      </c>
      <c r="H192" s="3">
        <f>+E25</f>
        <v>11135563.910000002</v>
      </c>
      <c r="I192" s="44">
        <f>+H192/H202</f>
        <v>0.77795078988270638</v>
      </c>
    </row>
    <row r="193" spans="7:9" x14ac:dyDescent="0.2">
      <c r="G193" s="3" t="s">
        <v>24</v>
      </c>
      <c r="H193" s="3">
        <f>+E46</f>
        <v>3180137.9399999995</v>
      </c>
      <c r="I193" s="44">
        <f>+H193/H202</f>
        <v>0.22217023245111633</v>
      </c>
    </row>
    <row r="194" spans="7:9" x14ac:dyDescent="0.2">
      <c r="G194" s="3" t="s">
        <v>25</v>
      </c>
      <c r="H194" s="3">
        <f>+E84</f>
        <v>368742.10000000003</v>
      </c>
      <c r="I194" s="44">
        <f>+H194/H202</f>
        <v>2.5760995157182651E-2</v>
      </c>
    </row>
    <row r="195" spans="7:9" x14ac:dyDescent="0.2">
      <c r="G195" s="3" t="s">
        <v>67</v>
      </c>
      <c r="H195" s="3">
        <f>+F127</f>
        <v>0</v>
      </c>
      <c r="I195" s="44">
        <f>+H195/H203</f>
        <v>0</v>
      </c>
    </row>
    <row r="196" spans="7:9" x14ac:dyDescent="0.2">
      <c r="G196" s="3" t="s">
        <v>63</v>
      </c>
      <c r="H196" s="3">
        <f>+E128</f>
        <v>0</v>
      </c>
      <c r="I196" s="44">
        <f>+H196/H202</f>
        <v>0</v>
      </c>
    </row>
    <row r="197" spans="7:9" x14ac:dyDescent="0.2">
      <c r="G197" s="3" t="s">
        <v>158</v>
      </c>
      <c r="H197" s="3">
        <f>+F152</f>
        <v>2860161.7</v>
      </c>
      <c r="I197" s="44">
        <f>+H197/H203</f>
        <v>4.8592758312091242E-2</v>
      </c>
    </row>
    <row r="198" spans="7:9" x14ac:dyDescent="0.2">
      <c r="G198" s="3" t="s">
        <v>120</v>
      </c>
      <c r="H198" s="3">
        <f>+F159</f>
        <v>-3253036.11</v>
      </c>
      <c r="I198" s="44">
        <f>+H198/H202</f>
        <v>-0.22726303146792914</v>
      </c>
    </row>
    <row r="199" spans="7:9" x14ac:dyDescent="0.2">
      <c r="G199" s="3" t="s">
        <v>121</v>
      </c>
      <c r="H199" s="87">
        <f>+F167</f>
        <v>22400</v>
      </c>
      <c r="I199" s="44">
        <f>+H199/H202</f>
        <v>1.564904825136298E-3</v>
      </c>
    </row>
    <row r="200" spans="7:9" hidden="1" x14ac:dyDescent="0.2">
      <c r="I200" s="44"/>
    </row>
    <row r="201" spans="7:9" hidden="1" x14ac:dyDescent="0.2">
      <c r="I201" s="44"/>
    </row>
    <row r="202" spans="7:9" x14ac:dyDescent="0.2">
      <c r="G202" s="26" t="s">
        <v>32</v>
      </c>
      <c r="H202" s="26">
        <f>SUM(H192:H199)</f>
        <v>14313969.540000003</v>
      </c>
      <c r="I202" s="44">
        <f>SUM(I192:I201)</f>
        <v>0.84877664916030393</v>
      </c>
    </row>
    <row r="203" spans="7:9" x14ac:dyDescent="0.2">
      <c r="G203" s="26" t="s">
        <v>33</v>
      </c>
      <c r="H203" s="26">
        <f>+H191-H202</f>
        <v>58859834.25</v>
      </c>
      <c r="I203" s="44"/>
    </row>
    <row r="204" spans="7:9" x14ac:dyDescent="0.2">
      <c r="H204" s="46"/>
    </row>
  </sheetData>
  <mergeCells count="10">
    <mergeCell ref="G188:I188"/>
    <mergeCell ref="G186:I186"/>
    <mergeCell ref="A7:F7"/>
    <mergeCell ref="A12:F12"/>
    <mergeCell ref="A13:F13"/>
    <mergeCell ref="A14:F14"/>
    <mergeCell ref="G187:I187"/>
    <mergeCell ref="A23:E23"/>
    <mergeCell ref="G17:M17"/>
    <mergeCell ref="A9:F9"/>
  </mergeCells>
  <phoneticPr fontId="0" type="noConversion"/>
  <printOptions horizontalCentered="1" verticalCentered="1"/>
  <pageMargins left="0" right="0" top="7.874015748031496E-2" bottom="0.15748031496062992" header="0" footer="0"/>
  <pageSetup scale="85" orientation="portrait" r:id="rId1"/>
  <headerFooter alignWithMargins="0"/>
  <rowBreaks count="1" manualBreakCount="1">
    <brk id="174" max="5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indexed="26"/>
  </sheetPr>
  <dimension ref="A1:J31"/>
  <sheetViews>
    <sheetView showZeros="0" workbookViewId="0">
      <pane ySplit="9" topLeftCell="A10" activePane="bottomLeft" state="frozen"/>
      <selection pane="bottomLeft" activeCell="A29" sqref="A29:C29"/>
    </sheetView>
  </sheetViews>
  <sheetFormatPr defaultColWidth="11.42578125" defaultRowHeight="12.75" x14ac:dyDescent="0.2"/>
  <cols>
    <col min="1" max="1" width="7.85546875" style="2" customWidth="1"/>
    <col min="2" max="2" width="8.5703125" style="2" customWidth="1"/>
    <col min="3" max="3" width="9.85546875" style="2" customWidth="1"/>
    <col min="4" max="4" width="21.140625" style="2" customWidth="1"/>
    <col min="5" max="5" width="18.140625" style="3" customWidth="1"/>
    <col min="6" max="6" width="4.85546875" style="3" customWidth="1"/>
    <col min="7" max="7" width="21.140625" style="3" customWidth="1"/>
    <col min="8" max="8" width="14" style="3" customWidth="1"/>
    <col min="9" max="9" width="41.42578125" style="3" customWidth="1"/>
    <col min="10" max="10" width="18.140625" style="3" customWidth="1"/>
    <col min="11" max="11" width="13.85546875" style="2" bestFit="1" customWidth="1"/>
    <col min="12" max="12" width="17.85546875" style="2" bestFit="1" customWidth="1"/>
    <col min="13" max="13" width="11.42578125" style="2"/>
    <col min="14" max="14" width="11.5703125" style="2" bestFit="1" customWidth="1"/>
    <col min="15" max="20" width="11.42578125" style="2"/>
    <col min="21" max="39" width="0" style="2" hidden="1" customWidth="1"/>
    <col min="40" max="16384" width="11.42578125" style="2"/>
  </cols>
  <sheetData>
    <row r="1" spans="1:9" ht="8.25" customHeight="1" x14ac:dyDescent="0.2"/>
    <row r="2" spans="1:9" ht="12.75" customHeight="1" x14ac:dyDescent="0.2"/>
    <row r="3" spans="1:9" ht="12.75" customHeight="1" x14ac:dyDescent="0.2"/>
    <row r="4" spans="1:9" ht="12.75" customHeight="1" x14ac:dyDescent="0.2"/>
    <row r="5" spans="1:9" ht="12.75" customHeight="1" x14ac:dyDescent="0.2"/>
    <row r="6" spans="1:9" ht="12.75" customHeight="1" x14ac:dyDescent="0.2"/>
    <row r="8" spans="1:9" ht="12.75" customHeight="1" x14ac:dyDescent="0.2">
      <c r="A8" s="105" t="s">
        <v>175</v>
      </c>
      <c r="B8" s="105"/>
      <c r="C8" s="105"/>
      <c r="D8" s="105"/>
      <c r="E8" s="105"/>
      <c r="F8" s="105"/>
      <c r="G8" s="105"/>
    </row>
    <row r="9" spans="1:9" ht="21.75" customHeight="1" x14ac:dyDescent="0.5">
      <c r="A9" s="25"/>
      <c r="D9" s="111" t="s">
        <v>85</v>
      </c>
      <c r="E9" s="111"/>
      <c r="F9" s="111"/>
      <c r="G9" s="111"/>
      <c r="H9" s="111"/>
      <c r="I9" s="111"/>
    </row>
    <row r="10" spans="1:9" x14ac:dyDescent="0.2">
      <c r="A10" s="6"/>
      <c r="B10" s="6"/>
      <c r="C10" s="6"/>
      <c r="D10" s="1"/>
    </row>
    <row r="11" spans="1:9" ht="18.75" x14ac:dyDescent="0.2">
      <c r="A11" s="112" t="s">
        <v>171</v>
      </c>
      <c r="B11" s="112"/>
      <c r="C11" s="112"/>
      <c r="D11" s="112"/>
      <c r="E11" s="112"/>
      <c r="F11" s="112"/>
    </row>
    <row r="12" spans="1:9" ht="15.75" x14ac:dyDescent="0.25">
      <c r="A12" s="103" t="s">
        <v>30</v>
      </c>
      <c r="B12" s="103"/>
      <c r="C12" s="103"/>
      <c r="D12" s="103"/>
      <c r="E12" s="103"/>
      <c r="F12" s="103"/>
      <c r="G12" s="103"/>
    </row>
    <row r="13" spans="1:9" ht="15.75" x14ac:dyDescent="0.25">
      <c r="A13" s="103" t="s">
        <v>180</v>
      </c>
      <c r="B13" s="103"/>
      <c r="C13" s="103"/>
      <c r="D13" s="103"/>
      <c r="E13" s="103"/>
      <c r="F13" s="103"/>
      <c r="G13" s="103"/>
    </row>
    <row r="14" spans="1:9" ht="15.75" x14ac:dyDescent="0.25">
      <c r="A14" s="103" t="s">
        <v>12</v>
      </c>
      <c r="B14" s="103"/>
      <c r="C14" s="103"/>
      <c r="D14" s="103"/>
      <c r="E14" s="103"/>
      <c r="F14" s="103"/>
      <c r="G14" s="103"/>
    </row>
    <row r="15" spans="1:9" ht="12.75" hidden="1" customHeight="1" x14ac:dyDescent="0.2">
      <c r="A15" s="7"/>
      <c r="B15" s="7"/>
      <c r="C15" s="7"/>
      <c r="D15" s="15"/>
      <c r="E15" s="16"/>
      <c r="F15" s="16"/>
      <c r="G15" s="16"/>
    </row>
    <row r="16" spans="1:9" ht="12.75" hidden="1" customHeight="1" x14ac:dyDescent="0.2"/>
    <row r="17" spans="1:7" ht="15.75" x14ac:dyDescent="0.25">
      <c r="A17" s="103" t="s">
        <v>85</v>
      </c>
      <c r="B17" s="103"/>
      <c r="C17" s="103"/>
      <c r="D17" s="103"/>
      <c r="E17" s="103"/>
      <c r="F17" s="103"/>
      <c r="G17" s="103"/>
    </row>
    <row r="18" spans="1:7" ht="15.75" x14ac:dyDescent="0.25">
      <c r="A18" s="103"/>
      <c r="B18" s="103"/>
      <c r="C18" s="103"/>
      <c r="D18" s="103"/>
      <c r="E18" s="103"/>
      <c r="F18" s="103"/>
      <c r="G18" s="103"/>
    </row>
    <row r="19" spans="1:7" ht="15" x14ac:dyDescent="0.2">
      <c r="D19" s="29"/>
      <c r="E19" s="29"/>
      <c r="F19" s="29"/>
      <c r="G19" s="29"/>
    </row>
    <row r="20" spans="1:7" x14ac:dyDescent="0.2">
      <c r="D20" s="30"/>
      <c r="E20" s="30"/>
      <c r="F20" s="30"/>
      <c r="G20" s="30"/>
    </row>
    <row r="21" spans="1:7" ht="30" customHeight="1" x14ac:dyDescent="0.25">
      <c r="A21" s="107" t="s">
        <v>27</v>
      </c>
      <c r="B21" s="107"/>
      <c r="C21" s="107"/>
      <c r="D21" s="107"/>
      <c r="E21" s="32"/>
      <c r="F21" s="32"/>
      <c r="G21" s="31" t="s">
        <v>28</v>
      </c>
    </row>
    <row r="22" spans="1:7" ht="43.5" customHeight="1" x14ac:dyDescent="0.25">
      <c r="A22" s="106" t="s">
        <v>181</v>
      </c>
      <c r="B22" s="106"/>
      <c r="C22" s="106"/>
      <c r="D22" s="106"/>
      <c r="E22" s="34"/>
      <c r="F22" s="34"/>
      <c r="G22" s="38">
        <f>+ejecucion!F18</f>
        <v>54292675.850000001</v>
      </c>
    </row>
    <row r="23" spans="1:7" ht="40.5" customHeight="1" x14ac:dyDescent="0.25">
      <c r="A23" s="106" t="s">
        <v>71</v>
      </c>
      <c r="B23" s="106"/>
      <c r="C23" s="106"/>
      <c r="D23" s="106"/>
      <c r="E23" s="34"/>
      <c r="F23" s="35"/>
      <c r="G23" s="39">
        <f>+ejecucion!F19+ejecucion!F20</f>
        <v>18881127.939999998</v>
      </c>
    </row>
    <row r="24" spans="1:7" ht="30" customHeight="1" x14ac:dyDescent="0.25">
      <c r="A24" s="109" t="s">
        <v>43</v>
      </c>
      <c r="B24" s="109"/>
      <c r="C24" s="109"/>
      <c r="D24" s="109"/>
      <c r="E24" s="35"/>
      <c r="F24" s="35"/>
      <c r="G24" s="40">
        <f>+G22+G23</f>
        <v>73173803.789999992</v>
      </c>
    </row>
    <row r="25" spans="1:7" ht="30" customHeight="1" x14ac:dyDescent="0.25">
      <c r="A25" s="36"/>
      <c r="B25" s="36"/>
      <c r="C25" s="36"/>
      <c r="D25" s="37"/>
      <c r="E25" s="35"/>
      <c r="F25" s="35"/>
      <c r="G25" s="35"/>
    </row>
    <row r="26" spans="1:7" ht="30" customHeight="1" x14ac:dyDescent="0.25">
      <c r="A26" s="109" t="s">
        <v>29</v>
      </c>
      <c r="B26" s="109"/>
      <c r="C26" s="36"/>
      <c r="D26" s="35"/>
      <c r="E26" s="35"/>
      <c r="F26" s="35"/>
      <c r="G26" s="35"/>
    </row>
    <row r="27" spans="1:7" ht="30" customHeight="1" x14ac:dyDescent="0.25">
      <c r="A27" s="110" t="s">
        <v>31</v>
      </c>
      <c r="B27" s="110"/>
      <c r="C27" s="110"/>
      <c r="D27" s="110"/>
      <c r="E27" s="35"/>
      <c r="F27" s="38"/>
      <c r="G27" s="38">
        <f>+ejecucion!F169</f>
        <v>14313969.540000003</v>
      </c>
    </row>
    <row r="28" spans="1:7" ht="30" customHeight="1" thickBot="1" x14ac:dyDescent="0.3">
      <c r="A28" s="108" t="s">
        <v>182</v>
      </c>
      <c r="B28" s="108"/>
      <c r="C28" s="108"/>
      <c r="D28" s="108"/>
      <c r="E28" s="38"/>
      <c r="F28" s="37"/>
      <c r="G28" s="41">
        <f>+G24-G27</f>
        <v>58859834.249999985</v>
      </c>
    </row>
    <row r="29" spans="1:7" ht="30" customHeight="1" thickTop="1" x14ac:dyDescent="0.25">
      <c r="A29" s="108"/>
      <c r="B29" s="108"/>
      <c r="C29" s="108"/>
      <c r="D29" s="24"/>
      <c r="E29" s="37"/>
      <c r="F29" s="24"/>
      <c r="G29" s="33"/>
    </row>
    <row r="30" spans="1:7" ht="15.75" x14ac:dyDescent="0.25">
      <c r="E30" s="24"/>
    </row>
    <row r="31" spans="1:7" x14ac:dyDescent="0.2">
      <c r="G31" s="3">
        <f>+G28-ejecucion!F170</f>
        <v>0</v>
      </c>
    </row>
  </sheetData>
  <mergeCells count="16">
    <mergeCell ref="A8:G8"/>
    <mergeCell ref="A14:G14"/>
    <mergeCell ref="A22:D22"/>
    <mergeCell ref="A21:D21"/>
    <mergeCell ref="A29:C29"/>
    <mergeCell ref="A17:G17"/>
    <mergeCell ref="A18:G18"/>
    <mergeCell ref="A23:D23"/>
    <mergeCell ref="A24:D24"/>
    <mergeCell ref="A27:D27"/>
    <mergeCell ref="A26:B26"/>
    <mergeCell ref="A28:D28"/>
    <mergeCell ref="D9:I9"/>
    <mergeCell ref="A11:F11"/>
    <mergeCell ref="A12:G12"/>
    <mergeCell ref="A13:G13"/>
  </mergeCells>
  <phoneticPr fontId="0" type="noConversion"/>
  <printOptions horizontalCentered="1" verticalCentered="1"/>
  <pageMargins left="0.35433070866141736" right="0.31496062992125984" top="7.874015748031496E-2" bottom="0.15748031496062992" header="0" footer="0"/>
  <pageSetup scale="8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2.75" x14ac:dyDescent="0.2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5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Grafico11</vt:lpstr>
      <vt:lpstr>ejecucion</vt:lpstr>
      <vt:lpstr>resumen</vt:lpstr>
      <vt:lpstr>Hoja2</vt:lpstr>
      <vt:lpstr>Hoja3</vt:lpstr>
      <vt:lpstr>Gráfico1</vt:lpstr>
      <vt:lpstr>ejecucion!Print_Area</vt:lpstr>
      <vt:lpstr>resumen!Print_Area</vt:lpstr>
      <vt:lpstr>ejecucion!Print_Titles</vt:lpstr>
      <vt:lpstr>resumen!Print_Titles</vt:lpstr>
    </vt:vector>
  </TitlesOfParts>
  <Company>WFP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natacha</dc:creator>
  <cp:lastModifiedBy>Bianka Peralta</cp:lastModifiedBy>
  <cp:lastPrinted>2014-02-20T19:32:27Z</cp:lastPrinted>
  <dcterms:created xsi:type="dcterms:W3CDTF">2006-01-17T19:13:45Z</dcterms:created>
  <dcterms:modified xsi:type="dcterms:W3CDTF">2017-07-07T18:49:22Z</dcterms:modified>
</cp:coreProperties>
</file>