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PRESUPUESTO\"/>
    </mc:Choice>
  </mc:AlternateContent>
  <bookViews>
    <workbookView xWindow="120" yWindow="60" windowWidth="12120" windowHeight="8880" activeTab="3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ejecucion!$A$1:$F$176</definedName>
    <definedName name="_xlnm.Print_Area" localSheetId="3">resumen!$A$1:$G$34</definedName>
    <definedName name="_xlnm.Print_Titles" localSheetId="2">ejecucion!$1:$24</definedName>
    <definedName name="_xlnm.Print_Titles" localSheetId="3">resumen!$1:$14</definedName>
  </definedNames>
  <calcPr calcId="152511"/>
</workbook>
</file>

<file path=xl/calcChain.xml><?xml version="1.0" encoding="utf-8"?>
<calcChain xmlns="http://schemas.openxmlformats.org/spreadsheetml/2006/main">
  <c r="F20" i="7" l="1"/>
  <c r="F19" i="7"/>
  <c r="E67" i="7" l="1"/>
  <c r="E28" i="7"/>
  <c r="E90" i="7" l="1"/>
  <c r="G23" i="8" l="1"/>
  <c r="E141" i="7" l="1"/>
  <c r="E94" i="7"/>
  <c r="E109" i="7"/>
  <c r="E137" i="7"/>
  <c r="E147" i="7"/>
  <c r="E146" i="7" s="1"/>
  <c r="F154" i="7" s="1"/>
  <c r="H199" i="7" s="1"/>
  <c r="E131" i="7"/>
  <c r="E139" i="7"/>
  <c r="E158" i="7"/>
  <c r="E114" i="7"/>
  <c r="E75" i="7"/>
  <c r="E48" i="7"/>
  <c r="E37" i="7"/>
  <c r="E167" i="7"/>
  <c r="E104" i="7"/>
  <c r="E163" i="7"/>
  <c r="E54" i="7"/>
  <c r="E156" i="7"/>
  <c r="E126" i="7"/>
  <c r="F129" i="7" s="1"/>
  <c r="H197" i="7" s="1"/>
  <c r="E117" i="7"/>
  <c r="E71" i="7"/>
  <c r="E57" i="7"/>
  <c r="E26" i="7"/>
  <c r="E63" i="7"/>
  <c r="E100" i="7"/>
  <c r="E87" i="7"/>
  <c r="E59" i="7"/>
  <c r="G193" i="7"/>
  <c r="E42" i="7"/>
  <c r="F21" i="7"/>
  <c r="H193" i="7" s="1"/>
  <c r="E130" i="7" l="1"/>
  <c r="H198" i="7" s="1"/>
  <c r="E162" i="7"/>
  <c r="F169" i="7" s="1"/>
  <c r="H201" i="7" s="1"/>
  <c r="E125" i="7"/>
  <c r="E25" i="7"/>
  <c r="G24" i="8"/>
  <c r="E155" i="7"/>
  <c r="F161" i="7" s="1"/>
  <c r="H200" i="7" s="1"/>
  <c r="E86" i="7"/>
  <c r="F124" i="7" s="1"/>
  <c r="E47" i="7"/>
  <c r="F85" i="7" s="1"/>
  <c r="H194" i="7" l="1"/>
  <c r="F145" i="7"/>
  <c r="F46" i="7"/>
  <c r="H196" i="7"/>
  <c r="H195" i="7"/>
  <c r="F171" i="7" l="1"/>
  <c r="G27" i="8" s="1"/>
  <c r="G28" i="8" s="1"/>
  <c r="H204" i="7"/>
  <c r="I194" i="7" s="1"/>
  <c r="F172" i="7" l="1"/>
  <c r="F177" i="7" s="1"/>
  <c r="I201" i="7"/>
  <c r="I196" i="7"/>
  <c r="I198" i="7"/>
  <c r="H205" i="7"/>
  <c r="I195" i="7"/>
  <c r="I200" i="7"/>
  <c r="G31" i="8" l="1"/>
  <c r="I197" i="7"/>
  <c r="I199" i="7"/>
  <c r="I204" i="7" l="1"/>
</calcChain>
</file>

<file path=xl/sharedStrings.xml><?xml version="1.0" encoding="utf-8"?>
<sst xmlns="http://schemas.openxmlformats.org/spreadsheetml/2006/main" count="195" uniqueCount="185">
  <si>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</si>
  <si>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</si>
  <si>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</si>
  <si>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</si>
  <si>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</si>
  <si>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</si>
  <si>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</si>
  <si>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</si>
  <si>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</si>
  <si>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</si>
  <si>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</si>
  <si>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</si>
  <si>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</si>
  <si>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</si>
  <si>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</si>
  <si>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</si>
  <si>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</si>
  <si>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</si>
  <si>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</si>
  <si>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</si>
  <si>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</si>
  <si>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</si>
  <si>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</si>
  <si>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</si>
  <si>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</si>
  <si>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</si>
  <si>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</si>
  <si>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</si>
  <si>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</si>
  <si>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</si>
  <si>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</si>
  <si>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</si>
  <si>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</si>
  <si>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</si>
  <si>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</si>
  <si>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</si>
  <si>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</si>
  <si>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</si>
  <si>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</si>
  <si>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</si>
  <si>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</si>
  <si>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</si>
  <si>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</si>
  <si>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</si>
  <si>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</si>
  <si>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</si>
  <si>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</si>
  <si>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</si>
  <si>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</si>
  <si>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</si>
  <si>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</si>
  <si>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</si>
  <si>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</si>
  <si>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</si>
  <si>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</si>
  <si>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</si>
  <si>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</si>
  <si>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</si>
  <si>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</si>
  <si>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</si>
  <si>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</si>
  <si>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</si>
  <si>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</si>
  <si>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</si>
  <si>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</si>
  <si>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</si>
  <si>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</si>
  <si>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</si>
  <si>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</si>
  <si>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</si>
  <si>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</si>
  <si>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</si>
  <si>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</si>
  <si>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</si>
  <si>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</si>
  <si>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</si>
  <si>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</si>
  <si>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</si>
  <si>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</si>
  <si>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</si>
  <si>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</si>
  <si>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</si>
  <si>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</si>
  <si>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</si>
  <si>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</si>
  <si>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</si>
  <si>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</si>
  <si>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</si>
  <si>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</si>
  <si>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</si>
  <si>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</si>
  <si>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</si>
  <si>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</si>
  <si>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</si>
  <si>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</si>
  <si>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</si>
  <si>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</si>
  <si>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</si>
  <si>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</si>
  <si>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</si>
  <si>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</si>
  <si>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</si>
  <si>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</si>
  <si>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</si>
  <si>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</si>
  <si>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</si>
  <si>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</si>
  <si>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</si>
  <si>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</si>
  <si>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</si>
  <si>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</si>
  <si>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</si>
  <si>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</si>
  <si>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</si>
  <si>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</si>
  <si>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</si>
  <si>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</si>
  <si>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</si>
  <si>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</si>
  <si>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</si>
  <si>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</si>
  <si>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</si>
  <si>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</si>
  <si>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</si>
  <si>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</si>
  <si>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</si>
  <si>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</si>
  <si>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</si>
  <si>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</si>
  <si>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</si>
  <si>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</si>
  <si>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</si>
  <si>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</si>
  <si>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</si>
  <si>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</si>
  <si>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</si>
  <si>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</si>
  <si>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</si>
  <si>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</si>
  <si>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</si>
  <si>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</si>
  <si>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</si>
  <si>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</si>
  <si>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</si>
  <si>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</si>
  <si>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</si>
  <si>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</si>
  <si>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</si>
  <si>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</si>
  <si>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</si>
  <si>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</si>
  <si>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</si>
  <si>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</si>
  <si>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</si>
  <si>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</si>
  <si>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</si>
  <si>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</si>
  <si>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</si>
  <si>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</si>
  <si>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</si>
  <si>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</si>
  <si>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</si>
  <si>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</si>
  <si>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</si>
  <si>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VEHICULOS Y EQUIPO DE TRANSPORTE, TRACCION Y ELEVACION</t>
  </si>
  <si>
    <t>Automoviles y camiones</t>
  </si>
  <si>
    <t>PRESTACIONES ECONOMICAS</t>
  </si>
  <si>
    <t>Productos cementos</t>
  </si>
  <si>
    <t>Textos de enseñanzas</t>
  </si>
  <si>
    <t>Servicios funerarios y conexos</t>
  </si>
  <si>
    <t>Licencias de informaticas</t>
  </si>
  <si>
    <t>Calzados</t>
  </si>
  <si>
    <t>TESORERÍA DE LA SEGURIDAD SOCIAL</t>
  </si>
  <si>
    <t>Sueldos en Tramite de Pension</t>
  </si>
  <si>
    <t>Seguro de bienes inmuebles</t>
  </si>
  <si>
    <t xml:space="preserve">                                    “Año del Fomento de las Exportaciones”</t>
  </si>
  <si>
    <t xml:space="preserve">                        “Año del Fomento de las Exportaciones”</t>
  </si>
  <si>
    <t>EJECUCIÓN PRESUPUESTARIA,  2018</t>
  </si>
  <si>
    <t>Período del 01/05/2018 al 31/05/2018</t>
  </si>
  <si>
    <t>BALANCE DISPONIBLE PARA COMPROMISOS PENDIENTES AL 30/04/2018</t>
  </si>
  <si>
    <t>Del 1ro. De mayo al 31, 2018</t>
  </si>
  <si>
    <t xml:space="preserve"> - Balance disponible al 30/04/2018</t>
  </si>
  <si>
    <t>BALANCE  DISPONIBLE AL 31/05/2018</t>
  </si>
  <si>
    <t>Viáticos fuera del país</t>
  </si>
  <si>
    <t>TOTAL INGRESOS POR PARTIDAS PRESUPUESTARIAS 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</si>
</sst>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D$&quot;#,##0.00"/>
    <numFmt numFmtId="166" formatCode="0.0%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43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43" fontId="3" fillId="0" borderId="0" xfId="2" applyFont="1" applyBorder="1"/>
    <xf numFmtId="0" fontId="2" fillId="0" borderId="0" xfId="0" applyFont="1" applyBorder="1" applyAlignment="1">
      <alignment horizontal="left"/>
    </xf>
    <xf numFmtId="43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43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43" fontId="3" fillId="0" borderId="0" xfId="2" applyFont="1" applyFill="1"/>
    <xf numFmtId="166" fontId="3" fillId="0" borderId="0" xfId="4" applyNumberFormat="1" applyFont="1" applyAlignment="1">
      <alignment wrapText="1"/>
    </xf>
    <xf numFmtId="43" fontId="5" fillId="0" borderId="0" xfId="2" applyFont="1" applyBorder="1" applyAlignment="1">
      <alignment horizontal="center"/>
    </xf>
    <xf numFmtId="9" fontId="3" fillId="0" borderId="0" xfId="4" applyFont="1"/>
    <xf numFmtId="43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0" fontId="3" fillId="0" borderId="0" xfId="0" applyFont="1" applyBorder="1" applyAlignment="1">
      <alignment horizontal="left"/>
    </xf>
    <xf numFmtId="43" fontId="14" fillId="0" borderId="0" xfId="2" applyFont="1" applyBorder="1"/>
    <xf numFmtId="43" fontId="2" fillId="0" borderId="0" xfId="2" applyFont="1" applyFill="1"/>
    <xf numFmtId="43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164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3" fillId="3" borderId="0" xfId="1" applyFont="1" applyFill="1" applyBorder="1" applyAlignment="1">
      <alignment horizontal="right"/>
    </xf>
    <xf numFmtId="43" fontId="5" fillId="3" borderId="4" xfId="2" applyFont="1" applyFill="1" applyBorder="1"/>
    <xf numFmtId="43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164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3" fillId="0" borderId="0" xfId="2" applyFont="1" applyFill="1" applyBorder="1"/>
    <xf numFmtId="43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164" fontId="3" fillId="0" borderId="0" xfId="2" applyNumberFormat="1" applyFont="1" applyBorder="1"/>
    <xf numFmtId="164" fontId="2" fillId="0" borderId="0" xfId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164" fontId="0" fillId="0" borderId="0" xfId="1" applyFont="1"/>
    <xf numFmtId="164" fontId="17" fillId="0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 wrapText="1"/>
    </xf>
    <xf numFmtId="164" fontId="3" fillId="0" borderId="0" xfId="2" applyNumberFormat="1" applyFont="1"/>
    <xf numFmtId="0" fontId="1" fillId="0" borderId="0" xfId="0" applyFont="1" applyBorder="1" applyAlignment="1">
      <alignment horizontal="left"/>
    </xf>
    <xf numFmtId="164" fontId="1" fillId="0" borderId="0" xfId="1" applyFont="1" applyFill="1" applyBorder="1" applyAlignment="1">
      <alignment horizontal="right"/>
    </xf>
    <xf numFmtId="0" fontId="1" fillId="0" borderId="0" xfId="0" applyFont="1" applyFill="1" applyBorder="1"/>
    <xf numFmtId="39" fontId="13" fillId="0" borderId="0" xfId="2" applyNumberFormat="1" applyFont="1" applyBorder="1" applyAlignment="1"/>
    <xf numFmtId="0" fontId="4" fillId="0" borderId="0" xfId="3" applyFont="1" applyBorder="1" applyAlignment="1">
      <alignment horizontal="center" wrapText="1"/>
    </xf>
    <xf numFmtId="0" fontId="18" fillId="0" borderId="0" xfId="0" applyFont="1" applyAlignment="1">
      <alignment vertical="center"/>
    </xf>
    <xf numFmtId="164" fontId="1" fillId="0" borderId="0" xfId="1" applyFont="1" applyFill="1" applyBorder="1"/>
    <xf numFmtId="164" fontId="19" fillId="0" borderId="0" xfId="1" applyFont="1" applyFill="1" applyBorder="1" applyAlignment="1">
      <alignment vertical="center"/>
    </xf>
    <xf numFmtId="0" fontId="1" fillId="0" borderId="0" xfId="0" applyFont="1" applyBorder="1"/>
    <xf numFmtId="164" fontId="1" fillId="0" borderId="0" xfId="1" applyFont="1" applyFill="1" applyBorder="1" applyAlignment="1">
      <alignment vertical="center" wrapText="1"/>
    </xf>
    <xf numFmtId="164" fontId="1" fillId="4" borderId="0" xfId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 wrapText="1"/>
    </xf>
    <xf numFmtId="49" fontId="20" fillId="0" borderId="0" xfId="0" applyNumberFormat="1" applyFont="1" applyAlignment="1">
      <alignment horizontal="left"/>
    </xf>
    <xf numFmtId="14" fontId="2" fillId="0" borderId="0" xfId="2" applyNumberFormat="1" applyFont="1" applyAlignment="1">
      <alignment horizontal="center"/>
    </xf>
    <xf numFmtId="43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2" borderId="0" xfId="0" applyFont="1" applyFill="1" applyAlignment="1">
      <alignment horizontal="left" vertical="top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MAYO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609758217308877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617806052389142E-2"/>
                  <c:y val="-3.72915856106222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ejecucion!$G$194:$G$198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ejecucion!$H$194:$H$198</c:f>
              <c:numCache>
                <c:formatCode>_(* #,##0.00_);_(* \(#,##0.00\);_(* "-"??_);_(@_)</c:formatCode>
                <c:ptCount val="5"/>
                <c:pt idx="0">
                  <c:v>12062060.670000002</c:v>
                </c:pt>
                <c:pt idx="1">
                  <c:v>4674484.8599999994</c:v>
                </c:pt>
                <c:pt idx="2">
                  <c:v>134201.86000000002</c:v>
                </c:pt>
                <c:pt idx="3">
                  <c:v>20000</c:v>
                </c:pt>
                <c:pt idx="4">
                  <c:v>131820.75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9568126273389"/>
          <c:y val="0.39634725850199515"/>
          <c:w val="0.26220824806537713"/>
          <c:h val="0.32807847706387749"/>
        </c:manualLayout>
      </c:layout>
      <c:overlay val="0"/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MAYO 2018</a:t>
            </a:r>
          </a:p>
        </c:rich>
      </c:tx>
      <c:layout>
        <c:manualLayout>
          <c:xMode val="edge"/>
          <c:yMode val="edge"/>
          <c:x val="0.21816435621603641"/>
          <c:y val="1.346801346801346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ejecucion!$G$194:$G$201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ejecucion!$H$194:$H$201</c:f>
              <c:numCache>
                <c:formatCode>_(* #,##0.00_);_(* \(#,##0.00\);_(* "-"??_);_(@_)</c:formatCode>
                <c:ptCount val="8"/>
                <c:pt idx="0">
                  <c:v>12062060.670000002</c:v>
                </c:pt>
                <c:pt idx="1">
                  <c:v>4674484.8599999994</c:v>
                </c:pt>
                <c:pt idx="2">
                  <c:v>134201.86000000002</c:v>
                </c:pt>
                <c:pt idx="3">
                  <c:v>20000</c:v>
                </c:pt>
                <c:pt idx="4">
                  <c:v>131820.75</c:v>
                </c:pt>
                <c:pt idx="5">
                  <c:v>0</c:v>
                </c:pt>
                <c:pt idx="6">
                  <c:v>25600</c:v>
                </c:pt>
                <c:pt idx="7" formatCode="_(* #,##0.00_);_(* \(#,##0.00\);_(* &quot;-&quot;??_);_(@_)">
                  <c:v>-402236.34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ejecucion!$G$194:$G$201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ejecucion!$I$194:$I$201</c:f>
              <c:numCache>
                <c:formatCode>0.0%</c:formatCode>
                <c:ptCount val="8"/>
                <c:pt idx="0">
                  <c:v>0.72462514054034521</c:v>
                </c:pt>
                <c:pt idx="1">
                  <c:v>0.28081845559405688</c:v>
                </c:pt>
                <c:pt idx="2">
                  <c:v>8.0621416459245622E-3</c:v>
                </c:pt>
                <c:pt idx="3">
                  <c:v>2.2525296099266059E-4</c:v>
                </c:pt>
                <c:pt idx="4">
                  <c:v>7.9190970853310842E-3</c:v>
                </c:pt>
                <c:pt idx="5">
                  <c:v>0</c:v>
                </c:pt>
                <c:pt idx="6">
                  <c:v>1.5379133056402405E-3</c:v>
                </c:pt>
                <c:pt idx="7">
                  <c:v>-2.4164242941329364E-2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resumen!#REF!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0" cy="8582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1857375</xdr:colOff>
      <xdr:row>0</xdr:row>
      <xdr:rowOff>0</xdr:rowOff>
    </xdr:from>
    <xdr:to>
      <xdr:col>3</xdr:col>
      <xdr:colOff>2647950</xdr:colOff>
      <xdr:row>7</xdr:row>
      <xdr:rowOff>161385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3514725" y="0"/>
          <a:ext cx="790575" cy="1275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15</xdr:row>
      <xdr:rowOff>0</xdr:rowOff>
    </xdr:from>
    <xdr:to>
      <xdr:col>7</xdr:col>
      <xdr:colOff>0</xdr:colOff>
      <xdr:row>15</xdr:row>
      <xdr:rowOff>0</xdr:rowOff>
    </xdr:to>
    <xdr:graphicFrame macro="">
      <xdr:nvGraphicFramePr>
        <xdr:cNvPr id="9579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895350</xdr:colOff>
      <xdr:row>0</xdr:row>
      <xdr:rowOff>76201</xdr:rowOff>
    </xdr:from>
    <xdr:to>
      <xdr:col>4</xdr:col>
      <xdr:colOff>238125</xdr:colOff>
      <xdr:row>6</xdr:row>
      <xdr:rowOff>136747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2647950" y="76201"/>
          <a:ext cx="752475" cy="974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C41" sqref="C41"/>
    </sheetView>
  </sheetViews>
  <sheetFormatPr defaultColWidth="11.42578125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</sheetPr>
  <dimension ref="A1:M206"/>
  <sheetViews>
    <sheetView showZeros="0" topLeftCell="A2" zoomScaleNormal="100" workbookViewId="0">
      <selection activeCell="A20" sqref="A20"/>
    </sheetView>
  </sheetViews>
  <sheetFormatPr defaultColWidth="11.42578125" defaultRowHeight="12.75" x14ac:dyDescent="0.2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13" ht="8.25" customHeight="1" x14ac:dyDescent="0.2"/>
    <row r="7" spans="1:13" ht="15.75" customHeight="1" x14ac:dyDescent="0.25">
      <c r="A7" s="103"/>
      <c r="B7" s="103"/>
      <c r="C7" s="103"/>
      <c r="D7" s="103"/>
      <c r="E7" s="103"/>
      <c r="F7" s="103"/>
      <c r="G7" s="10"/>
      <c r="H7" s="10"/>
    </row>
    <row r="8" spans="1:13" ht="15.75" customHeight="1" x14ac:dyDescent="0.25">
      <c r="A8" s="92"/>
      <c r="B8" s="92"/>
      <c r="C8" s="92"/>
      <c r="D8" s="92"/>
      <c r="E8" s="92"/>
      <c r="F8" s="92"/>
      <c r="G8" s="10"/>
      <c r="H8" s="10"/>
    </row>
    <row r="9" spans="1:13" ht="15.75" customHeight="1" x14ac:dyDescent="0.2">
      <c r="A9" s="106" t="s">
        <v>172</v>
      </c>
      <c r="B9" s="106"/>
      <c r="C9" s="106"/>
      <c r="D9" s="106"/>
      <c r="E9" s="106"/>
      <c r="F9" s="106"/>
      <c r="G9" s="93"/>
      <c r="H9" s="93"/>
      <c r="I9" s="93"/>
      <c r="J9" s="93"/>
    </row>
    <row r="10" spans="1:13" ht="15.75" customHeight="1" x14ac:dyDescent="0.25">
      <c r="A10" s="92"/>
      <c r="B10" s="92"/>
      <c r="C10" s="92"/>
      <c r="D10" s="92"/>
      <c r="E10" s="92"/>
      <c r="F10" s="92"/>
      <c r="G10" s="10"/>
      <c r="H10" s="10"/>
    </row>
    <row r="11" spans="1:13" ht="23.25" customHeight="1" x14ac:dyDescent="0.25">
      <c r="A11" s="72"/>
      <c r="B11" s="73" t="s">
        <v>139</v>
      </c>
      <c r="C11" s="72"/>
      <c r="D11" s="73" t="s">
        <v>176</v>
      </c>
      <c r="E11" s="73"/>
      <c r="F11" s="73"/>
      <c r="G11" s="2"/>
      <c r="H11" s="2"/>
      <c r="K11" s="3"/>
      <c r="L11" s="3"/>
      <c r="M11" s="3"/>
    </row>
    <row r="12" spans="1:13" ht="15.75" x14ac:dyDescent="0.25">
      <c r="A12" s="104" t="s">
        <v>177</v>
      </c>
      <c r="B12" s="104"/>
      <c r="C12" s="104"/>
      <c r="D12" s="104"/>
      <c r="E12" s="104"/>
      <c r="F12" s="104"/>
      <c r="G12" s="2"/>
      <c r="H12" s="2"/>
      <c r="K12" s="3"/>
      <c r="L12" s="3"/>
      <c r="M12" s="3"/>
    </row>
    <row r="13" spans="1:13" ht="15.75" x14ac:dyDescent="0.25">
      <c r="A13" s="104" t="s">
        <v>178</v>
      </c>
      <c r="B13" s="104"/>
      <c r="C13" s="104"/>
      <c r="D13" s="104"/>
      <c r="E13" s="104"/>
      <c r="F13" s="104"/>
      <c r="G13" s="2"/>
      <c r="H13" s="2"/>
      <c r="K13" s="3"/>
      <c r="L13" s="3"/>
      <c r="M13" s="3"/>
    </row>
    <row r="14" spans="1:13" ht="15.75" x14ac:dyDescent="0.25">
      <c r="A14" s="104" t="s">
        <v>12</v>
      </c>
      <c r="B14" s="104"/>
      <c r="C14" s="104"/>
      <c r="D14" s="104"/>
      <c r="E14" s="104"/>
      <c r="F14" s="104"/>
      <c r="G14" s="2"/>
      <c r="H14" s="2"/>
      <c r="K14" s="3"/>
      <c r="L14" s="3"/>
      <c r="M14" s="3"/>
    </row>
    <row r="15" spans="1:13" ht="15.75" x14ac:dyDescent="0.25">
      <c r="A15" s="56"/>
      <c r="B15" s="56"/>
      <c r="C15" s="56"/>
      <c r="D15" s="56"/>
      <c r="E15" s="56"/>
      <c r="F15" s="56"/>
      <c r="G15" s="2"/>
      <c r="H15" s="2"/>
      <c r="K15" s="3"/>
      <c r="L15" s="3"/>
      <c r="M15" s="3"/>
    </row>
    <row r="16" spans="1:13" ht="15.75" x14ac:dyDescent="0.25">
      <c r="A16" s="56"/>
      <c r="B16" s="56"/>
      <c r="C16" s="56"/>
      <c r="D16" s="56"/>
      <c r="E16" s="56"/>
      <c r="F16" s="56"/>
      <c r="G16" s="2"/>
      <c r="H16" s="2"/>
      <c r="K16" s="3"/>
      <c r="L16" s="3"/>
      <c r="M16" s="3"/>
    </row>
    <row r="17" spans="1:13" ht="18.75" x14ac:dyDescent="0.25">
      <c r="A17" s="7"/>
      <c r="B17" s="7"/>
      <c r="C17" s="7"/>
      <c r="D17" s="15"/>
      <c r="E17" s="16"/>
      <c r="F17" s="45" t="s">
        <v>35</v>
      </c>
      <c r="G17" s="106"/>
      <c r="H17" s="106"/>
      <c r="I17" s="106"/>
      <c r="J17" s="106"/>
      <c r="K17" s="106"/>
      <c r="L17" s="106"/>
      <c r="M17" s="106"/>
    </row>
    <row r="18" spans="1:13" ht="16.5" customHeight="1" x14ac:dyDescent="0.2">
      <c r="A18" s="88" t="s">
        <v>179</v>
      </c>
      <c r="B18" s="50"/>
      <c r="C18" s="17"/>
      <c r="D18" s="8"/>
      <c r="E18" s="18"/>
      <c r="F18" s="91">
        <v>50918397.619999997</v>
      </c>
    </row>
    <row r="19" spans="1:13" ht="16.5" customHeight="1" x14ac:dyDescent="0.2">
      <c r="A19" s="88" t="s">
        <v>184</v>
      </c>
      <c r="B19" s="50"/>
      <c r="C19" s="17"/>
      <c r="D19" s="8"/>
      <c r="E19" s="18"/>
      <c r="F19" s="91">
        <f>18258953.88+30000000</f>
        <v>48258953.879999995</v>
      </c>
    </row>
    <row r="20" spans="1:13" ht="16.5" customHeight="1" thickBot="1" x14ac:dyDescent="0.25">
      <c r="A20" s="50" t="s">
        <v>80</v>
      </c>
      <c r="B20" s="50"/>
      <c r="C20" s="17"/>
      <c r="D20" s="8"/>
      <c r="E20" s="18"/>
      <c r="F20" s="91">
        <f>6232046.21+25600</f>
        <v>6257646.21</v>
      </c>
    </row>
    <row r="21" spans="1:13" ht="16.5" customHeight="1" thickBot="1" x14ac:dyDescent="0.3">
      <c r="A21" s="17" t="s">
        <v>42</v>
      </c>
      <c r="B21" s="17"/>
      <c r="C21" s="7"/>
      <c r="D21" s="15"/>
      <c r="E21" s="18"/>
      <c r="F21" s="49">
        <f>SUM(F18:F20)</f>
        <v>105434997.70999999</v>
      </c>
    </row>
    <row r="22" spans="1:13" ht="16.5" thickTop="1" x14ac:dyDescent="0.25">
      <c r="A22" s="17"/>
      <c r="B22" s="7"/>
      <c r="C22" s="7"/>
      <c r="D22" s="15"/>
      <c r="E22" s="18"/>
      <c r="F22" s="27"/>
    </row>
    <row r="23" spans="1:13" ht="15.75" x14ac:dyDescent="0.25">
      <c r="A23" s="105" t="s">
        <v>34</v>
      </c>
      <c r="B23" s="105"/>
      <c r="C23" s="105"/>
      <c r="D23" s="105"/>
      <c r="E23" s="105"/>
      <c r="F23" s="27"/>
      <c r="G23" s="43"/>
    </row>
    <row r="24" spans="1:13" ht="20.25" customHeight="1" x14ac:dyDescent="0.2">
      <c r="A24" s="57" t="s">
        <v>21</v>
      </c>
      <c r="B24" s="57" t="s">
        <v>20</v>
      </c>
      <c r="C24" s="57" t="s">
        <v>22</v>
      </c>
      <c r="D24" s="58" t="s">
        <v>47</v>
      </c>
      <c r="E24" s="59">
        <v>2018</v>
      </c>
      <c r="F24" s="16"/>
      <c r="G24" s="43"/>
    </row>
    <row r="25" spans="1:13" ht="18.95" customHeight="1" x14ac:dyDescent="0.2">
      <c r="A25" s="60" t="s">
        <v>39</v>
      </c>
      <c r="B25" s="61"/>
      <c r="C25" s="61"/>
      <c r="D25" s="62" t="s">
        <v>19</v>
      </c>
      <c r="E25" s="63">
        <f>+E26+E28+E33+E35+E36+E37+E42+E34</f>
        <v>12062060.670000002</v>
      </c>
      <c r="F25" s="16"/>
      <c r="G25" s="53"/>
    </row>
    <row r="26" spans="1:13" x14ac:dyDescent="0.2">
      <c r="A26" s="11"/>
      <c r="B26" s="4">
        <v>1</v>
      </c>
      <c r="C26" s="11"/>
      <c r="D26" s="19" t="s">
        <v>133</v>
      </c>
      <c r="E26" s="22">
        <f>+E27</f>
        <v>9424000</v>
      </c>
      <c r="F26" s="16"/>
      <c r="G26" s="43"/>
    </row>
    <row r="27" spans="1:13" x14ac:dyDescent="0.2">
      <c r="A27" s="11"/>
      <c r="B27" s="11"/>
      <c r="C27" s="11">
        <v>1</v>
      </c>
      <c r="D27" s="5" t="s">
        <v>8</v>
      </c>
      <c r="E27" s="95">
        <v>9424000</v>
      </c>
      <c r="F27" s="51"/>
      <c r="G27" s="43"/>
    </row>
    <row r="28" spans="1:13" x14ac:dyDescent="0.2">
      <c r="A28" s="11"/>
      <c r="B28" s="4">
        <v>1</v>
      </c>
      <c r="C28" s="11"/>
      <c r="D28" s="19" t="s">
        <v>135</v>
      </c>
      <c r="E28" s="22">
        <f>SUM(E31:E32)</f>
        <v>106634.66</v>
      </c>
      <c r="F28" s="16"/>
      <c r="G28" s="43"/>
    </row>
    <row r="29" spans="1:13" hidden="1" x14ac:dyDescent="0.2">
      <c r="A29" s="11"/>
      <c r="B29" s="11"/>
      <c r="C29" s="11">
        <v>2</v>
      </c>
      <c r="D29" s="5" t="s">
        <v>14</v>
      </c>
      <c r="E29" s="85">
        <v>0</v>
      </c>
      <c r="F29" s="16"/>
      <c r="G29" s="43"/>
    </row>
    <row r="30" spans="1:13" hidden="1" x14ac:dyDescent="0.2">
      <c r="A30" s="11"/>
      <c r="B30" s="11"/>
      <c r="C30" s="11">
        <v>3</v>
      </c>
      <c r="D30" s="5" t="s">
        <v>154</v>
      </c>
      <c r="E30" s="74">
        <v>0</v>
      </c>
      <c r="F30" s="16"/>
      <c r="G30" s="43"/>
    </row>
    <row r="31" spans="1:13" x14ac:dyDescent="0.2">
      <c r="A31" s="11"/>
      <c r="B31" s="11"/>
      <c r="C31" s="11">
        <v>2</v>
      </c>
      <c r="D31" s="5" t="s">
        <v>148</v>
      </c>
      <c r="E31" s="74">
        <v>56000</v>
      </c>
      <c r="F31" s="16"/>
      <c r="G31" s="43"/>
    </row>
    <row r="32" spans="1:13" x14ac:dyDescent="0.2">
      <c r="A32" s="11"/>
      <c r="B32" s="11"/>
      <c r="C32" s="11">
        <v>3</v>
      </c>
      <c r="D32" s="100" t="s">
        <v>173</v>
      </c>
      <c r="E32" s="74">
        <v>50634.66</v>
      </c>
      <c r="F32" s="16"/>
      <c r="G32" s="43"/>
    </row>
    <row r="33" spans="1:7" x14ac:dyDescent="0.2">
      <c r="A33" s="4"/>
      <c r="B33" s="4">
        <v>1</v>
      </c>
      <c r="C33" s="11">
        <v>4</v>
      </c>
      <c r="D33" s="19" t="s">
        <v>134</v>
      </c>
      <c r="E33" s="99">
        <v>779219.56</v>
      </c>
      <c r="F33" s="16"/>
      <c r="G33" s="43"/>
    </row>
    <row r="34" spans="1:7" hidden="1" x14ac:dyDescent="0.2">
      <c r="A34" s="4"/>
      <c r="B34" s="4">
        <v>1</v>
      </c>
      <c r="C34" s="11">
        <v>1</v>
      </c>
      <c r="D34" s="19" t="s">
        <v>166</v>
      </c>
      <c r="E34" s="82">
        <v>0</v>
      </c>
      <c r="F34" s="16"/>
      <c r="G34" s="43"/>
    </row>
    <row r="35" spans="1:7" hidden="1" x14ac:dyDescent="0.2">
      <c r="A35" s="4"/>
      <c r="B35" s="4">
        <v>1</v>
      </c>
      <c r="C35" s="11">
        <v>5</v>
      </c>
      <c r="D35" s="19" t="s">
        <v>160</v>
      </c>
      <c r="E35" s="82">
        <v>0</v>
      </c>
      <c r="F35" s="16"/>
      <c r="G35" s="43"/>
    </row>
    <row r="36" spans="1:7" x14ac:dyDescent="0.2">
      <c r="A36" s="11"/>
      <c r="B36" s="4">
        <v>1</v>
      </c>
      <c r="C36" s="11">
        <v>6</v>
      </c>
      <c r="D36" s="19" t="s">
        <v>161</v>
      </c>
      <c r="E36" s="82">
        <v>224010.47</v>
      </c>
      <c r="F36" s="16"/>
      <c r="G36" s="43"/>
    </row>
    <row r="37" spans="1:7" x14ac:dyDescent="0.2">
      <c r="A37" s="4"/>
      <c r="B37" s="4">
        <v>2</v>
      </c>
      <c r="C37" s="4"/>
      <c r="D37" s="19" t="s">
        <v>2</v>
      </c>
      <c r="E37" s="22">
        <f>SUM(E38:E41)</f>
        <v>162000</v>
      </c>
      <c r="F37" s="16"/>
      <c r="G37" s="43"/>
    </row>
    <row r="38" spans="1:7" x14ac:dyDescent="0.2">
      <c r="A38" s="9"/>
      <c r="B38" s="9"/>
      <c r="C38" s="20">
        <v>1</v>
      </c>
      <c r="D38" s="15" t="s">
        <v>81</v>
      </c>
      <c r="E38" s="74">
        <v>19500</v>
      </c>
      <c r="F38" s="16"/>
      <c r="G38" s="52"/>
    </row>
    <row r="39" spans="1:7" x14ac:dyDescent="0.2">
      <c r="A39" s="12"/>
      <c r="B39" s="12"/>
      <c r="C39" s="12">
        <v>4</v>
      </c>
      <c r="D39" s="15" t="s">
        <v>83</v>
      </c>
      <c r="E39" s="95">
        <v>130000</v>
      </c>
      <c r="F39" s="16"/>
      <c r="G39" s="43"/>
    </row>
    <row r="40" spans="1:7" x14ac:dyDescent="0.2">
      <c r="A40" s="12"/>
      <c r="B40" s="12"/>
      <c r="C40" s="12">
        <v>5</v>
      </c>
      <c r="D40" s="15" t="s">
        <v>84</v>
      </c>
      <c r="E40" s="74">
        <v>11000</v>
      </c>
      <c r="F40" s="16"/>
      <c r="G40" s="43"/>
    </row>
    <row r="41" spans="1:7" x14ac:dyDescent="0.2">
      <c r="A41" s="12"/>
      <c r="B41" s="12"/>
      <c r="C41" s="12">
        <v>6</v>
      </c>
      <c r="D41" s="15" t="s">
        <v>82</v>
      </c>
      <c r="E41" s="95">
        <v>1500</v>
      </c>
      <c r="F41" s="16"/>
      <c r="G41" s="43"/>
    </row>
    <row r="42" spans="1:7" x14ac:dyDescent="0.2">
      <c r="A42" s="9"/>
      <c r="B42" s="9">
        <v>5</v>
      </c>
      <c r="C42" s="9"/>
      <c r="D42" s="8" t="s">
        <v>3</v>
      </c>
      <c r="E42" s="22">
        <f>SUM(E43:E45)</f>
        <v>1366195.9800000002</v>
      </c>
      <c r="F42" s="16"/>
      <c r="G42" s="43"/>
    </row>
    <row r="43" spans="1:7" x14ac:dyDescent="0.2">
      <c r="A43" s="9"/>
      <c r="B43" s="9"/>
      <c r="C43" s="20">
        <v>1</v>
      </c>
      <c r="D43" s="15" t="s">
        <v>36</v>
      </c>
      <c r="E43" s="95">
        <v>629044.22</v>
      </c>
      <c r="F43" s="16"/>
      <c r="G43" s="52"/>
    </row>
    <row r="44" spans="1:7" x14ac:dyDescent="0.2">
      <c r="A44" s="12"/>
      <c r="B44" s="12"/>
      <c r="C44" s="12">
        <v>2</v>
      </c>
      <c r="D44" s="15" t="s">
        <v>48</v>
      </c>
      <c r="E44" s="95">
        <v>663578.4</v>
      </c>
      <c r="F44" s="16"/>
      <c r="G44" s="43"/>
    </row>
    <row r="45" spans="1:7" x14ac:dyDescent="0.2">
      <c r="A45" s="12"/>
      <c r="B45" s="12"/>
      <c r="C45" s="12">
        <v>3</v>
      </c>
      <c r="D45" s="15" t="s">
        <v>26</v>
      </c>
      <c r="E45" s="95">
        <v>73573.36</v>
      </c>
      <c r="F45" s="16"/>
      <c r="G45" s="43"/>
    </row>
    <row r="46" spans="1:7" ht="18" customHeight="1" x14ac:dyDescent="0.2">
      <c r="A46" s="12"/>
      <c r="B46" s="12"/>
      <c r="C46" s="12"/>
      <c r="D46" s="8" t="s">
        <v>13</v>
      </c>
      <c r="E46" s="16"/>
      <c r="F46" s="16">
        <f>+E25</f>
        <v>12062060.670000002</v>
      </c>
      <c r="G46" s="43"/>
    </row>
    <row r="47" spans="1:7" ht="18.95" customHeight="1" x14ac:dyDescent="0.25">
      <c r="A47" s="64" t="s">
        <v>40</v>
      </c>
      <c r="B47" s="65"/>
      <c r="C47" s="65"/>
      <c r="D47" s="66" t="s">
        <v>18</v>
      </c>
      <c r="E47" s="63">
        <f>+E48+E54+E57+E59+E63+E67+E71+E75</f>
        <v>4674484.8599999994</v>
      </c>
      <c r="F47" s="16"/>
      <c r="G47" s="16"/>
    </row>
    <row r="48" spans="1:7" x14ac:dyDescent="0.2">
      <c r="A48" s="9"/>
      <c r="B48" s="9">
        <v>2</v>
      </c>
      <c r="C48" s="9"/>
      <c r="D48" s="8" t="s">
        <v>49</v>
      </c>
      <c r="E48" s="22">
        <f>SUM(E49:E53)</f>
        <v>1028152.9500000001</v>
      </c>
      <c r="F48" s="16"/>
      <c r="G48" s="22"/>
    </row>
    <row r="49" spans="1:7" x14ac:dyDescent="0.2">
      <c r="A49" s="9"/>
      <c r="B49" s="9"/>
      <c r="C49" s="20">
        <v>2</v>
      </c>
      <c r="D49" s="15" t="s">
        <v>74</v>
      </c>
      <c r="E49" s="94">
        <v>9273.43</v>
      </c>
      <c r="F49" s="16"/>
      <c r="G49" s="22"/>
    </row>
    <row r="50" spans="1:7" x14ac:dyDescent="0.2">
      <c r="A50" s="9"/>
      <c r="B50" s="9"/>
      <c r="C50" s="20">
        <v>3</v>
      </c>
      <c r="D50" s="15" t="s">
        <v>75</v>
      </c>
      <c r="E50" s="95">
        <v>252390.64</v>
      </c>
      <c r="F50" s="16"/>
      <c r="G50" s="22"/>
    </row>
    <row r="51" spans="1:7" x14ac:dyDescent="0.2">
      <c r="A51" s="9"/>
      <c r="B51" s="9"/>
      <c r="C51" s="20">
        <v>5</v>
      </c>
      <c r="D51" s="15" t="s">
        <v>76</v>
      </c>
      <c r="E51" s="95">
        <v>531094.04</v>
      </c>
      <c r="F51" s="16"/>
      <c r="G51" s="22"/>
    </row>
    <row r="52" spans="1:7" x14ac:dyDescent="0.2">
      <c r="A52" s="9"/>
      <c r="B52" s="9"/>
      <c r="C52" s="20">
        <v>6</v>
      </c>
      <c r="D52" s="15" t="s">
        <v>15</v>
      </c>
      <c r="E52" s="95">
        <v>234664.84</v>
      </c>
      <c r="F52" s="16"/>
      <c r="G52" s="22"/>
    </row>
    <row r="53" spans="1:7" x14ac:dyDescent="0.2">
      <c r="A53" s="9"/>
      <c r="B53" s="9"/>
      <c r="C53" s="20">
        <v>8</v>
      </c>
      <c r="D53" s="28" t="s">
        <v>136</v>
      </c>
      <c r="E53" s="74">
        <v>730</v>
      </c>
      <c r="F53" s="16"/>
      <c r="G53" s="22"/>
    </row>
    <row r="54" spans="1:7" ht="20.25" customHeight="1" x14ac:dyDescent="0.2">
      <c r="A54" s="9"/>
      <c r="B54" s="9">
        <v>2</v>
      </c>
      <c r="C54" s="9"/>
      <c r="D54" s="8" t="s">
        <v>50</v>
      </c>
      <c r="E54" s="22">
        <f>SUM(E55:E56)</f>
        <v>4520.6499999999996</v>
      </c>
      <c r="F54" s="16"/>
      <c r="G54" s="22"/>
    </row>
    <row r="55" spans="1:7" ht="20.25" hidden="1" customHeight="1" x14ac:dyDescent="0.2">
      <c r="A55" s="9"/>
      <c r="B55" s="9"/>
      <c r="C55" s="20">
        <v>1</v>
      </c>
      <c r="D55" s="15" t="s">
        <v>126</v>
      </c>
      <c r="E55" s="74">
        <v>0</v>
      </c>
      <c r="F55" s="16"/>
      <c r="G55" s="22"/>
    </row>
    <row r="56" spans="1:7" x14ac:dyDescent="0.2">
      <c r="A56" s="12"/>
      <c r="B56" s="12"/>
      <c r="C56" s="12">
        <v>2</v>
      </c>
      <c r="D56" s="28" t="s">
        <v>91</v>
      </c>
      <c r="E56" s="74">
        <v>4520.6499999999996</v>
      </c>
      <c r="F56" s="16"/>
      <c r="G56" s="43"/>
    </row>
    <row r="57" spans="1:7" x14ac:dyDescent="0.2">
      <c r="A57" s="9"/>
      <c r="B57" s="9">
        <v>3</v>
      </c>
      <c r="C57" s="9"/>
      <c r="D57" s="8" t="s">
        <v>51</v>
      </c>
      <c r="E57" s="22">
        <f>+E58</f>
        <v>89223.15</v>
      </c>
      <c r="F57" s="16"/>
      <c r="G57" s="22"/>
    </row>
    <row r="58" spans="1:7" x14ac:dyDescent="0.2">
      <c r="A58" s="9"/>
      <c r="B58" s="9"/>
      <c r="C58" s="20">
        <v>1</v>
      </c>
      <c r="D58" s="96" t="s">
        <v>183</v>
      </c>
      <c r="E58" s="95">
        <v>89223.15</v>
      </c>
      <c r="F58" s="16"/>
      <c r="G58" s="43"/>
    </row>
    <row r="59" spans="1:7" x14ac:dyDescent="0.2">
      <c r="A59" s="9"/>
      <c r="B59" s="9">
        <v>4</v>
      </c>
      <c r="C59" s="9"/>
      <c r="D59" s="8" t="s">
        <v>4</v>
      </c>
      <c r="E59" s="22">
        <f>SUM(E60:E62)</f>
        <v>17819.59</v>
      </c>
      <c r="F59" s="16"/>
      <c r="G59" s="22"/>
    </row>
    <row r="60" spans="1:7" x14ac:dyDescent="0.2">
      <c r="A60" s="12"/>
      <c r="B60" s="12"/>
      <c r="C60" s="12">
        <v>1</v>
      </c>
      <c r="D60" s="15" t="s">
        <v>16</v>
      </c>
      <c r="E60" s="74">
        <v>8544.59</v>
      </c>
      <c r="F60" s="16"/>
      <c r="G60" s="43"/>
    </row>
    <row r="61" spans="1:7" x14ac:dyDescent="0.2">
      <c r="A61" s="12"/>
      <c r="B61" s="12"/>
      <c r="C61" s="12">
        <v>2</v>
      </c>
      <c r="D61" s="28" t="s">
        <v>55</v>
      </c>
      <c r="E61" s="74">
        <v>7395</v>
      </c>
      <c r="F61" s="16"/>
      <c r="G61" s="43"/>
    </row>
    <row r="62" spans="1:7" x14ac:dyDescent="0.2">
      <c r="A62" s="12"/>
      <c r="B62" s="12"/>
      <c r="C62" s="12">
        <v>4</v>
      </c>
      <c r="D62" s="28" t="s">
        <v>56</v>
      </c>
      <c r="E62" s="74">
        <v>1880</v>
      </c>
      <c r="F62" s="16"/>
      <c r="G62" s="43"/>
    </row>
    <row r="63" spans="1:7" x14ac:dyDescent="0.2">
      <c r="A63" s="9"/>
      <c r="B63" s="9">
        <v>5</v>
      </c>
      <c r="C63" s="9"/>
      <c r="D63" s="8" t="s">
        <v>5</v>
      </c>
      <c r="E63" s="22">
        <f>SUM(E64:E66)</f>
        <v>1530809.88</v>
      </c>
      <c r="F63" s="16"/>
      <c r="G63" s="22"/>
    </row>
    <row r="64" spans="1:7" x14ac:dyDescent="0.2">
      <c r="A64" s="9"/>
      <c r="B64" s="9"/>
      <c r="C64" s="20">
        <v>1</v>
      </c>
      <c r="D64" s="15" t="s">
        <v>142</v>
      </c>
      <c r="E64" s="95">
        <v>1100029.8799999999</v>
      </c>
      <c r="F64" s="16"/>
      <c r="G64" s="22"/>
    </row>
    <row r="65" spans="1:7" hidden="1" x14ac:dyDescent="0.2">
      <c r="A65" s="9"/>
      <c r="B65" s="9"/>
      <c r="C65" s="20">
        <v>3</v>
      </c>
      <c r="D65" s="28" t="s">
        <v>143</v>
      </c>
      <c r="E65" s="74">
        <v>0</v>
      </c>
      <c r="F65" s="16"/>
      <c r="G65" s="22"/>
    </row>
    <row r="66" spans="1:7" x14ac:dyDescent="0.2">
      <c r="A66" s="12"/>
      <c r="B66" s="12"/>
      <c r="C66" s="12">
        <v>8</v>
      </c>
      <c r="D66" s="28" t="s">
        <v>92</v>
      </c>
      <c r="E66" s="74">
        <v>430780</v>
      </c>
      <c r="F66" s="16"/>
      <c r="G66" s="43"/>
    </row>
    <row r="67" spans="1:7" x14ac:dyDescent="0.2">
      <c r="A67" s="12"/>
      <c r="B67" s="9">
        <v>6</v>
      </c>
      <c r="C67" s="12"/>
      <c r="D67" s="54" t="s">
        <v>78</v>
      </c>
      <c r="E67" s="22">
        <f>SUM(E68:E70)</f>
        <v>22977.279999999999</v>
      </c>
      <c r="F67" s="16"/>
      <c r="G67" s="43"/>
    </row>
    <row r="68" spans="1:7" hidden="1" x14ac:dyDescent="0.2">
      <c r="A68" s="12"/>
      <c r="B68" s="9"/>
      <c r="C68" s="12">
        <v>1</v>
      </c>
      <c r="D68" s="90" t="s">
        <v>174</v>
      </c>
      <c r="E68" s="23">
        <v>0</v>
      </c>
      <c r="F68" s="16"/>
      <c r="G68" s="43"/>
    </row>
    <row r="69" spans="1:7" hidden="1" x14ac:dyDescent="0.2">
      <c r="A69" s="12"/>
      <c r="B69" s="9"/>
      <c r="C69" s="12">
        <v>2</v>
      </c>
      <c r="D69" s="28" t="s">
        <v>131</v>
      </c>
      <c r="E69" s="23">
        <v>0</v>
      </c>
      <c r="F69" s="16"/>
      <c r="G69" s="43"/>
    </row>
    <row r="70" spans="1:7" x14ac:dyDescent="0.2">
      <c r="A70" s="12"/>
      <c r="B70" s="12"/>
      <c r="C70" s="12">
        <v>3</v>
      </c>
      <c r="D70" s="28" t="s">
        <v>93</v>
      </c>
      <c r="E70" s="95">
        <v>22977.279999999999</v>
      </c>
      <c r="F70" s="16"/>
      <c r="G70" s="43"/>
    </row>
    <row r="71" spans="1:7" x14ac:dyDescent="0.2">
      <c r="A71" s="12"/>
      <c r="B71" s="9">
        <v>7</v>
      </c>
      <c r="C71" s="12"/>
      <c r="D71" s="54" t="s">
        <v>62</v>
      </c>
      <c r="E71" s="22">
        <f>SUM(E72:E74)</f>
        <v>203762</v>
      </c>
      <c r="F71" s="16"/>
      <c r="G71" s="54"/>
    </row>
    <row r="72" spans="1:7" x14ac:dyDescent="0.2">
      <c r="A72" s="12"/>
      <c r="B72" s="9"/>
      <c r="C72" s="12">
        <v>1</v>
      </c>
      <c r="D72" s="28" t="s">
        <v>72</v>
      </c>
      <c r="E72" s="95">
        <v>139617</v>
      </c>
      <c r="F72" s="16"/>
      <c r="G72" s="54"/>
    </row>
    <row r="73" spans="1:7" x14ac:dyDescent="0.2">
      <c r="A73" s="12"/>
      <c r="B73" s="12"/>
      <c r="C73" s="12">
        <v>2</v>
      </c>
      <c r="D73" s="28" t="s">
        <v>57</v>
      </c>
      <c r="E73" s="95">
        <v>64145</v>
      </c>
      <c r="F73" s="16"/>
      <c r="G73" s="43"/>
    </row>
    <row r="74" spans="1:7" hidden="1" x14ac:dyDescent="0.2">
      <c r="A74" s="12"/>
      <c r="B74" s="12"/>
      <c r="C74" s="12">
        <v>283</v>
      </c>
      <c r="D74" s="28" t="s">
        <v>94</v>
      </c>
      <c r="E74" s="74">
        <v>0</v>
      </c>
      <c r="F74" s="16"/>
      <c r="G74" s="43"/>
    </row>
    <row r="75" spans="1:7" x14ac:dyDescent="0.2">
      <c r="A75" s="9"/>
      <c r="B75" s="9">
        <v>8</v>
      </c>
      <c r="C75" s="9"/>
      <c r="D75" s="8" t="s">
        <v>6</v>
      </c>
      <c r="E75" s="22">
        <f>SUM(E76:E84)</f>
        <v>1777219.3599999999</v>
      </c>
      <c r="F75" s="16"/>
      <c r="G75" s="43"/>
    </row>
    <row r="76" spans="1:7" ht="12" hidden="1" customHeight="1" x14ac:dyDescent="0.2">
      <c r="A76" s="9"/>
      <c r="B76" s="9"/>
      <c r="C76" s="20">
        <v>1</v>
      </c>
      <c r="D76" s="15" t="s">
        <v>127</v>
      </c>
      <c r="E76" s="74">
        <v>0</v>
      </c>
      <c r="F76" s="16"/>
      <c r="G76" s="43"/>
    </row>
    <row r="77" spans="1:7" ht="12" hidden="1" customHeight="1" x14ac:dyDescent="0.2">
      <c r="A77" s="12"/>
      <c r="B77" s="12"/>
      <c r="C77" s="12">
        <v>2</v>
      </c>
      <c r="D77" s="15" t="s">
        <v>9</v>
      </c>
      <c r="E77" s="74">
        <v>0</v>
      </c>
      <c r="F77" s="16"/>
      <c r="G77" s="43"/>
    </row>
    <row r="78" spans="1:7" hidden="1" x14ac:dyDescent="0.2">
      <c r="A78" s="12"/>
      <c r="B78" s="12"/>
      <c r="C78" s="12">
        <v>3</v>
      </c>
      <c r="D78" s="28" t="s">
        <v>95</v>
      </c>
      <c r="E78" s="74">
        <v>0</v>
      </c>
      <c r="F78" s="16"/>
      <c r="G78" s="43"/>
    </row>
    <row r="79" spans="1:7" x14ac:dyDescent="0.2">
      <c r="A79" s="12"/>
      <c r="B79" s="12"/>
      <c r="C79" s="12">
        <v>4</v>
      </c>
      <c r="D79" s="90" t="s">
        <v>169</v>
      </c>
      <c r="E79" s="95">
        <v>6719.46</v>
      </c>
      <c r="F79" s="16"/>
      <c r="G79" s="43"/>
    </row>
    <row r="80" spans="1:7" x14ac:dyDescent="0.2">
      <c r="A80" s="12"/>
      <c r="B80" s="12"/>
      <c r="C80" s="12">
        <v>5</v>
      </c>
      <c r="D80" s="28" t="s">
        <v>145</v>
      </c>
      <c r="E80" s="95">
        <v>197718.25</v>
      </c>
      <c r="F80" s="16"/>
      <c r="G80" s="43"/>
    </row>
    <row r="81" spans="1:7" x14ac:dyDescent="0.2">
      <c r="A81" s="12"/>
      <c r="B81" s="12"/>
      <c r="C81" s="12">
        <v>6</v>
      </c>
      <c r="D81" s="28" t="s">
        <v>140</v>
      </c>
      <c r="E81" s="74">
        <v>1914.9</v>
      </c>
      <c r="F81" s="16"/>
      <c r="G81" s="43"/>
    </row>
    <row r="82" spans="1:7" x14ac:dyDescent="0.2">
      <c r="A82" s="12"/>
      <c r="B82" s="12"/>
      <c r="C82" s="12">
        <v>7</v>
      </c>
      <c r="D82" s="28" t="s">
        <v>96</v>
      </c>
      <c r="E82" s="95">
        <v>1570866.75</v>
      </c>
      <c r="F82" s="16"/>
      <c r="G82" s="43"/>
    </row>
    <row r="83" spans="1:7" ht="12" hidden="1" customHeight="1" x14ac:dyDescent="0.2">
      <c r="A83" s="12"/>
      <c r="B83" s="12"/>
      <c r="C83" s="12">
        <v>8</v>
      </c>
      <c r="D83" s="28" t="s">
        <v>132</v>
      </c>
      <c r="E83" s="74">
        <v>0</v>
      </c>
      <c r="F83" s="16"/>
      <c r="G83" s="43"/>
    </row>
    <row r="84" spans="1:7" hidden="1" x14ac:dyDescent="0.2">
      <c r="A84" s="12"/>
      <c r="B84" s="12"/>
      <c r="C84" s="12">
        <v>299</v>
      </c>
      <c r="D84" s="28" t="s">
        <v>116</v>
      </c>
      <c r="E84" s="74">
        <v>0</v>
      </c>
      <c r="F84" s="16"/>
      <c r="G84" s="43"/>
    </row>
    <row r="85" spans="1:7" ht="18" customHeight="1" x14ac:dyDescent="0.2">
      <c r="A85" s="12"/>
      <c r="B85" s="12"/>
      <c r="C85" s="12"/>
      <c r="D85" s="8" t="s">
        <v>1</v>
      </c>
      <c r="E85" s="23">
        <v>0</v>
      </c>
      <c r="F85" s="16">
        <f>+E47</f>
        <v>4674484.8599999994</v>
      </c>
      <c r="G85" s="43"/>
    </row>
    <row r="86" spans="1:7" ht="18.95" customHeight="1" x14ac:dyDescent="0.25">
      <c r="A86" s="64" t="s">
        <v>41</v>
      </c>
      <c r="B86" s="67"/>
      <c r="C86" s="67"/>
      <c r="D86" s="66" t="s">
        <v>17</v>
      </c>
      <c r="E86" s="63">
        <f>+E87+E94+E100+E104+E109+E117+E90+E114</f>
        <v>134201.86000000002</v>
      </c>
      <c r="F86" s="16"/>
      <c r="G86" s="43"/>
    </row>
    <row r="87" spans="1:7" x14ac:dyDescent="0.2">
      <c r="A87" s="9"/>
      <c r="B87" s="9">
        <v>1</v>
      </c>
      <c r="C87" s="9"/>
      <c r="D87" s="8" t="s">
        <v>7</v>
      </c>
      <c r="E87" s="22">
        <f>SUM(E88:E89)</f>
        <v>16224.63</v>
      </c>
      <c r="F87" s="16"/>
      <c r="G87" s="43"/>
    </row>
    <row r="88" spans="1:7" x14ac:dyDescent="0.2">
      <c r="A88" s="12"/>
      <c r="B88" s="12"/>
      <c r="C88" s="12">
        <v>1</v>
      </c>
      <c r="D88" s="15" t="s">
        <v>86</v>
      </c>
      <c r="E88" s="86">
        <v>16224.63</v>
      </c>
      <c r="F88" s="16"/>
    </row>
    <row r="89" spans="1:7" hidden="1" x14ac:dyDescent="0.2">
      <c r="A89" s="12"/>
      <c r="B89" s="12"/>
      <c r="C89" s="12">
        <v>313</v>
      </c>
      <c r="D89" s="15" t="s">
        <v>68</v>
      </c>
      <c r="E89" s="23">
        <v>0</v>
      </c>
      <c r="F89" s="16"/>
    </row>
    <row r="90" spans="1:7" x14ac:dyDescent="0.2">
      <c r="A90" s="12"/>
      <c r="B90" s="9">
        <v>2</v>
      </c>
      <c r="C90" s="12"/>
      <c r="D90" s="8" t="s">
        <v>129</v>
      </c>
      <c r="E90" s="22">
        <f>SUM(E91:E93)</f>
        <v>3899.8</v>
      </c>
      <c r="F90" s="16"/>
    </row>
    <row r="91" spans="1:7" x14ac:dyDescent="0.2">
      <c r="A91" s="12"/>
      <c r="B91" s="12"/>
      <c r="C91" s="12">
        <v>2</v>
      </c>
      <c r="D91" s="15" t="s">
        <v>130</v>
      </c>
      <c r="E91" s="23">
        <v>3899.8</v>
      </c>
      <c r="F91" s="16"/>
    </row>
    <row r="92" spans="1:7" hidden="1" x14ac:dyDescent="0.2">
      <c r="A92" s="12"/>
      <c r="B92" s="12"/>
      <c r="C92" s="12">
        <v>3</v>
      </c>
      <c r="D92" s="28" t="s">
        <v>153</v>
      </c>
      <c r="E92" s="23">
        <v>0</v>
      </c>
      <c r="F92" s="16"/>
    </row>
    <row r="93" spans="1:7" hidden="1" x14ac:dyDescent="0.2">
      <c r="A93" s="12"/>
      <c r="B93" s="12"/>
      <c r="C93" s="12">
        <v>4</v>
      </c>
      <c r="D93" s="90" t="s">
        <v>171</v>
      </c>
      <c r="E93" s="23">
        <v>0</v>
      </c>
      <c r="F93" s="16"/>
    </row>
    <row r="94" spans="1:7" x14ac:dyDescent="0.2">
      <c r="A94" s="9"/>
      <c r="B94" s="9">
        <v>3</v>
      </c>
      <c r="C94" s="9"/>
      <c r="D94" s="8" t="s">
        <v>52</v>
      </c>
      <c r="E94" s="22">
        <f>SUM(E95:E99)</f>
        <v>4050.94</v>
      </c>
      <c r="F94" s="16"/>
      <c r="G94" s="43"/>
    </row>
    <row r="95" spans="1:7" x14ac:dyDescent="0.2">
      <c r="A95" s="9"/>
      <c r="B95" s="9"/>
      <c r="C95" s="12">
        <v>1</v>
      </c>
      <c r="D95" s="15" t="s">
        <v>97</v>
      </c>
      <c r="E95" s="74">
        <v>2415</v>
      </c>
      <c r="F95" s="16"/>
      <c r="G95" s="43"/>
    </row>
    <row r="96" spans="1:7" x14ac:dyDescent="0.2">
      <c r="A96" s="9"/>
      <c r="B96" s="9"/>
      <c r="C96" s="12">
        <v>2</v>
      </c>
      <c r="D96" s="15" t="s">
        <v>53</v>
      </c>
      <c r="E96" s="74">
        <v>1635.94</v>
      </c>
      <c r="F96" s="16"/>
      <c r="G96" s="43"/>
    </row>
    <row r="97" spans="1:7" hidden="1" x14ac:dyDescent="0.2">
      <c r="A97" s="9"/>
      <c r="B97" s="9"/>
      <c r="C97" s="12">
        <v>3</v>
      </c>
      <c r="D97" s="28" t="s">
        <v>98</v>
      </c>
      <c r="E97" s="23">
        <v>0</v>
      </c>
      <c r="F97" s="16"/>
      <c r="G97" s="43"/>
    </row>
    <row r="98" spans="1:7" hidden="1" x14ac:dyDescent="0.2">
      <c r="A98" s="12"/>
      <c r="B98" s="12"/>
      <c r="C98" s="12">
        <v>4</v>
      </c>
      <c r="D98" s="15" t="s">
        <v>99</v>
      </c>
      <c r="E98" s="23">
        <v>0</v>
      </c>
      <c r="F98" s="16"/>
      <c r="G98" s="43"/>
    </row>
    <row r="99" spans="1:7" hidden="1" x14ac:dyDescent="0.2">
      <c r="A99" s="12"/>
      <c r="B99" s="12"/>
      <c r="C99" s="12">
        <v>5</v>
      </c>
      <c r="D99" s="90" t="s">
        <v>168</v>
      </c>
      <c r="E99" s="23">
        <v>0</v>
      </c>
      <c r="F99" s="16"/>
      <c r="G99" s="43"/>
    </row>
    <row r="100" spans="1:7" x14ac:dyDescent="0.2">
      <c r="A100" s="9"/>
      <c r="B100" s="9">
        <v>4</v>
      </c>
      <c r="C100" s="9"/>
      <c r="D100" s="21" t="s">
        <v>137</v>
      </c>
      <c r="E100" s="22">
        <f>SUM(E101:E102)+E103</f>
        <v>23068.7</v>
      </c>
      <c r="F100" s="16"/>
      <c r="G100" s="43"/>
    </row>
    <row r="101" spans="1:7" x14ac:dyDescent="0.2">
      <c r="A101" s="12"/>
      <c r="B101" s="12"/>
      <c r="C101" s="12">
        <v>1</v>
      </c>
      <c r="D101" s="2" t="s">
        <v>138</v>
      </c>
      <c r="E101" s="74">
        <v>23068.7</v>
      </c>
      <c r="F101" s="16"/>
      <c r="G101" s="43"/>
    </row>
    <row r="102" spans="1:7" hidden="1" x14ac:dyDescent="0.2">
      <c r="A102" s="12"/>
      <c r="B102" s="12"/>
      <c r="C102" s="12">
        <v>3</v>
      </c>
      <c r="E102" s="74">
        <v>0</v>
      </c>
      <c r="F102" s="16"/>
      <c r="G102" s="43"/>
    </row>
    <row r="103" spans="1:7" hidden="1" x14ac:dyDescent="0.2">
      <c r="A103" s="12"/>
      <c r="B103" s="12"/>
      <c r="C103" s="12">
        <v>343</v>
      </c>
      <c r="D103" s="28" t="s">
        <v>79</v>
      </c>
      <c r="E103" s="74">
        <v>0</v>
      </c>
      <c r="F103" s="16"/>
      <c r="G103" s="43"/>
    </row>
    <row r="104" spans="1:7" x14ac:dyDescent="0.2">
      <c r="A104" s="12"/>
      <c r="B104" s="9">
        <v>5</v>
      </c>
      <c r="C104" s="12"/>
      <c r="D104" s="54" t="s">
        <v>64</v>
      </c>
      <c r="E104" s="22">
        <f>SUM(E105:E108)</f>
        <v>290</v>
      </c>
      <c r="F104" s="16"/>
      <c r="G104" s="43"/>
    </row>
    <row r="105" spans="1:7" hidden="1" x14ac:dyDescent="0.2">
      <c r="A105" s="12"/>
      <c r="B105" s="12"/>
      <c r="C105" s="12">
        <v>2</v>
      </c>
      <c r="D105" s="28" t="s">
        <v>152</v>
      </c>
      <c r="E105" s="23">
        <v>0</v>
      </c>
      <c r="F105" s="16"/>
      <c r="G105" s="43"/>
    </row>
    <row r="106" spans="1:7" hidden="1" x14ac:dyDescent="0.2">
      <c r="A106" s="12"/>
      <c r="B106" s="12"/>
      <c r="C106" s="12">
        <v>3</v>
      </c>
      <c r="D106" s="28" t="s">
        <v>155</v>
      </c>
      <c r="E106" s="23">
        <v>0</v>
      </c>
      <c r="F106" s="16"/>
      <c r="G106" s="43"/>
    </row>
    <row r="107" spans="1:7" ht="10.5" customHeight="1" x14ac:dyDescent="0.2">
      <c r="A107" s="12"/>
      <c r="B107" s="12"/>
      <c r="C107" s="12">
        <v>4</v>
      </c>
      <c r="D107" s="28" t="s">
        <v>66</v>
      </c>
      <c r="E107" s="23">
        <v>290</v>
      </c>
      <c r="F107" s="16"/>
      <c r="G107" s="43"/>
    </row>
    <row r="108" spans="1:7" hidden="1" x14ac:dyDescent="0.2">
      <c r="A108" s="12"/>
      <c r="B108" s="12"/>
      <c r="C108" s="12">
        <v>5</v>
      </c>
      <c r="D108" s="28" t="s">
        <v>65</v>
      </c>
      <c r="E108" s="74">
        <v>0</v>
      </c>
      <c r="F108" s="16"/>
      <c r="G108" s="43"/>
    </row>
    <row r="109" spans="1:7" x14ac:dyDescent="0.2">
      <c r="A109" s="12"/>
      <c r="B109" s="9">
        <v>6</v>
      </c>
      <c r="C109" s="12"/>
      <c r="D109" s="54" t="s">
        <v>122</v>
      </c>
      <c r="E109" s="22">
        <f>SUM(E110:E113)</f>
        <v>3527</v>
      </c>
      <c r="F109" s="16"/>
      <c r="G109" s="43"/>
    </row>
    <row r="110" spans="1:7" x14ac:dyDescent="0.2">
      <c r="A110" s="12"/>
      <c r="B110" s="9"/>
      <c r="C110" s="12">
        <v>1</v>
      </c>
      <c r="D110" s="90" t="s">
        <v>167</v>
      </c>
      <c r="E110" s="89">
        <v>404</v>
      </c>
      <c r="F110" s="16"/>
      <c r="G110" s="43"/>
    </row>
    <row r="111" spans="1:7" hidden="1" x14ac:dyDescent="0.2">
      <c r="A111" s="12"/>
      <c r="B111" s="9"/>
      <c r="C111" s="12">
        <v>2</v>
      </c>
      <c r="D111" s="28" t="s">
        <v>144</v>
      </c>
      <c r="E111" s="74">
        <v>0</v>
      </c>
      <c r="F111" s="16"/>
      <c r="G111" s="43"/>
    </row>
    <row r="112" spans="1:7" x14ac:dyDescent="0.2">
      <c r="A112" s="12"/>
      <c r="B112" s="9"/>
      <c r="C112" s="12">
        <v>3</v>
      </c>
      <c r="D112" s="28" t="s">
        <v>149</v>
      </c>
      <c r="E112" s="74">
        <v>3123</v>
      </c>
      <c r="F112" s="16"/>
      <c r="G112" s="43"/>
    </row>
    <row r="113" spans="1:7" hidden="1" x14ac:dyDescent="0.2">
      <c r="A113" s="12"/>
      <c r="B113" s="12"/>
      <c r="C113" s="12">
        <v>365</v>
      </c>
      <c r="D113" s="28" t="s">
        <v>123</v>
      </c>
      <c r="E113" s="74">
        <v>0</v>
      </c>
      <c r="F113" s="16"/>
      <c r="G113" s="43"/>
    </row>
    <row r="114" spans="1:7" ht="25.5" x14ac:dyDescent="0.2">
      <c r="A114" s="12"/>
      <c r="B114" s="12"/>
      <c r="C114" s="12"/>
      <c r="D114" s="21" t="s">
        <v>54</v>
      </c>
      <c r="E114" s="82">
        <f>+E115+E116</f>
        <v>7649.2</v>
      </c>
      <c r="F114" s="16"/>
      <c r="G114" s="43"/>
    </row>
    <row r="115" spans="1:7" x14ac:dyDescent="0.2">
      <c r="A115" s="12"/>
      <c r="B115" s="12">
        <v>7</v>
      </c>
      <c r="C115" s="12">
        <v>1</v>
      </c>
      <c r="D115" s="15" t="s">
        <v>10</v>
      </c>
      <c r="E115" s="74">
        <v>7200</v>
      </c>
      <c r="F115" s="16"/>
      <c r="G115" s="43"/>
    </row>
    <row r="116" spans="1:7" x14ac:dyDescent="0.2">
      <c r="A116" s="12"/>
      <c r="B116" s="12"/>
      <c r="C116" s="12">
        <v>2</v>
      </c>
      <c r="D116" s="28" t="s">
        <v>58</v>
      </c>
      <c r="E116" s="74">
        <v>449.2</v>
      </c>
      <c r="F116" s="16"/>
      <c r="G116" s="43"/>
    </row>
    <row r="117" spans="1:7" x14ac:dyDescent="0.2">
      <c r="A117" s="9"/>
      <c r="B117" s="9">
        <v>9</v>
      </c>
      <c r="C117" s="9"/>
      <c r="D117" s="8" t="s">
        <v>44</v>
      </c>
      <c r="E117" s="22">
        <f>SUM(E118:E123)</f>
        <v>75491.59</v>
      </c>
      <c r="F117" s="16"/>
      <c r="G117" s="43"/>
    </row>
    <row r="118" spans="1:7" x14ac:dyDescent="0.2">
      <c r="A118" s="12"/>
      <c r="B118" s="12"/>
      <c r="C118" s="12">
        <v>1</v>
      </c>
      <c r="D118" s="15" t="s">
        <v>11</v>
      </c>
      <c r="E118" s="74">
        <v>1617.7</v>
      </c>
      <c r="F118" s="16"/>
      <c r="G118" s="43"/>
    </row>
    <row r="119" spans="1:7" x14ac:dyDescent="0.2">
      <c r="A119" s="12"/>
      <c r="B119" s="12"/>
      <c r="C119" s="12">
        <v>2</v>
      </c>
      <c r="D119" s="28" t="s">
        <v>112</v>
      </c>
      <c r="E119" s="97">
        <v>65698.62</v>
      </c>
      <c r="F119" s="16"/>
      <c r="G119" s="43"/>
    </row>
    <row r="120" spans="1:7" x14ac:dyDescent="0.2">
      <c r="A120" s="12"/>
      <c r="B120" s="12"/>
      <c r="C120" s="12">
        <v>5</v>
      </c>
      <c r="D120" s="28" t="s">
        <v>113</v>
      </c>
      <c r="E120" s="74">
        <v>1130</v>
      </c>
      <c r="F120" s="16"/>
      <c r="G120" s="43"/>
    </row>
    <row r="121" spans="1:7" x14ac:dyDescent="0.2">
      <c r="A121" s="12"/>
      <c r="B121" s="12"/>
      <c r="C121" s="12">
        <v>6</v>
      </c>
      <c r="D121" s="15" t="s">
        <v>0</v>
      </c>
      <c r="E121" s="95">
        <v>3598</v>
      </c>
      <c r="F121" s="16"/>
      <c r="G121" s="43"/>
    </row>
    <row r="122" spans="1:7" hidden="1" x14ac:dyDescent="0.2">
      <c r="A122" s="12"/>
      <c r="B122" s="12"/>
      <c r="C122" s="12">
        <v>397</v>
      </c>
      <c r="D122" s="15" t="s">
        <v>114</v>
      </c>
      <c r="E122" s="74">
        <v>0</v>
      </c>
      <c r="F122" s="16"/>
      <c r="G122" s="43"/>
    </row>
    <row r="123" spans="1:7" x14ac:dyDescent="0.2">
      <c r="A123" s="12"/>
      <c r="B123" s="12"/>
      <c r="C123" s="12">
        <v>9</v>
      </c>
      <c r="D123" s="15" t="s">
        <v>115</v>
      </c>
      <c r="E123" s="74">
        <v>3447.27</v>
      </c>
      <c r="F123" s="16"/>
      <c r="G123" s="43"/>
    </row>
    <row r="124" spans="1:7" x14ac:dyDescent="0.2">
      <c r="A124" s="12"/>
      <c r="B124" s="12"/>
      <c r="C124" s="12"/>
      <c r="D124" s="8" t="s">
        <v>69</v>
      </c>
      <c r="E124" s="48"/>
      <c r="F124" s="16">
        <f>+E86</f>
        <v>134201.86000000002</v>
      </c>
      <c r="G124" s="43"/>
    </row>
    <row r="125" spans="1:7" ht="18.95" customHeight="1" x14ac:dyDescent="0.25">
      <c r="A125" s="64" t="s">
        <v>87</v>
      </c>
      <c r="B125" s="67"/>
      <c r="C125" s="67"/>
      <c r="D125" s="66" t="s">
        <v>88</v>
      </c>
      <c r="E125" s="63">
        <f>+E126</f>
        <v>20000</v>
      </c>
      <c r="F125" s="16"/>
      <c r="G125" s="43"/>
    </row>
    <row r="126" spans="1:7" x14ac:dyDescent="0.2">
      <c r="A126" s="9"/>
      <c r="B126" s="9">
        <v>1</v>
      </c>
      <c r="C126" s="9"/>
      <c r="D126" s="8" t="s">
        <v>89</v>
      </c>
      <c r="E126" s="22">
        <f>SUM(E127:E128)</f>
        <v>20000</v>
      </c>
      <c r="F126" s="16"/>
      <c r="G126" s="43"/>
    </row>
    <row r="127" spans="1:7" x14ac:dyDescent="0.2">
      <c r="A127" s="12"/>
      <c r="B127" s="12"/>
      <c r="C127" s="12">
        <v>2</v>
      </c>
      <c r="D127" s="15" t="s">
        <v>100</v>
      </c>
      <c r="E127" s="74">
        <v>20000</v>
      </c>
      <c r="F127" s="16"/>
      <c r="G127" s="43"/>
    </row>
    <row r="128" spans="1:7" hidden="1" x14ac:dyDescent="0.2">
      <c r="A128" s="12"/>
      <c r="B128" s="12"/>
      <c r="C128" s="12">
        <v>3</v>
      </c>
      <c r="D128" s="15" t="s">
        <v>101</v>
      </c>
      <c r="E128" s="74">
        <v>0</v>
      </c>
      <c r="F128" s="16"/>
      <c r="G128" s="43"/>
    </row>
    <row r="129" spans="1:8" x14ac:dyDescent="0.2">
      <c r="A129" s="12"/>
      <c r="B129" s="12"/>
      <c r="C129" s="12"/>
      <c r="D129" s="8" t="s">
        <v>90</v>
      </c>
      <c r="E129" s="48"/>
      <c r="F129" s="16">
        <f>+E126</f>
        <v>20000</v>
      </c>
      <c r="G129" s="43"/>
    </row>
    <row r="130" spans="1:8" ht="15.75" x14ac:dyDescent="0.25">
      <c r="A130" s="64" t="s">
        <v>60</v>
      </c>
      <c r="B130" s="67"/>
      <c r="C130" s="67"/>
      <c r="D130" s="66" t="s">
        <v>61</v>
      </c>
      <c r="E130" s="63">
        <f>+E131+E141+E139+E137</f>
        <v>131820.75</v>
      </c>
      <c r="F130" s="16"/>
      <c r="G130" s="43"/>
    </row>
    <row r="131" spans="1:8" ht="18" hidden="1" customHeight="1" x14ac:dyDescent="0.2">
      <c r="A131" s="12"/>
      <c r="B131" s="9">
        <v>61</v>
      </c>
      <c r="C131" s="12"/>
      <c r="D131" s="8" t="s">
        <v>59</v>
      </c>
      <c r="E131" s="22">
        <f>SUM(E132:E136)</f>
        <v>0</v>
      </c>
      <c r="F131" s="16"/>
      <c r="G131" s="43"/>
      <c r="H131" s="47"/>
    </row>
    <row r="132" spans="1:8" ht="18" hidden="1" customHeight="1" x14ac:dyDescent="0.2">
      <c r="A132" s="12"/>
      <c r="B132" s="9"/>
      <c r="C132" s="12">
        <v>1</v>
      </c>
      <c r="D132" s="15" t="s">
        <v>73</v>
      </c>
      <c r="E132" s="23">
        <v>0</v>
      </c>
      <c r="F132" s="16"/>
      <c r="G132" s="43"/>
      <c r="H132" s="47"/>
    </row>
    <row r="133" spans="1:8" ht="12.75" hidden="1" customHeight="1" x14ac:dyDescent="0.2">
      <c r="A133" s="12"/>
      <c r="B133" s="12"/>
      <c r="C133" s="12">
        <v>613</v>
      </c>
      <c r="D133" s="15" t="s">
        <v>150</v>
      </c>
      <c r="E133" s="23">
        <v>0</v>
      </c>
      <c r="F133" s="16"/>
      <c r="G133" s="43"/>
      <c r="H133" s="47"/>
    </row>
    <row r="134" spans="1:8" ht="12.75" hidden="1" customHeight="1" x14ac:dyDescent="0.2">
      <c r="A134" s="12"/>
      <c r="B134" s="12"/>
      <c r="C134" s="12">
        <v>614</v>
      </c>
      <c r="D134" s="15" t="s">
        <v>146</v>
      </c>
      <c r="E134" s="74">
        <v>0</v>
      </c>
      <c r="F134" s="16"/>
      <c r="G134" s="43"/>
      <c r="H134" s="47"/>
    </row>
    <row r="135" spans="1:8" hidden="1" x14ac:dyDescent="0.2">
      <c r="A135" s="12"/>
      <c r="B135" s="12"/>
      <c r="C135" s="12">
        <v>616</v>
      </c>
      <c r="D135" s="15" t="s">
        <v>77</v>
      </c>
      <c r="E135" s="74">
        <v>0</v>
      </c>
      <c r="F135" s="16"/>
      <c r="G135" s="43"/>
      <c r="H135" s="47"/>
    </row>
    <row r="136" spans="1:8" ht="12.75" hidden="1" customHeight="1" x14ac:dyDescent="0.2">
      <c r="A136" s="12"/>
      <c r="B136" s="12"/>
      <c r="C136" s="12">
        <v>9</v>
      </c>
      <c r="D136" s="15" t="s">
        <v>162</v>
      </c>
      <c r="E136" s="74">
        <v>0</v>
      </c>
      <c r="F136" s="16"/>
      <c r="G136" s="43"/>
      <c r="H136" s="47"/>
    </row>
    <row r="137" spans="1:8" ht="12.75" hidden="1" customHeight="1" x14ac:dyDescent="0.2">
      <c r="A137" s="12"/>
      <c r="B137" s="12">
        <v>64</v>
      </c>
      <c r="C137" s="12"/>
      <c r="D137" s="54" t="s">
        <v>164</v>
      </c>
      <c r="E137" s="82">
        <f>+E138</f>
        <v>0</v>
      </c>
      <c r="F137" s="16"/>
      <c r="G137" s="43"/>
      <c r="H137" s="47"/>
    </row>
    <row r="138" spans="1:8" ht="12.75" hidden="1" customHeight="1" x14ac:dyDescent="0.2">
      <c r="A138" s="12"/>
      <c r="B138" s="12"/>
      <c r="C138" s="12">
        <v>1</v>
      </c>
      <c r="D138" s="28" t="s">
        <v>165</v>
      </c>
      <c r="E138" s="74">
        <v>0</v>
      </c>
      <c r="F138" s="16"/>
      <c r="G138" s="43"/>
      <c r="H138" s="47"/>
    </row>
    <row r="139" spans="1:8" ht="12.75" hidden="1" customHeight="1" x14ac:dyDescent="0.2">
      <c r="A139" s="12"/>
      <c r="B139" s="12">
        <v>65</v>
      </c>
      <c r="C139" s="12"/>
      <c r="D139" s="54" t="s">
        <v>151</v>
      </c>
      <c r="E139" s="82">
        <f>+E140</f>
        <v>0</v>
      </c>
      <c r="F139" s="16"/>
      <c r="G139" s="43"/>
      <c r="H139" s="47"/>
    </row>
    <row r="140" spans="1:8" ht="12.75" hidden="1" customHeight="1" x14ac:dyDescent="0.2">
      <c r="A140" s="12"/>
      <c r="B140" s="12"/>
      <c r="C140" s="12">
        <v>5</v>
      </c>
      <c r="D140" s="28" t="s">
        <v>77</v>
      </c>
      <c r="E140" s="74">
        <v>0</v>
      </c>
      <c r="F140" s="16"/>
      <c r="G140" s="43"/>
      <c r="H140" s="47"/>
    </row>
    <row r="141" spans="1:8" ht="12.75" customHeight="1" x14ac:dyDescent="0.2">
      <c r="A141" s="12"/>
      <c r="B141" s="9">
        <v>69</v>
      </c>
      <c r="C141" s="12"/>
      <c r="D141" s="54" t="s">
        <v>118</v>
      </c>
      <c r="E141" s="22">
        <f>SUM(E143:E144)</f>
        <v>131820.75</v>
      </c>
      <c r="F141" s="16"/>
      <c r="G141" s="43"/>
      <c r="H141" s="47"/>
    </row>
    <row r="142" spans="1:8" ht="12.75" hidden="1" customHeight="1" x14ac:dyDescent="0.2">
      <c r="A142" s="12"/>
      <c r="B142" s="9"/>
      <c r="C142" s="12">
        <v>691</v>
      </c>
      <c r="D142" s="28" t="s">
        <v>128</v>
      </c>
      <c r="E142" s="23">
        <v>0</v>
      </c>
      <c r="F142" s="16"/>
      <c r="G142" s="43"/>
      <c r="H142" s="47"/>
    </row>
    <row r="143" spans="1:8" ht="12.75" hidden="1" customHeight="1" x14ac:dyDescent="0.2">
      <c r="A143" s="12"/>
      <c r="B143" s="12"/>
      <c r="C143" s="12">
        <v>683</v>
      </c>
      <c r="D143" s="28" t="s">
        <v>163</v>
      </c>
      <c r="E143" s="23">
        <v>0</v>
      </c>
      <c r="F143" s="16"/>
      <c r="G143" s="43"/>
      <c r="H143" s="47"/>
    </row>
    <row r="144" spans="1:8" ht="12.75" customHeight="1" x14ac:dyDescent="0.2">
      <c r="A144" s="12"/>
      <c r="B144" s="12"/>
      <c r="C144" s="12">
        <v>688</v>
      </c>
      <c r="D144" s="90" t="s">
        <v>170</v>
      </c>
      <c r="E144" s="23">
        <v>131820.75</v>
      </c>
      <c r="F144" s="16"/>
      <c r="G144" s="43"/>
      <c r="H144" s="47"/>
    </row>
    <row r="145" spans="1:8" ht="18" customHeight="1" x14ac:dyDescent="0.2">
      <c r="A145" s="12"/>
      <c r="B145" s="12"/>
      <c r="C145" s="12"/>
      <c r="D145" s="8" t="s">
        <v>70</v>
      </c>
      <c r="E145" s="23"/>
      <c r="F145" s="16">
        <f>+E130</f>
        <v>131820.75</v>
      </c>
      <c r="G145" s="43"/>
      <c r="H145" s="47"/>
    </row>
    <row r="146" spans="1:8" ht="15.75" hidden="1" x14ac:dyDescent="0.25">
      <c r="A146" s="64" t="s">
        <v>103</v>
      </c>
      <c r="B146" s="83"/>
      <c r="C146" s="83"/>
      <c r="D146" s="66" t="s">
        <v>61</v>
      </c>
      <c r="E146" s="63">
        <f>+E147</f>
        <v>0</v>
      </c>
      <c r="F146" s="16"/>
      <c r="G146" s="43"/>
    </row>
    <row r="147" spans="1:8" ht="12.75" hidden="1" customHeight="1" x14ac:dyDescent="0.2">
      <c r="A147" s="12">
        <v>7</v>
      </c>
      <c r="B147" s="9">
        <v>69</v>
      </c>
      <c r="C147" s="12"/>
      <c r="D147" s="54" t="s">
        <v>156</v>
      </c>
      <c r="E147" s="22">
        <f>+E148+E149</f>
        <v>0</v>
      </c>
      <c r="F147" s="16"/>
      <c r="G147" s="43"/>
      <c r="H147" s="47"/>
    </row>
    <row r="148" spans="1:8" ht="12.75" hidden="1" customHeight="1" x14ac:dyDescent="0.2">
      <c r="A148" s="12"/>
      <c r="B148" s="9"/>
      <c r="C148" s="12">
        <v>72</v>
      </c>
      <c r="D148" s="28" t="s">
        <v>159</v>
      </c>
      <c r="E148" s="23">
        <v>0</v>
      </c>
      <c r="F148" s="16"/>
      <c r="G148" s="43"/>
      <c r="H148" s="47"/>
    </row>
    <row r="149" spans="1:8" ht="12.75" hidden="1" customHeight="1" x14ac:dyDescent="0.2">
      <c r="A149" s="12"/>
      <c r="B149" s="12"/>
      <c r="C149" s="12">
        <v>694</v>
      </c>
      <c r="D149" s="28" t="s">
        <v>117</v>
      </c>
      <c r="E149" s="23">
        <v>0</v>
      </c>
      <c r="F149" s="16"/>
      <c r="G149" s="43"/>
      <c r="H149" s="47"/>
    </row>
    <row r="150" spans="1:8" ht="12.75" hidden="1" customHeight="1" x14ac:dyDescent="0.2">
      <c r="A150" s="12"/>
      <c r="B150" s="12"/>
      <c r="C150" s="12"/>
      <c r="D150" s="28"/>
      <c r="E150" s="23"/>
      <c r="F150" s="16"/>
      <c r="G150" s="43"/>
      <c r="H150" s="47"/>
    </row>
    <row r="151" spans="1:8" ht="12.75" hidden="1" customHeight="1" x14ac:dyDescent="0.2">
      <c r="A151" s="12"/>
      <c r="B151" s="12"/>
      <c r="C151" s="12"/>
      <c r="D151" s="28"/>
      <c r="E151" s="23"/>
      <c r="F151" s="16"/>
      <c r="G151" s="43"/>
      <c r="H151" s="47"/>
    </row>
    <row r="152" spans="1:8" ht="12.75" hidden="1" customHeight="1" x14ac:dyDescent="0.2">
      <c r="A152" s="12"/>
      <c r="B152" s="12"/>
      <c r="C152" s="12"/>
      <c r="D152" s="28"/>
      <c r="E152" s="23"/>
      <c r="F152" s="16"/>
      <c r="G152" s="43"/>
      <c r="H152" s="47"/>
    </row>
    <row r="153" spans="1:8" ht="12.75" hidden="1" customHeight="1" x14ac:dyDescent="0.2">
      <c r="A153" s="12"/>
      <c r="B153" s="12"/>
      <c r="C153" s="12"/>
      <c r="D153" s="28"/>
      <c r="E153" s="23"/>
      <c r="F153" s="16"/>
      <c r="G153" s="43"/>
      <c r="H153" s="47"/>
    </row>
    <row r="154" spans="1:8" ht="18" hidden="1" customHeight="1" x14ac:dyDescent="0.2">
      <c r="A154" s="12"/>
      <c r="B154" s="12"/>
      <c r="C154" s="12"/>
      <c r="D154" s="8" t="s">
        <v>157</v>
      </c>
      <c r="E154" s="23"/>
      <c r="F154" s="16">
        <f>+E146</f>
        <v>0</v>
      </c>
      <c r="G154" s="43"/>
      <c r="H154" s="47"/>
    </row>
    <row r="155" spans="1:8" ht="18" customHeight="1" x14ac:dyDescent="0.25">
      <c r="A155" s="64" t="s">
        <v>103</v>
      </c>
      <c r="B155" s="68"/>
      <c r="C155" s="68"/>
      <c r="D155" s="66" t="s">
        <v>119</v>
      </c>
      <c r="E155" s="63">
        <f>+E156+E158</f>
        <v>25600</v>
      </c>
      <c r="F155" s="16"/>
      <c r="G155" s="43"/>
      <c r="H155" s="47"/>
    </row>
    <row r="156" spans="1:8" ht="18.75" hidden="1" customHeight="1" x14ac:dyDescent="0.2">
      <c r="A156" s="12"/>
      <c r="B156" s="9">
        <v>72</v>
      </c>
      <c r="C156" s="12"/>
      <c r="D156" s="8" t="s">
        <v>104</v>
      </c>
      <c r="E156" s="22">
        <f>+E157</f>
        <v>0</v>
      </c>
      <c r="F156" s="16"/>
      <c r="G156" s="43"/>
      <c r="H156" s="47"/>
    </row>
    <row r="157" spans="1:8" ht="18" hidden="1" customHeight="1" x14ac:dyDescent="0.2">
      <c r="A157" s="12"/>
      <c r="B157" s="12"/>
      <c r="C157" s="12">
        <v>721</v>
      </c>
      <c r="D157" s="15" t="s">
        <v>105</v>
      </c>
      <c r="E157" s="23">
        <v>0</v>
      </c>
      <c r="F157" s="16"/>
      <c r="G157" s="43"/>
      <c r="H157" s="47"/>
    </row>
    <row r="158" spans="1:8" ht="18" customHeight="1" x14ac:dyDescent="0.2">
      <c r="A158" s="12"/>
      <c r="B158" s="12">
        <v>74</v>
      </c>
      <c r="C158" s="12"/>
      <c r="D158" s="8" t="s">
        <v>106</v>
      </c>
      <c r="E158" s="22">
        <f>+E159+E160</f>
        <v>25600</v>
      </c>
      <c r="F158" s="16"/>
      <c r="G158" s="43"/>
      <c r="H158" s="47"/>
    </row>
    <row r="159" spans="1:8" ht="18" hidden="1" customHeight="1" x14ac:dyDescent="0.2">
      <c r="A159" s="12"/>
      <c r="B159" s="12"/>
      <c r="C159" s="12">
        <v>741</v>
      </c>
      <c r="D159" s="15" t="s">
        <v>147</v>
      </c>
      <c r="E159" s="74">
        <v>0</v>
      </c>
      <c r="F159" s="16"/>
      <c r="G159" s="43"/>
      <c r="H159" s="47"/>
    </row>
    <row r="160" spans="1:8" ht="18" customHeight="1" x14ac:dyDescent="0.2">
      <c r="A160" s="12"/>
      <c r="B160" s="12"/>
      <c r="C160" s="12">
        <v>742</v>
      </c>
      <c r="D160" s="15" t="s">
        <v>125</v>
      </c>
      <c r="E160" s="98">
        <v>25600</v>
      </c>
      <c r="F160" s="16"/>
      <c r="G160" s="43"/>
      <c r="H160" s="47"/>
    </row>
    <row r="161" spans="1:8" ht="18" customHeight="1" x14ac:dyDescent="0.2">
      <c r="A161" s="12"/>
      <c r="B161" s="12"/>
      <c r="C161" s="12"/>
      <c r="D161" s="8" t="s">
        <v>107</v>
      </c>
      <c r="E161" s="23"/>
      <c r="F161" s="16">
        <f>+E155</f>
        <v>25600</v>
      </c>
      <c r="G161" s="43"/>
      <c r="H161" s="47"/>
    </row>
    <row r="162" spans="1:8" ht="18" customHeight="1" x14ac:dyDescent="0.25">
      <c r="A162" s="64" t="s">
        <v>102</v>
      </c>
      <c r="B162" s="68"/>
      <c r="C162" s="68"/>
      <c r="D162" s="66" t="s">
        <v>108</v>
      </c>
      <c r="E162" s="63">
        <f>+E163+E167</f>
        <v>-402236.34</v>
      </c>
      <c r="F162" s="16"/>
      <c r="G162" s="43"/>
      <c r="H162" s="47"/>
    </row>
    <row r="163" spans="1:8" s="79" customFormat="1" ht="18" customHeight="1" x14ac:dyDescent="0.2">
      <c r="A163" s="75"/>
      <c r="B163" s="80">
        <v>84</v>
      </c>
      <c r="C163" s="76"/>
      <c r="D163" s="54" t="s">
        <v>124</v>
      </c>
      <c r="E163" s="22">
        <f>+E164</f>
        <v>-402236.34</v>
      </c>
      <c r="F163" s="77"/>
      <c r="G163" s="43"/>
      <c r="H163" s="78"/>
    </row>
    <row r="164" spans="1:8" s="79" customFormat="1" ht="18" customHeight="1" x14ac:dyDescent="0.2">
      <c r="A164" s="75"/>
      <c r="B164" s="76"/>
      <c r="C164" s="76">
        <v>841</v>
      </c>
      <c r="D164" s="28" t="s">
        <v>125</v>
      </c>
      <c r="E164" s="23">
        <v>-402236.34</v>
      </c>
      <c r="F164" s="77"/>
      <c r="G164" s="43"/>
      <c r="H164" s="78"/>
    </row>
    <row r="165" spans="1:8" s="79" customFormat="1" ht="18" hidden="1" customHeight="1" x14ac:dyDescent="0.25">
      <c r="A165" s="75"/>
      <c r="B165" s="76"/>
      <c r="C165" s="76"/>
      <c r="D165" s="55"/>
      <c r="E165" s="22"/>
      <c r="F165" s="77"/>
      <c r="G165" s="43"/>
      <c r="H165" s="78"/>
    </row>
    <row r="166" spans="1:8" s="79" customFormat="1" ht="18" hidden="1" customHeight="1" x14ac:dyDescent="0.25">
      <c r="A166" s="75"/>
      <c r="B166" s="76"/>
      <c r="C166" s="76"/>
      <c r="D166" s="55"/>
      <c r="E166" s="22"/>
      <c r="F166" s="77"/>
      <c r="G166" s="43"/>
      <c r="H166" s="78"/>
    </row>
    <row r="167" spans="1:8" ht="18" hidden="1" customHeight="1" x14ac:dyDescent="0.2">
      <c r="A167" s="12"/>
      <c r="B167" s="9">
        <v>87</v>
      </c>
      <c r="C167" s="12"/>
      <c r="D167" s="8" t="s">
        <v>109</v>
      </c>
      <c r="E167" s="22">
        <f>+E168</f>
        <v>0</v>
      </c>
      <c r="F167" s="16"/>
      <c r="G167" s="43"/>
      <c r="H167" s="47"/>
    </row>
    <row r="168" spans="1:8" ht="18" hidden="1" customHeight="1" x14ac:dyDescent="0.2">
      <c r="A168" s="12"/>
      <c r="B168" s="12"/>
      <c r="C168" s="12">
        <v>871</v>
      </c>
      <c r="D168" s="15" t="s">
        <v>110</v>
      </c>
      <c r="E168" s="74">
        <v>0</v>
      </c>
      <c r="F168" s="16"/>
      <c r="G168" s="43"/>
      <c r="H168" s="47"/>
    </row>
    <row r="169" spans="1:8" ht="18" customHeight="1" x14ac:dyDescent="0.2">
      <c r="A169" s="12"/>
      <c r="B169" s="12"/>
      <c r="C169" s="12"/>
      <c r="D169" s="8" t="s">
        <v>111</v>
      </c>
      <c r="E169" s="89" t="s">
        <v>85</v>
      </c>
      <c r="F169" s="81">
        <f>+E162</f>
        <v>-402236.34</v>
      </c>
      <c r="G169" s="43"/>
      <c r="H169" s="47"/>
    </row>
    <row r="170" spans="1:8" ht="18" customHeight="1" x14ac:dyDescent="0.2">
      <c r="A170" s="12"/>
      <c r="B170" s="12"/>
      <c r="C170" s="12"/>
      <c r="D170" s="8"/>
      <c r="E170" s="23"/>
      <c r="F170" s="16"/>
      <c r="G170" s="43"/>
      <c r="H170" s="47"/>
    </row>
    <row r="171" spans="1:8" ht="21" customHeight="1" thickBot="1" x14ac:dyDescent="0.3">
      <c r="A171" s="68"/>
      <c r="B171" s="68"/>
      <c r="C171" s="68"/>
      <c r="D171" s="66" t="s">
        <v>37</v>
      </c>
      <c r="E171" s="69"/>
      <c r="F171" s="71">
        <f>SUM(F25:F170)</f>
        <v>16645931.800000001</v>
      </c>
      <c r="G171" s="43"/>
    </row>
    <row r="172" spans="1:8" ht="21" customHeight="1" thickBot="1" x14ac:dyDescent="0.3">
      <c r="A172" s="68"/>
      <c r="B172" s="68"/>
      <c r="C172" s="68"/>
      <c r="D172" s="66" t="s">
        <v>38</v>
      </c>
      <c r="E172" s="69"/>
      <c r="F172" s="70">
        <f>+F21-F171</f>
        <v>88789065.909999996</v>
      </c>
      <c r="G172" s="43"/>
    </row>
    <row r="173" spans="1:8" ht="13.5" thickTop="1" x14ac:dyDescent="0.2">
      <c r="D173" s="13"/>
    </row>
    <row r="174" spans="1:8" x14ac:dyDescent="0.2">
      <c r="D174" s="14" t="s">
        <v>141</v>
      </c>
    </row>
    <row r="175" spans="1:8" x14ac:dyDescent="0.2">
      <c r="D175" s="42" t="s">
        <v>85</v>
      </c>
    </row>
    <row r="176" spans="1:8" x14ac:dyDescent="0.2">
      <c r="F176" s="47" t="s">
        <v>85</v>
      </c>
      <c r="H176" s="26"/>
    </row>
    <row r="177" spans="6:9" x14ac:dyDescent="0.2">
      <c r="F177" s="84">
        <f>+F172-88789065.91</f>
        <v>0</v>
      </c>
    </row>
    <row r="188" spans="6:9" x14ac:dyDescent="0.2">
      <c r="G188" s="102" t="s">
        <v>45</v>
      </c>
      <c r="H188" s="102"/>
      <c r="I188" s="102"/>
    </row>
    <row r="189" spans="6:9" x14ac:dyDescent="0.2">
      <c r="G189" s="102" t="s">
        <v>46</v>
      </c>
      <c r="H189" s="102"/>
      <c r="I189" s="102"/>
    </row>
    <row r="190" spans="6:9" x14ac:dyDescent="0.2">
      <c r="G190" s="101">
        <v>43251</v>
      </c>
      <c r="H190" s="101"/>
      <c r="I190" s="101"/>
    </row>
    <row r="193" spans="7:9" x14ac:dyDescent="0.2">
      <c r="G193" s="26" t="str">
        <f>+A21</f>
        <v>DISPONIBLE PARA EL PERIODO</v>
      </c>
      <c r="H193" s="26">
        <f>+F21</f>
        <v>105434997.70999999</v>
      </c>
    </row>
    <row r="194" spans="7:9" x14ac:dyDescent="0.2">
      <c r="G194" s="3" t="s">
        <v>23</v>
      </c>
      <c r="H194" s="3">
        <f>+E25</f>
        <v>12062060.670000002</v>
      </c>
      <c r="I194" s="44">
        <f>+H194/H204</f>
        <v>0.72462514054034521</v>
      </c>
    </row>
    <row r="195" spans="7:9" x14ac:dyDescent="0.2">
      <c r="G195" s="3" t="s">
        <v>24</v>
      </c>
      <c r="H195" s="3">
        <f>+E47</f>
        <v>4674484.8599999994</v>
      </c>
      <c r="I195" s="44">
        <f>+H195/H204</f>
        <v>0.28081845559405688</v>
      </c>
    </row>
    <row r="196" spans="7:9" x14ac:dyDescent="0.2">
      <c r="G196" s="3" t="s">
        <v>25</v>
      </c>
      <c r="H196" s="3">
        <f>+E86</f>
        <v>134201.86000000002</v>
      </c>
      <c r="I196" s="44">
        <f>+H196/H204</f>
        <v>8.0621416459245622E-3</v>
      </c>
    </row>
    <row r="197" spans="7:9" x14ac:dyDescent="0.2">
      <c r="G197" s="3" t="s">
        <v>67</v>
      </c>
      <c r="H197" s="3">
        <f>+F129</f>
        <v>20000</v>
      </c>
      <c r="I197" s="44">
        <f>+H197/H205</f>
        <v>2.2525296099266059E-4</v>
      </c>
    </row>
    <row r="198" spans="7:9" x14ac:dyDescent="0.2">
      <c r="G198" s="3" t="s">
        <v>63</v>
      </c>
      <c r="H198" s="3">
        <f>+E130</f>
        <v>131820.75</v>
      </c>
      <c r="I198" s="44">
        <f>+H198/H204</f>
        <v>7.9190970853310842E-3</v>
      </c>
    </row>
    <row r="199" spans="7:9" x14ac:dyDescent="0.2">
      <c r="G199" s="3" t="s">
        <v>158</v>
      </c>
      <c r="H199" s="3">
        <f>+F154</f>
        <v>0</v>
      </c>
      <c r="I199" s="44">
        <f>+H199/H205</f>
        <v>0</v>
      </c>
    </row>
    <row r="200" spans="7:9" x14ac:dyDescent="0.2">
      <c r="G200" s="3" t="s">
        <v>120</v>
      </c>
      <c r="H200" s="3">
        <f>+F161</f>
        <v>25600</v>
      </c>
      <c r="I200" s="44">
        <f>+H200/H204</f>
        <v>1.5379133056402405E-3</v>
      </c>
    </row>
    <row r="201" spans="7:9" x14ac:dyDescent="0.2">
      <c r="G201" s="3" t="s">
        <v>121</v>
      </c>
      <c r="H201" s="87">
        <f>+F169</f>
        <v>-402236.34</v>
      </c>
      <c r="I201" s="44">
        <f>+H201/H204</f>
        <v>-2.4164242941329364E-2</v>
      </c>
    </row>
    <row r="202" spans="7:9" hidden="1" x14ac:dyDescent="0.2">
      <c r="I202" s="44"/>
    </row>
    <row r="203" spans="7:9" hidden="1" x14ac:dyDescent="0.2">
      <c r="I203" s="44"/>
    </row>
    <row r="204" spans="7:9" x14ac:dyDescent="0.2">
      <c r="G204" s="26" t="s">
        <v>32</v>
      </c>
      <c r="H204" s="26">
        <f>SUM(H194:H201)</f>
        <v>16645931.800000001</v>
      </c>
      <c r="I204" s="44">
        <f>SUM(I194:I203)</f>
        <v>0.99902375819096156</v>
      </c>
    </row>
    <row r="205" spans="7:9" x14ac:dyDescent="0.2">
      <c r="G205" s="26" t="s">
        <v>33</v>
      </c>
      <c r="H205" s="26">
        <f>+H193-H204</f>
        <v>88789065.909999996</v>
      </c>
      <c r="I205" s="44"/>
    </row>
    <row r="206" spans="7:9" x14ac:dyDescent="0.2">
      <c r="H206" s="46"/>
    </row>
  </sheetData>
  <mergeCells count="10">
    <mergeCell ref="G190:I190"/>
    <mergeCell ref="G188:I188"/>
    <mergeCell ref="A7:F7"/>
    <mergeCell ref="A12:F12"/>
    <mergeCell ref="A13:F13"/>
    <mergeCell ref="A14:F14"/>
    <mergeCell ref="G189:I189"/>
    <mergeCell ref="A23:E23"/>
    <mergeCell ref="G17:M17"/>
    <mergeCell ref="A9:F9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76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26"/>
  </sheetPr>
  <dimension ref="A1:J31"/>
  <sheetViews>
    <sheetView showZeros="0" tabSelected="1" workbookViewId="0">
      <pane ySplit="9" topLeftCell="A11" activePane="bottomLeft" state="frozen"/>
      <selection pane="bottomLeft" activeCell="G23" sqref="G23"/>
    </sheetView>
  </sheetViews>
  <sheetFormatPr defaultColWidth="11.42578125" defaultRowHeight="12.75" x14ac:dyDescent="0.2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13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9" ht="8.25" customHeight="1" x14ac:dyDescent="0.2"/>
    <row r="2" spans="1:9" ht="12.75" customHeight="1" x14ac:dyDescent="0.2"/>
    <row r="3" spans="1:9" ht="12.75" customHeight="1" x14ac:dyDescent="0.2"/>
    <row r="4" spans="1:9" ht="12.75" customHeight="1" x14ac:dyDescent="0.2"/>
    <row r="5" spans="1:9" ht="12.75" customHeight="1" x14ac:dyDescent="0.2"/>
    <row r="6" spans="1:9" ht="12.75" customHeight="1" x14ac:dyDescent="0.2"/>
    <row r="8" spans="1:9" ht="12.75" customHeight="1" x14ac:dyDescent="0.2">
      <c r="A8" s="106" t="s">
        <v>172</v>
      </c>
      <c r="B8" s="106"/>
      <c r="C8" s="106"/>
      <c r="D8" s="106"/>
      <c r="E8" s="106"/>
      <c r="F8" s="106"/>
      <c r="G8" s="106"/>
    </row>
    <row r="9" spans="1:9" ht="21.75" customHeight="1" x14ac:dyDescent="0.5">
      <c r="A9" s="25"/>
      <c r="D9" s="112" t="s">
        <v>85</v>
      </c>
      <c r="E9" s="112"/>
      <c r="F9" s="112"/>
      <c r="G9" s="112"/>
      <c r="H9" s="112"/>
      <c r="I9" s="112"/>
    </row>
    <row r="10" spans="1:9" x14ac:dyDescent="0.2">
      <c r="A10" s="6"/>
      <c r="B10" s="6"/>
      <c r="C10" s="6"/>
      <c r="D10" s="1"/>
    </row>
    <row r="11" spans="1:9" ht="18.75" x14ac:dyDescent="0.2">
      <c r="A11" s="113" t="s">
        <v>175</v>
      </c>
      <c r="B11" s="113"/>
      <c r="C11" s="113"/>
      <c r="D11" s="113"/>
      <c r="E11" s="113"/>
      <c r="F11" s="113"/>
    </row>
    <row r="12" spans="1:9" ht="15.75" x14ac:dyDescent="0.25">
      <c r="A12" s="104" t="s">
        <v>30</v>
      </c>
      <c r="B12" s="104"/>
      <c r="C12" s="104"/>
      <c r="D12" s="104"/>
      <c r="E12" s="104"/>
      <c r="F12" s="104"/>
      <c r="G12" s="104"/>
    </row>
    <row r="13" spans="1:9" ht="15.75" x14ac:dyDescent="0.25">
      <c r="A13" s="104" t="s">
        <v>180</v>
      </c>
      <c r="B13" s="104"/>
      <c r="C13" s="104"/>
      <c r="D13" s="104"/>
      <c r="E13" s="104"/>
      <c r="F13" s="104"/>
      <c r="G13" s="104"/>
    </row>
    <row r="14" spans="1:9" ht="15.75" x14ac:dyDescent="0.25">
      <c r="A14" s="104" t="s">
        <v>12</v>
      </c>
      <c r="B14" s="104"/>
      <c r="C14" s="104"/>
      <c r="D14" s="104"/>
      <c r="E14" s="104"/>
      <c r="F14" s="104"/>
      <c r="G14" s="104"/>
    </row>
    <row r="15" spans="1:9" ht="12.75" hidden="1" customHeight="1" x14ac:dyDescent="0.2">
      <c r="A15" s="7"/>
      <c r="B15" s="7"/>
      <c r="C15" s="7"/>
      <c r="D15" s="15"/>
      <c r="E15" s="16"/>
      <c r="F15" s="16"/>
      <c r="G15" s="16"/>
    </row>
    <row r="16" spans="1:9" ht="12.75" hidden="1" customHeight="1" x14ac:dyDescent="0.2"/>
    <row r="17" spans="1:7" ht="15.75" x14ac:dyDescent="0.25">
      <c r="A17" s="104" t="s">
        <v>85</v>
      </c>
      <c r="B17" s="104"/>
      <c r="C17" s="104"/>
      <c r="D17" s="104"/>
      <c r="E17" s="104"/>
      <c r="F17" s="104"/>
      <c r="G17" s="104"/>
    </row>
    <row r="18" spans="1:7" ht="15.75" x14ac:dyDescent="0.25">
      <c r="A18" s="104"/>
      <c r="B18" s="104"/>
      <c r="C18" s="104"/>
      <c r="D18" s="104"/>
      <c r="E18" s="104"/>
      <c r="F18" s="104"/>
      <c r="G18" s="104"/>
    </row>
    <row r="19" spans="1:7" ht="15" x14ac:dyDescent="0.2">
      <c r="D19" s="29"/>
      <c r="E19" s="29"/>
      <c r="F19" s="29"/>
      <c r="G19" s="29"/>
    </row>
    <row r="20" spans="1:7" x14ac:dyDescent="0.2">
      <c r="D20" s="30"/>
      <c r="E20" s="30"/>
      <c r="F20" s="30"/>
      <c r="G20" s="30"/>
    </row>
    <row r="21" spans="1:7" ht="30" customHeight="1" x14ac:dyDescent="0.25">
      <c r="A21" s="108" t="s">
        <v>27</v>
      </c>
      <c r="B21" s="108"/>
      <c r="C21" s="108"/>
      <c r="D21" s="108"/>
      <c r="E21" s="32"/>
      <c r="F21" s="32"/>
      <c r="G21" s="31" t="s">
        <v>28</v>
      </c>
    </row>
    <row r="22" spans="1:7" ht="43.5" customHeight="1" x14ac:dyDescent="0.25">
      <c r="A22" s="107" t="s">
        <v>181</v>
      </c>
      <c r="B22" s="107"/>
      <c r="C22" s="107"/>
      <c r="D22" s="107"/>
      <c r="E22" s="34"/>
      <c r="F22" s="34"/>
      <c r="G22" s="38">
        <v>50918397.619999997</v>
      </c>
    </row>
    <row r="23" spans="1:7" ht="40.5" customHeight="1" x14ac:dyDescent="0.25">
      <c r="A23" s="107" t="s">
        <v>71</v>
      </c>
      <c r="B23" s="107"/>
      <c r="C23" s="107"/>
      <c r="D23" s="107"/>
      <c r="E23" s="34"/>
      <c r="F23" s="35"/>
      <c r="G23" s="39">
        <f>+ejecucion!F19+ejecucion!F20</f>
        <v>54516600.089999996</v>
      </c>
    </row>
    <row r="24" spans="1:7" ht="30" customHeight="1" x14ac:dyDescent="0.25">
      <c r="A24" s="110" t="s">
        <v>43</v>
      </c>
      <c r="B24" s="110"/>
      <c r="C24" s="110"/>
      <c r="D24" s="110"/>
      <c r="E24" s="35"/>
      <c r="F24" s="35"/>
      <c r="G24" s="40">
        <f>+G22+G23</f>
        <v>105434997.70999999</v>
      </c>
    </row>
    <row r="25" spans="1:7" ht="30" customHeight="1" x14ac:dyDescent="0.25">
      <c r="A25" s="36"/>
      <c r="B25" s="36"/>
      <c r="C25" s="36"/>
      <c r="D25" s="37"/>
      <c r="E25" s="35"/>
      <c r="F25" s="35"/>
      <c r="G25" s="35"/>
    </row>
    <row r="26" spans="1:7" ht="30" customHeight="1" x14ac:dyDescent="0.25">
      <c r="A26" s="110" t="s">
        <v>29</v>
      </c>
      <c r="B26" s="110"/>
      <c r="C26" s="36"/>
      <c r="D26" s="35"/>
      <c r="E26" s="35"/>
      <c r="F26" s="35"/>
      <c r="G26" s="35"/>
    </row>
    <row r="27" spans="1:7" ht="30" customHeight="1" x14ac:dyDescent="0.25">
      <c r="A27" s="111" t="s">
        <v>31</v>
      </c>
      <c r="B27" s="111"/>
      <c r="C27" s="111"/>
      <c r="D27" s="111"/>
      <c r="E27" s="35"/>
      <c r="F27" s="38"/>
      <c r="G27" s="38">
        <f>+ejecucion!F171</f>
        <v>16645931.800000001</v>
      </c>
    </row>
    <row r="28" spans="1:7" ht="30" customHeight="1" thickBot="1" x14ac:dyDescent="0.3">
      <c r="A28" s="109" t="s">
        <v>182</v>
      </c>
      <c r="B28" s="109"/>
      <c r="C28" s="109"/>
      <c r="D28" s="109"/>
      <c r="E28" s="38"/>
      <c r="F28" s="37"/>
      <c r="G28" s="41">
        <f>+G24-G27</f>
        <v>88789065.909999996</v>
      </c>
    </row>
    <row r="29" spans="1:7" ht="30" customHeight="1" thickTop="1" x14ac:dyDescent="0.25">
      <c r="A29" s="109"/>
      <c r="B29" s="109"/>
      <c r="C29" s="109"/>
      <c r="D29" s="24"/>
      <c r="E29" s="37"/>
      <c r="F29" s="24"/>
      <c r="G29" s="33"/>
    </row>
    <row r="30" spans="1:7" ht="15.75" x14ac:dyDescent="0.25">
      <c r="E30" s="24"/>
    </row>
    <row r="31" spans="1:7" x14ac:dyDescent="0.2">
      <c r="G31" s="3">
        <f>+G28-ejecucion!F172</f>
        <v>0</v>
      </c>
    </row>
  </sheetData>
  <mergeCells count="16">
    <mergeCell ref="A8:G8"/>
    <mergeCell ref="A14:G14"/>
    <mergeCell ref="A22:D22"/>
    <mergeCell ref="A21:D21"/>
    <mergeCell ref="A29:C29"/>
    <mergeCell ref="A17:G17"/>
    <mergeCell ref="A18:G18"/>
    <mergeCell ref="A23:D23"/>
    <mergeCell ref="A24:D24"/>
    <mergeCell ref="A27:D27"/>
    <mergeCell ref="A26:B26"/>
    <mergeCell ref="A28:D28"/>
    <mergeCell ref="D9:I9"/>
    <mergeCell ref="A11:F11"/>
    <mergeCell ref="A12:G12"/>
    <mergeCell ref="A13:G13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 Peralta</cp:lastModifiedBy>
  <cp:lastPrinted>2014-02-20T19:32:27Z</cp:lastPrinted>
  <dcterms:created xsi:type="dcterms:W3CDTF">2006-01-17T19:13:45Z</dcterms:created>
  <dcterms:modified xsi:type="dcterms:W3CDTF">2018-06-07T13:54:45Z</dcterms:modified>
</cp:coreProperties>
</file>