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bookViews>
    <workbookView xWindow="0" yWindow="0" windowWidth="20340" windowHeight="763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2" r:id="rId11"/>
    <sheet name="Diciembre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3">Abril!$A$1:$E$49</definedName>
    <definedName name="_xlnm.Print_Area" localSheetId="7">Agosto!$A$1:$E$49</definedName>
    <definedName name="_xlnm.Print_Area" localSheetId="11">Diciembre!$A$1:$E$50</definedName>
    <definedName name="_xlnm.Print_Area" localSheetId="0">Enero!$A$1:$E$48</definedName>
    <definedName name="_xlnm.Print_Area" localSheetId="1">Febrero!$A$1:$E$49</definedName>
    <definedName name="_xlnm.Print_Area" localSheetId="6">Julio!$A$1:$E$49</definedName>
    <definedName name="_xlnm.Print_Area" localSheetId="5">Junio!$A$1:$E$49</definedName>
    <definedName name="_xlnm.Print_Area" localSheetId="2">Marzo!$A$1:$E$49</definedName>
    <definedName name="_xlnm.Print_Area" localSheetId="4">Mayo!$A$1:$E$49</definedName>
    <definedName name="_xlnm.Print_Area" localSheetId="10">Noviembre!$A$1:$E$49</definedName>
    <definedName name="_xlnm.Print_Area" localSheetId="9">Octubre!$A$1:$E$49</definedName>
    <definedName name="_xlnm.Print_Area" localSheetId="8">Septiembre!$A$1:$E$48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2" l="1"/>
  <c r="E18" i="12"/>
  <c r="E21" i="12" s="1"/>
  <c r="E36" i="12" s="1"/>
  <c r="E32" i="12"/>
  <c r="C40" i="12"/>
  <c r="C41" i="12"/>
  <c r="B43" i="12"/>
  <c r="B44" i="12"/>
  <c r="C42" i="12" s="1"/>
  <c r="C45" i="12" l="1"/>
  <c r="D10" i="11"/>
  <c r="E18" i="11"/>
  <c r="E21" i="11" s="1"/>
  <c r="E37" i="11" s="1"/>
  <c r="E33" i="11"/>
  <c r="C41" i="11"/>
  <c r="C42" i="11"/>
  <c r="B44" i="11"/>
  <c r="B45" i="11"/>
  <c r="C43" i="11" s="1"/>
  <c r="C46" i="11" s="1"/>
  <c r="D10" i="10" l="1"/>
  <c r="E18" i="10"/>
  <c r="E21" i="10"/>
  <c r="E36" i="10" s="1"/>
  <c r="E32" i="10"/>
  <c r="C40" i="10"/>
  <c r="C41" i="10"/>
  <c r="B43" i="10"/>
  <c r="B44" i="10"/>
  <c r="C42" i="10" s="1"/>
  <c r="C45" i="10" s="1"/>
  <c r="D10" i="9" l="1"/>
  <c r="E17" i="9"/>
  <c r="E20" i="9" s="1"/>
  <c r="E35" i="9" s="1"/>
  <c r="E31" i="9"/>
  <c r="C39" i="9"/>
  <c r="C40" i="9"/>
  <c r="B42" i="9"/>
  <c r="B43" i="9"/>
  <c r="C41" i="9" s="1"/>
  <c r="C44" i="9" s="1"/>
  <c r="D10" i="8" l="1"/>
  <c r="E18" i="8"/>
  <c r="E21" i="8"/>
  <c r="E36" i="8" s="1"/>
  <c r="E32" i="8"/>
  <c r="C40" i="8"/>
  <c r="C41" i="8"/>
  <c r="B43" i="8"/>
  <c r="B44" i="8"/>
  <c r="C42" i="8" s="1"/>
  <c r="C45" i="8" s="1"/>
  <c r="D10" i="7" l="1"/>
  <c r="E18" i="7"/>
  <c r="E21" i="7" s="1"/>
  <c r="E36" i="7" s="1"/>
  <c r="E32" i="7"/>
  <c r="C40" i="7"/>
  <c r="C41" i="7"/>
  <c r="B43" i="7"/>
  <c r="B44" i="7"/>
  <c r="C42" i="7" s="1"/>
  <c r="C45" i="7" s="1"/>
  <c r="D10" i="6" l="1"/>
  <c r="E18" i="6"/>
  <c r="E21" i="6" s="1"/>
  <c r="E36" i="6" s="1"/>
  <c r="E32" i="6"/>
  <c r="C40" i="6"/>
  <c r="C41" i="6"/>
  <c r="B43" i="6"/>
  <c r="B44" i="6"/>
  <c r="C42" i="6" s="1"/>
  <c r="C45" i="6" s="1"/>
  <c r="D10" i="5" l="1"/>
  <c r="E18" i="5"/>
  <c r="E21" i="5" s="1"/>
  <c r="E36" i="5" s="1"/>
  <c r="E32" i="5"/>
  <c r="C40" i="5"/>
  <c r="C41" i="5"/>
  <c r="B43" i="5"/>
  <c r="B44" i="5"/>
  <c r="C42" i="5" s="1"/>
  <c r="C45" i="5" s="1"/>
  <c r="D10" i="4" l="1"/>
  <c r="E18" i="4"/>
  <c r="E21" i="4" s="1"/>
  <c r="E36" i="4" s="1"/>
  <c r="E32" i="4"/>
  <c r="C40" i="4"/>
  <c r="C41" i="4"/>
  <c r="B43" i="4"/>
  <c r="B44" i="4"/>
  <c r="C42" i="4" s="1"/>
  <c r="C45" i="4" s="1"/>
  <c r="D10" i="3" l="1"/>
  <c r="E18" i="3" s="1"/>
  <c r="E21" i="3" s="1"/>
  <c r="E36" i="3" s="1"/>
  <c r="E32" i="3"/>
  <c r="C40" i="3"/>
  <c r="C41" i="3"/>
  <c r="B43" i="3"/>
  <c r="C42" i="3" s="1"/>
  <c r="C45" i="3" s="1"/>
  <c r="B44" i="3"/>
  <c r="D10" i="2" l="1"/>
  <c r="E18" i="2"/>
  <c r="E21" i="2"/>
  <c r="E32" i="2"/>
  <c r="E36" i="2"/>
  <c r="C40" i="2"/>
  <c r="C45" i="2" s="1"/>
  <c r="C41" i="2"/>
  <c r="C42" i="2"/>
  <c r="B43" i="2"/>
  <c r="B44" i="2"/>
  <c r="B43" i="1" l="1"/>
  <c r="C41" i="1" s="1"/>
  <c r="B42" i="1"/>
  <c r="C40" i="1"/>
  <c r="C39" i="1"/>
  <c r="E31" i="1"/>
  <c r="D10" i="1"/>
  <c r="E18" i="1" s="1"/>
  <c r="E21" i="1" s="1"/>
  <c r="E35" i="1" s="1"/>
  <c r="C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Juliana_Burgos:</t>
        </r>
        <r>
          <rPr>
            <sz val="8"/>
            <color rgb="FF000000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44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Juliana_Burgos: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<sst xmlns="http://schemas.openxmlformats.org/spreadsheetml/2006/main" count="419" uniqueCount="47">
  <si>
    <t>Tesorería de la Seguridad Social</t>
  </si>
  <si>
    <t>Estado de Flujo de Efectivo</t>
  </si>
  <si>
    <t>Régimen Contributivo</t>
  </si>
  <si>
    <t>Por el período terminado el 31 de enero de 2016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</si>
  <si>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</si>
  <si>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</si>
  <si>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</si>
  <si>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</si>
  <si>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</si>
  <si>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</si>
  <si>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</si>
  <si>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</si>
  <si>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Descuento en Compra de Títulos Desmaterializados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</si>
  <si>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</si>
  <si>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</si>
  <si>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</si>
  <si>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</si>
  <si>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</si>
  <si>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</si>
  <si>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</si>
  <si>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</si>
  <si>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</si>
  <si>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</si>
  <si>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</si>
  <si>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</si>
  <si>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</si>
  <si>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</si>
  <si>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</si>
  <si>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</si>
  <si>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</si>
  <si>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</si>
  <si>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</si>
  <si>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</si>
  <si>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</si>
  <si>
    <t>Por el período terminado el 29 de febrero de 2016</t>
  </si>
  <si>
    <t>Por el período terminado el 31 de marzo de 2016</t>
  </si>
  <si>
    <t>Por el período terminado el 30 de abril de 2016</t>
  </si>
  <si>
    <t>Por el período terminado el 31 de mayo de 2016</t>
  </si>
  <si>
    <t>Por el período terminado el 30 de junio de 2016</t>
  </si>
  <si>
    <t>Por el período terminado el 31 de julio de 2016</t>
  </si>
  <si>
    <t>Efectivo Reigresado Anteriormente Liquidado</t>
  </si>
  <si>
    <t>Por el período terminado el 31 de agosto de 2016</t>
  </si>
  <si>
    <t>Por el período terminado el 30 de septiembre de 2016</t>
  </si>
  <si>
    <t>Por el período terminado el 31 de octubre de 2016</t>
  </si>
  <si>
    <t>Otros</t>
  </si>
  <si>
    <t>Por el período terminado el 31 de diciembre de 2016</t>
  </si>
  <si>
    <t>Por el período terminado el 30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</si>
</sst>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 &quot;#,##0.00&quot; &quot;;&quot; (&quot;#,##0.00&quot;)&quot;;&quot; -&quot;00&quot; &quot;;&quot; &quot;@&quot; &quot;"/>
  </numFmts>
  <fonts count="2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rgb="FF000000"/>
      <name val="Times New Roman"/>
      <family val="1"/>
    </font>
    <font>
      <b/>
      <u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Times New Roman"/>
      <family val="1"/>
    </font>
    <font>
      <b/>
      <sz val="16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0" xfId="0" applyFill="1"/>
    <xf numFmtId="0" fontId="4" fillId="0" borderId="0" xfId="0" applyFont="1"/>
    <xf numFmtId="0" fontId="5" fillId="0" borderId="0" xfId="0" applyFont="1"/>
    <xf numFmtId="43" fontId="6" fillId="2" borderId="0" xfId="1" applyFont="1" applyFill="1"/>
    <xf numFmtId="0" fontId="8" fillId="0" borderId="0" xfId="0" applyFont="1"/>
    <xf numFmtId="43" fontId="9" fillId="0" borderId="0" xfId="1" applyFont="1" applyFill="1"/>
    <xf numFmtId="43" fontId="0" fillId="0" borderId="1" xfId="1" applyFont="1" applyBorder="1"/>
    <xf numFmtId="43" fontId="9" fillId="0" borderId="0" xfId="1" applyFont="1"/>
    <xf numFmtId="0" fontId="4" fillId="0" borderId="0" xfId="0" applyFont="1" applyAlignment="1">
      <alignment horizontal="left"/>
    </xf>
    <xf numFmtId="43" fontId="9" fillId="2" borderId="0" xfId="1" applyFont="1" applyFill="1"/>
    <xf numFmtId="43" fontId="6" fillId="2" borderId="1" xfId="1" applyFont="1" applyFill="1" applyBorder="1"/>
    <xf numFmtId="43" fontId="6" fillId="0" borderId="0" xfId="1" applyFont="1" applyBorder="1"/>
    <xf numFmtId="43" fontId="6" fillId="0" borderId="0" xfId="1" applyFont="1" applyFill="1" applyBorder="1"/>
    <xf numFmtId="43" fontId="0" fillId="0" borderId="0" xfId="1" applyFont="1" applyFill="1"/>
    <xf numFmtId="43" fontId="6" fillId="0" borderId="0" xfId="1" applyFont="1" applyFill="1"/>
    <xf numFmtId="43" fontId="6" fillId="0" borderId="0" xfId="1" applyFont="1"/>
    <xf numFmtId="43" fontId="6" fillId="0" borderId="1" xfId="1" applyFont="1" applyBorder="1"/>
    <xf numFmtId="43" fontId="1" fillId="0" borderId="0" xfId="1" applyFont="1"/>
    <xf numFmtId="43" fontId="0" fillId="0" borderId="0" xfId="0" applyNumberFormat="1"/>
    <xf numFmtId="0" fontId="12" fillId="0" borderId="0" xfId="2"/>
    <xf numFmtId="164" fontId="13" fillId="3" borderId="0" xfId="3" applyFont="1" applyFill="1"/>
    <xf numFmtId="164" fontId="12" fillId="0" borderId="0" xfId="3"/>
    <xf numFmtId="164" fontId="13" fillId="0" borderId="0" xfId="3" applyFont="1"/>
    <xf numFmtId="164" fontId="12" fillId="0" borderId="0" xfId="2" applyNumberFormat="1"/>
    <xf numFmtId="164" fontId="13" fillId="0" borderId="2" xfId="3" applyFont="1" applyBorder="1"/>
    <xf numFmtId="164" fontId="13" fillId="0" borderId="0" xfId="3" applyFont="1" applyFill="1"/>
    <xf numFmtId="164" fontId="12" fillId="0" borderId="0" xfId="3" applyFill="1"/>
    <xf numFmtId="0" fontId="14" fillId="0" borderId="0" xfId="2" applyFont="1" applyAlignment="1">
      <alignment horizontal="left"/>
    </xf>
    <xf numFmtId="164" fontId="13" fillId="3" borderId="2" xfId="3" applyFont="1" applyFill="1" applyBorder="1"/>
    <xf numFmtId="164" fontId="12" fillId="3" borderId="0" xfId="3" applyFill="1"/>
    <xf numFmtId="0" fontId="15" fillId="0" borderId="0" xfId="2" applyFont="1"/>
    <xf numFmtId="0" fontId="14" fillId="0" borderId="0" xfId="2" applyFont="1"/>
    <xf numFmtId="164" fontId="12" fillId="0" borderId="2" xfId="3" applyBorder="1"/>
    <xf numFmtId="0" fontId="17" fillId="0" borderId="0" xfId="2" applyFont="1"/>
    <xf numFmtId="0" fontId="12" fillId="0" borderId="0" xfId="2" applyFill="1"/>
    <xf numFmtId="0" fontId="9" fillId="0" borderId="0" xfId="4"/>
    <xf numFmtId="43" fontId="6" fillId="2" borderId="0" xfId="5" applyFont="1" applyFill="1"/>
    <xf numFmtId="43" fontId="0" fillId="0" borderId="0" xfId="5" applyFont="1"/>
    <xf numFmtId="43" fontId="6" fillId="0" borderId="0" xfId="5" applyFont="1"/>
    <xf numFmtId="43" fontId="9" fillId="0" borderId="0" xfId="4" applyNumberFormat="1"/>
    <xf numFmtId="43" fontId="9" fillId="0" borderId="0" xfId="5" applyFont="1"/>
    <xf numFmtId="43" fontId="6" fillId="0" borderId="1" xfId="5" applyFont="1" applyBorder="1"/>
    <xf numFmtId="43" fontId="6" fillId="0" borderId="0" xfId="5" applyFont="1" applyFill="1"/>
    <xf numFmtId="43" fontId="0" fillId="0" borderId="0" xfId="5" applyFont="1" applyFill="1"/>
    <xf numFmtId="43" fontId="6" fillId="0" borderId="0" xfId="5" applyFont="1" applyFill="1" applyBorder="1"/>
    <xf numFmtId="0" fontId="4" fillId="0" borderId="0" xfId="4" applyFont="1" applyAlignment="1">
      <alignment horizontal="left"/>
    </xf>
    <xf numFmtId="43" fontId="6" fillId="0" borderId="0" xfId="5" applyFont="1" applyBorder="1"/>
    <xf numFmtId="43" fontId="6" fillId="2" borderId="1" xfId="5" applyFont="1" applyFill="1" applyBorder="1"/>
    <xf numFmtId="43" fontId="9" fillId="2" borderId="0" xfId="5" applyFont="1" applyFill="1"/>
    <xf numFmtId="0" fontId="5" fillId="0" borderId="0" xfId="4" applyFont="1"/>
    <xf numFmtId="0" fontId="4" fillId="0" borderId="0" xfId="4" applyFont="1"/>
    <xf numFmtId="43" fontId="0" fillId="0" borderId="1" xfId="5" applyFont="1" applyBorder="1"/>
    <xf numFmtId="43" fontId="9" fillId="0" borderId="0" xfId="5" applyFont="1" applyFill="1"/>
    <xf numFmtId="0" fontId="8" fillId="0" borderId="0" xfId="4" applyFont="1"/>
    <xf numFmtId="0" fontId="9" fillId="0" borderId="0" xfId="4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</cellXfs>
  <cellStyles count="6">
    <cellStyle name="Comma" xfId="1" builtinId="3"/>
    <cellStyle name="Comma 2" xfId="3" xr:uid="{0116ED73-71E2-4EA7-864C-72DDFB24D368}"/>
    <cellStyle name="Comma 3" xfId="5" xr:uid="{E93D4AE7-7329-42DD-88ED-BCE38F84C882}"/>
    <cellStyle name="Normal" xfId="0" builtinId="0"/>
    <cellStyle name="Normal 2" xfId="2" xr:uid="{FA7882A6-AAD2-4FB1-983E-CC43D699419A}"/>
    <cellStyle name="Normal 3" xfId="4" xr:uid="{1F371296-466B-49D9-828B-E810BD0921D2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DD61E8D6-6B58-4554-A72D-8E6F40FC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66C9893B-0C0E-48DF-B4D7-BBEC2B56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115F8E8-D3E4-4D8B-94CD-26C63273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1152528" cy="761996"/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4374E7CD-3F30-42D3-A1EE-FEF4F68E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1152528" cy="7619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D97D0FCD-8ACA-4AAA-B6E0-76FE9FB1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909DFEB2-AF04-4E2C-A5DF-86C02A92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1D5BFEF2-4295-4FB7-B69D-52D184F0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EB5D1215-BD4C-4773-AE3F-22C4CBCA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BEF705BD-A3A6-408F-8512-2D92B1AC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5FF69431-CDDD-4C58-8668-C9A8947F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928F61ED-313D-45A9-863E-46706CA8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a_Manzanillo\Desktop\formato%20xlsx\Estados%20Financieros%20para%20Publicar%20enero%202016\Bce%20G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a_Manzanillo\Desktop\formato%20xlsx\Estados%20Financieros%20para%20Publicar%20feb%202016\Bce%20G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a_Manzanillo\AppData\Local\Microsoft\Windows\Temporary%20Internet%20Files\Content.Outlook\28XPS890\ESTADOS%20PARA%20PUBLICAR%20MARZO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a_Manzanillo\AppData\Local\Microsoft\Windows\Temporary%20Internet%20Files\Content.Outlook\28XPS890\ESTADOS%20PARA%20PUBLICAR%20ABRI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MAYO\ESTADOS%20PARA%20PUBLICAR%20MAYO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JUNIO\ESTADOS%20PARA%20PUBLICAR%20jun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AppData\Local\Microsoft\Windows\Temporary%20Internet%20Files\Content.Outlook\SEMNA9EM\ESTADOS%20PARA%20PUBLICAR%20julio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AGOSTO\ESTADOS%20PARA%20PUBLICAR%20agosto%202016%20-%20Cop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SEPTIEMBRE\ESTADOS%20PARA%20PUBLICAR%20-%20SEPTIEMBRE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OCTUBRE\ESTADOS%20PARA%20PUBLICAR%20OCTUBRE%20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NOVIEMBRE\ESTADOS%20PARA%20PUBLICAR%20nov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6\DICIEMBRE\ESTADOS%20PARA%20PUBLICAR%20dic%20%202016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19">
          <cell r="D19">
            <v>204857573.65999997</v>
          </cell>
        </row>
        <row r="23">
          <cell r="D23">
            <v>2426999.35</v>
          </cell>
        </row>
        <row r="30">
          <cell r="D30">
            <v>1070034719.8699999</v>
          </cell>
        </row>
        <row r="38">
          <cell r="D38">
            <v>57853599.32</v>
          </cell>
        </row>
        <row r="46">
          <cell r="D46">
            <v>7366150317.8999996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188223854.10000005</v>
          </cell>
        </row>
        <row r="26">
          <cell r="D26">
            <v>2917465.61</v>
          </cell>
        </row>
        <row r="33">
          <cell r="D33">
            <v>1064479847.7</v>
          </cell>
        </row>
        <row r="41">
          <cell r="D41">
            <v>53624801.230000004</v>
          </cell>
        </row>
        <row r="49">
          <cell r="D49">
            <v>7410768622.5199995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150030929.05000001</v>
          </cell>
        </row>
        <row r="26">
          <cell r="D26">
            <v>3872910.33</v>
          </cell>
        </row>
        <row r="33">
          <cell r="D33">
            <v>1210233465.73</v>
          </cell>
        </row>
        <row r="41">
          <cell r="D41">
            <v>19511061.689999998</v>
          </cell>
        </row>
        <row r="49">
          <cell r="D49">
            <v>7441155224.1000004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183199195.87</v>
          </cell>
        </row>
        <row r="26">
          <cell r="D26">
            <v>3026859.35</v>
          </cell>
        </row>
        <row r="33">
          <cell r="D33">
            <v>1189368961.0799999</v>
          </cell>
        </row>
        <row r="41">
          <cell r="D41">
            <v>15745607.209999999</v>
          </cell>
        </row>
        <row r="49">
          <cell r="D49">
            <v>7522810119.3700018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_GENERAL__"/>
      <sheetName val="FLUJO_DE_EFECTIVO_"/>
      <sheetName val="FLUJO_DE_EFECTIVO_HISTORICO_"/>
      <sheetName val="PAGOS_REALZADOS_"/>
    </sheetNames>
    <sheetDataSet>
      <sheetData sheetId="0">
        <row r="21">
          <cell r="D21">
            <v>236827456.07999998</v>
          </cell>
        </row>
        <row r="25">
          <cell r="D25">
            <v>4050039.74</v>
          </cell>
        </row>
        <row r="32">
          <cell r="D32">
            <v>1243755741.1700001</v>
          </cell>
        </row>
        <row r="40">
          <cell r="D40">
            <v>13396569.299999999</v>
          </cell>
        </row>
        <row r="48">
          <cell r="D48">
            <v>7562445856.4900017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162659801.97</v>
          </cell>
        </row>
        <row r="26">
          <cell r="D26">
            <v>2080476.24</v>
          </cell>
        </row>
        <row r="33">
          <cell r="D33">
            <v>1292614422.47</v>
          </cell>
        </row>
        <row r="41">
          <cell r="D41">
            <v>13092796.679999998</v>
          </cell>
        </row>
        <row r="49">
          <cell r="D49">
            <v>7622014456.4099998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185038553.42000005</v>
          </cell>
        </row>
        <row r="26">
          <cell r="D26">
            <v>3307342.08</v>
          </cell>
        </row>
        <row r="33">
          <cell r="D33">
            <v>1201921988</v>
          </cell>
        </row>
        <row r="41">
          <cell r="D41">
            <v>13285823.629999999</v>
          </cell>
        </row>
        <row r="48">
          <cell r="D48">
            <v>7659521556.6400003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252793595.95999998</v>
          </cell>
        </row>
        <row r="26">
          <cell r="D26">
            <v>4567043.68</v>
          </cell>
        </row>
        <row r="33">
          <cell r="D33">
            <v>1285034270.48</v>
          </cell>
        </row>
        <row r="41">
          <cell r="D41">
            <v>13183356.649999999</v>
          </cell>
        </row>
        <row r="49">
          <cell r="D49">
            <v>7718832787.3899994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1">
          <cell r="D21">
            <v>213386935.59999999</v>
          </cell>
        </row>
        <row r="25">
          <cell r="D25">
            <v>3901727.29</v>
          </cell>
        </row>
        <row r="32">
          <cell r="D32">
            <v>1282963894.9099998</v>
          </cell>
        </row>
        <row r="40">
          <cell r="D40">
            <v>12749933.189999999</v>
          </cell>
        </row>
        <row r="48">
          <cell r="D48">
            <v>7750888627.2799988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172068945.74000001</v>
          </cell>
        </row>
        <row r="26">
          <cell r="D26">
            <v>3024831.9</v>
          </cell>
        </row>
        <row r="33">
          <cell r="D33">
            <v>1405791777.6499999</v>
          </cell>
        </row>
        <row r="41">
          <cell r="D41">
            <v>12951036.969999997</v>
          </cell>
        </row>
        <row r="49">
          <cell r="D49">
            <v>7675064632.0499992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238399630.13999999</v>
          </cell>
        </row>
        <row r="26">
          <cell r="D26">
            <v>4778705.42</v>
          </cell>
        </row>
        <row r="33">
          <cell r="D33">
            <v>1271135727.7600002</v>
          </cell>
        </row>
        <row r="41">
          <cell r="D41">
            <v>13140880.819999998</v>
          </cell>
        </row>
        <row r="49">
          <cell r="D49">
            <v>7816109145.7600002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160700140.31000003</v>
          </cell>
        </row>
        <row r="26">
          <cell r="D26">
            <v>3196419.5599999996</v>
          </cell>
        </row>
        <row r="33">
          <cell r="D33">
            <v>1632036741.8</v>
          </cell>
        </row>
        <row r="42">
          <cell r="D42">
            <v>28257640.190000001</v>
          </cell>
        </row>
        <row r="50">
          <cell r="D50">
            <v>7596468471.1999989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I76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19.710937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6610712322.53+207284573.01</f>
        <v>6817996895.54</v>
      </c>
      <c r="E10" s="1"/>
    </row>
    <row r="11" spans="1:5" ht="15.75" x14ac:dyDescent="0.25">
      <c r="A11" s="4" t="s">
        <v>6</v>
      </c>
      <c r="B11" s="4"/>
      <c r="D11" s="1">
        <v>23402301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77447542.219999999</v>
      </c>
      <c r="E13" s="1"/>
    </row>
    <row r="14" spans="1:5" ht="15.75" x14ac:dyDescent="0.25">
      <c r="A14" s="4" t="s">
        <v>9</v>
      </c>
      <c r="B14" s="4"/>
      <c r="D14" s="1">
        <v>1729000</v>
      </c>
      <c r="E14" s="1"/>
    </row>
    <row r="15" spans="1:5" ht="15.75" x14ac:dyDescent="0.25">
      <c r="A15" s="4" t="s">
        <v>10</v>
      </c>
      <c r="B15" s="4"/>
      <c r="D15" s="1">
        <v>3226619.84</v>
      </c>
      <c r="E15" s="1"/>
    </row>
    <row r="16" spans="1:5" ht="15.75" x14ac:dyDescent="0.25">
      <c r="A16" s="4" t="s">
        <v>11</v>
      </c>
      <c r="B16" s="4"/>
      <c r="D16" s="1">
        <v>169994.21</v>
      </c>
      <c r="E16" s="1"/>
    </row>
    <row r="17" spans="1:9" ht="15.75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6923972352.8100004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15711880334.600002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3266072798.0999999</v>
      </c>
      <c r="E25" s="1"/>
      <c r="I25" s="1"/>
    </row>
    <row r="26" spans="1:9" ht="15.75" x14ac:dyDescent="0.25">
      <c r="A26" s="4" t="s">
        <v>20</v>
      </c>
      <c r="D26" s="1">
        <v>3414304269.27</v>
      </c>
      <c r="E26" s="1"/>
      <c r="I26" s="1"/>
    </row>
    <row r="27" spans="1:9" ht="15.75" x14ac:dyDescent="0.25">
      <c r="A27" s="4" t="s">
        <v>21</v>
      </c>
      <c r="D27" s="1">
        <v>329684453.75999999</v>
      </c>
      <c r="E27" s="1"/>
      <c r="I27" s="1"/>
    </row>
    <row r="28" spans="1:9" ht="15.75" x14ac:dyDescent="0.25">
      <c r="A28" s="4" t="s">
        <v>22</v>
      </c>
      <c r="D28" s="1">
        <v>603.37</v>
      </c>
      <c r="E28" s="1"/>
    </row>
    <row r="29" spans="1:9" ht="15.75" x14ac:dyDescent="0.25">
      <c r="A29" s="4" t="s">
        <v>23</v>
      </c>
      <c r="B29" s="4"/>
      <c r="D29" s="1">
        <v>0</v>
      </c>
      <c r="E29" s="1"/>
    </row>
    <row r="30" spans="1:9" ht="15.75" x14ac:dyDescent="0.25">
      <c r="A30" s="4" t="s">
        <v>24</v>
      </c>
      <c r="D30" s="1">
        <v>495000</v>
      </c>
      <c r="E30" s="1"/>
    </row>
    <row r="31" spans="1:9" ht="23.25" customHeight="1" x14ac:dyDescent="0.2">
      <c r="A31" s="57" t="s">
        <v>25</v>
      </c>
      <c r="B31" s="57"/>
      <c r="C31" s="57"/>
      <c r="D31" s="1"/>
      <c r="E31" s="1">
        <f>SUM(D25:D31)</f>
        <v>7010557124.5</v>
      </c>
    </row>
    <row r="32" spans="1:9" x14ac:dyDescent="0.2">
      <c r="D32" s="1"/>
      <c r="E32" s="1"/>
      <c r="G32" s="9"/>
    </row>
    <row r="33" spans="1:9" x14ac:dyDescent="0.2">
      <c r="D33" s="1"/>
      <c r="E33" s="1"/>
    </row>
    <row r="34" spans="1:9" x14ac:dyDescent="0.2">
      <c r="D34" s="1"/>
      <c r="E34" s="1"/>
    </row>
    <row r="35" spans="1:9" ht="18" x14ac:dyDescent="0.25">
      <c r="A35" s="10" t="s">
        <v>26</v>
      </c>
      <c r="B35" s="10"/>
      <c r="D35" s="11"/>
      <c r="E35" s="12">
        <f>E21-E31</f>
        <v>8701323210.1000023</v>
      </c>
      <c r="G35" s="9"/>
      <c r="I35" s="1"/>
    </row>
    <row r="36" spans="1:9" ht="18" x14ac:dyDescent="0.25">
      <c r="A36" s="10"/>
      <c r="B36" s="10"/>
      <c r="D36" s="1"/>
      <c r="E36" s="13"/>
    </row>
    <row r="37" spans="1:9" ht="18" x14ac:dyDescent="0.25">
      <c r="A37" s="10"/>
      <c r="B37" s="10"/>
      <c r="D37" s="1"/>
      <c r="E37" s="14"/>
    </row>
    <row r="38" spans="1:9" x14ac:dyDescent="0.2">
      <c r="A38" t="s">
        <v>27</v>
      </c>
      <c r="B38" s="1"/>
      <c r="C38" s="1"/>
      <c r="D38" s="1"/>
      <c r="E38" s="15"/>
    </row>
    <row r="39" spans="1:9" x14ac:dyDescent="0.2">
      <c r="A39" t="s">
        <v>28</v>
      </c>
      <c r="B39" s="1"/>
      <c r="C39" s="1">
        <f>+'[1]BALANCE GENERAL  '!D30</f>
        <v>1070034719.8699999</v>
      </c>
      <c r="D39" s="1"/>
      <c r="E39" s="16"/>
    </row>
    <row r="40" spans="1:9" x14ac:dyDescent="0.2">
      <c r="A40" t="s">
        <v>29</v>
      </c>
      <c r="B40" s="1"/>
      <c r="C40" s="1">
        <f>+'[1]BALANCE GENERAL  '!D46</f>
        <v>7366150317.8999996</v>
      </c>
      <c r="D40" s="1"/>
      <c r="E40" s="1"/>
    </row>
    <row r="41" spans="1:9" x14ac:dyDescent="0.2">
      <c r="A41" t="s">
        <v>30</v>
      </c>
      <c r="B41" s="1"/>
      <c r="C41" s="1">
        <f>B43+B42</f>
        <v>265138172.32999995</v>
      </c>
      <c r="D41" s="1"/>
      <c r="E41" s="1"/>
      <c r="I41" s="1"/>
    </row>
    <row r="42" spans="1:9" x14ac:dyDescent="0.2">
      <c r="A42" t="s">
        <v>31</v>
      </c>
      <c r="B42" s="1">
        <f>+'[1]BALANCE GENERAL  '!D19+'[1]BALANCE GENERAL  '!D23</f>
        <v>207284573.00999996</v>
      </c>
      <c r="C42" s="1"/>
      <c r="D42" s="1"/>
      <c r="E42" s="17"/>
      <c r="F42" s="17"/>
    </row>
    <row r="43" spans="1:9" x14ac:dyDescent="0.2">
      <c r="A43" t="s">
        <v>32</v>
      </c>
      <c r="B43" s="1">
        <f>+'[1]BALANCE GENERAL  '!D38</f>
        <v>57853599.32</v>
      </c>
      <c r="C43" s="1"/>
      <c r="D43" s="1"/>
      <c r="E43" s="1"/>
    </row>
    <row r="44" spans="1:9" ht="23.25" customHeight="1" x14ac:dyDescent="0.2">
      <c r="A44" t="s">
        <v>33</v>
      </c>
      <c r="B44" s="1"/>
      <c r="C44" s="18">
        <f>SUM(C39:C43)</f>
        <v>8701323210.1000004</v>
      </c>
      <c r="D44" s="1"/>
      <c r="E44" s="1"/>
    </row>
    <row r="45" spans="1:9" x14ac:dyDescent="0.2">
      <c r="B45" s="1"/>
      <c r="C45" s="1"/>
      <c r="D45" s="1"/>
      <c r="E45" s="1"/>
    </row>
    <row r="46" spans="1:9" x14ac:dyDescent="0.2">
      <c r="B46" s="1"/>
      <c r="C46" s="1"/>
      <c r="D46" s="19"/>
      <c r="E46" s="1"/>
    </row>
    <row r="47" spans="1:9" x14ac:dyDescent="0.2">
      <c r="C47" s="20"/>
      <c r="D47" s="1"/>
      <c r="E47" s="1"/>
    </row>
    <row r="48" spans="1:9" x14ac:dyDescent="0.2">
      <c r="C48" s="20"/>
      <c r="D48" s="1"/>
      <c r="E48" s="17"/>
      <c r="F48" s="17"/>
      <c r="I48" s="20"/>
    </row>
    <row r="49" spans="2:7" x14ac:dyDescent="0.2">
      <c r="C49" s="1"/>
      <c r="D49" s="1"/>
      <c r="E49" s="1"/>
    </row>
    <row r="50" spans="2:7" x14ac:dyDescent="0.2">
      <c r="C50" s="20"/>
      <c r="D50" s="1"/>
      <c r="E50" s="1"/>
    </row>
    <row r="51" spans="2:7" x14ac:dyDescent="0.2">
      <c r="B51" s="1"/>
      <c r="C51" s="20"/>
      <c r="D51" s="1"/>
      <c r="E51" s="1"/>
    </row>
    <row r="52" spans="2:7" x14ac:dyDescent="0.2">
      <c r="C52" s="20"/>
      <c r="D52" s="1"/>
      <c r="E52" s="1"/>
    </row>
    <row r="53" spans="2:7" x14ac:dyDescent="0.2">
      <c r="C53" s="20"/>
      <c r="D53" s="1"/>
      <c r="E53" s="1"/>
    </row>
    <row r="54" spans="2:7" x14ac:dyDescent="0.2">
      <c r="C54" s="20"/>
      <c r="D54" s="1"/>
      <c r="E54" s="1"/>
    </row>
    <row r="55" spans="2:7" x14ac:dyDescent="0.2">
      <c r="C55" s="20"/>
      <c r="D55" s="1"/>
      <c r="E55" s="1"/>
    </row>
    <row r="56" spans="2:7" x14ac:dyDescent="0.2">
      <c r="C56" s="20"/>
      <c r="D56" s="1"/>
      <c r="E56" s="1"/>
    </row>
    <row r="57" spans="2:7" x14ac:dyDescent="0.2">
      <c r="C57" s="20"/>
      <c r="D57" s="1"/>
      <c r="E57" s="1"/>
    </row>
    <row r="58" spans="2:7" x14ac:dyDescent="0.2">
      <c r="C58" s="20"/>
      <c r="D58" s="1"/>
      <c r="E58" s="1"/>
      <c r="G58" s="17"/>
    </row>
    <row r="59" spans="2:7" x14ac:dyDescent="0.2">
      <c r="D59" s="1"/>
      <c r="E59" s="1"/>
    </row>
    <row r="60" spans="2:7" x14ac:dyDescent="0.2">
      <c r="D60" s="1"/>
      <c r="E60" s="1"/>
    </row>
    <row r="61" spans="2:7" x14ac:dyDescent="0.2">
      <c r="D61" s="1"/>
      <c r="E61" s="1"/>
    </row>
    <row r="62" spans="2:7" x14ac:dyDescent="0.2">
      <c r="C62" s="20"/>
      <c r="D62" s="1"/>
      <c r="E62" s="1"/>
    </row>
    <row r="63" spans="2:7" x14ac:dyDescent="0.2">
      <c r="D63" s="1"/>
      <c r="E63" s="1"/>
      <c r="G63" s="17"/>
    </row>
    <row r="64" spans="2:7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</sheetData>
  <mergeCells count="7">
    <mergeCell ref="A31:C31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ECD2-3C00-4DE5-B29B-094B194ED83C}">
  <sheetPr>
    <tabColor indexed="44"/>
    <pageSetUpPr fitToPage="1"/>
  </sheetPr>
  <dimension ref="A1:I77"/>
  <sheetViews>
    <sheetView zoomScaleNormal="100" workbookViewId="0">
      <selection activeCell="G20" sqref="G20:G45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34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13722475943.68+191141319.71</f>
        <v>13913617263.389999</v>
      </c>
      <c r="E10" s="1"/>
    </row>
    <row r="11" spans="1:5" ht="15.75" x14ac:dyDescent="0.25">
      <c r="A11" s="4" t="s">
        <v>6</v>
      </c>
      <c r="B11" s="4"/>
      <c r="D11" s="1">
        <v>52907071.740000002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139299091.58000001</v>
      </c>
      <c r="E13" s="1"/>
    </row>
    <row r="14" spans="1:5" ht="15.75" x14ac:dyDescent="0.25">
      <c r="A14" s="4" t="s">
        <v>9</v>
      </c>
      <c r="B14" s="4"/>
      <c r="D14" s="1">
        <v>1729000</v>
      </c>
      <c r="E14" s="1"/>
    </row>
    <row r="15" spans="1:5" ht="15.75" x14ac:dyDescent="0.25">
      <c r="A15" s="4" t="s">
        <v>10</v>
      </c>
      <c r="B15" s="4"/>
      <c r="D15" s="1">
        <v>6085342.5300000003</v>
      </c>
      <c r="E15" s="1"/>
    </row>
    <row r="16" spans="1:5" ht="15.75" x14ac:dyDescent="0.25">
      <c r="A16" s="4" t="s">
        <v>11</v>
      </c>
      <c r="B16" s="4"/>
      <c r="D16" s="1">
        <v>440509.88</v>
      </c>
      <c r="E16" s="1"/>
    </row>
    <row r="17" spans="1:9" ht="15.75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14114078279.119999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22901986260.91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6676780354.3699999</v>
      </c>
      <c r="E25" s="1"/>
      <c r="I25" s="1"/>
    </row>
    <row r="26" spans="1:9" ht="15.75" x14ac:dyDescent="0.25">
      <c r="A26" s="4" t="s">
        <v>20</v>
      </c>
      <c r="D26" s="1">
        <v>6843227645.8500004</v>
      </c>
      <c r="E26" s="1"/>
      <c r="I26" s="1"/>
    </row>
    <row r="27" spans="1:9" ht="15.75" x14ac:dyDescent="0.25">
      <c r="A27" s="4" t="s">
        <v>21</v>
      </c>
      <c r="D27" s="1">
        <v>648343835.66999996</v>
      </c>
      <c r="E27" s="1"/>
      <c r="I27" s="1"/>
    </row>
    <row r="28" spans="1:9" ht="15.75" x14ac:dyDescent="0.25">
      <c r="A28" s="4" t="s">
        <v>22</v>
      </c>
      <c r="D28" s="1">
        <v>1875.57</v>
      </c>
      <c r="E28" s="1"/>
    </row>
    <row r="29" spans="1:9" ht="15.75" x14ac:dyDescent="0.25">
      <c r="A29" s="4" t="s">
        <v>23</v>
      </c>
      <c r="B29" s="4"/>
      <c r="D29" s="1">
        <v>8543900.2100000009</v>
      </c>
      <c r="E29" s="1"/>
    </row>
    <row r="30" spans="1:9" ht="15.75" x14ac:dyDescent="0.25">
      <c r="A30" s="4" t="s">
        <v>24</v>
      </c>
      <c r="D30" s="1">
        <v>4766464.4400000004</v>
      </c>
      <c r="E30" s="1"/>
    </row>
    <row r="31" spans="1:9" ht="15.75" x14ac:dyDescent="0.25">
      <c r="A31" s="4" t="s">
        <v>11</v>
      </c>
      <c r="D31" s="1">
        <v>307593.64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14181971669.75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8720014591.1599998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+'[2]BALANCE GENERAL  '!D33</f>
        <v>1064479847.7</v>
      </c>
      <c r="D40" s="1"/>
      <c r="E40" s="16"/>
    </row>
    <row r="41" spans="1:9" x14ac:dyDescent="0.2">
      <c r="A41" t="s">
        <v>29</v>
      </c>
      <c r="B41" s="1"/>
      <c r="C41" s="1">
        <f>+'[2]BALANCE GENERAL  '!D49</f>
        <v>7410768622.5199995</v>
      </c>
      <c r="D41" s="1"/>
      <c r="E41" s="1"/>
    </row>
    <row r="42" spans="1:9" x14ac:dyDescent="0.2">
      <c r="A42" t="s">
        <v>30</v>
      </c>
      <c r="B42" s="1"/>
      <c r="C42" s="1">
        <f>B44+B43</f>
        <v>244766120.94000006</v>
      </c>
      <c r="D42" s="1"/>
      <c r="E42" s="1"/>
      <c r="I42" s="1"/>
    </row>
    <row r="43" spans="1:9" x14ac:dyDescent="0.2">
      <c r="A43" t="s">
        <v>31</v>
      </c>
      <c r="B43" s="1">
        <f>+'[2]BALANCE GENERAL  '!D22+'[2]BALANCE GENERAL  '!D26</f>
        <v>191141319.71000007</v>
      </c>
      <c r="C43" s="1"/>
      <c r="D43" s="1"/>
      <c r="E43" s="17"/>
      <c r="F43" s="17"/>
    </row>
    <row r="44" spans="1:9" x14ac:dyDescent="0.2">
      <c r="A44" t="s">
        <v>32</v>
      </c>
      <c r="B44" s="1">
        <f>+'[2]BALANCE GENERAL  '!D41</f>
        <v>53624801.230000004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8720014591.1599998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30B3-84EC-4373-9D85-AD425F0AE0EE}">
  <sheetPr>
    <tabColor indexed="44"/>
    <pageSetUpPr fitToPage="1"/>
  </sheetPr>
  <dimension ref="A1:I77"/>
  <sheetViews>
    <sheetView showGridLines="0" zoomScaleNormal="100" workbookViewId="0">
      <selection activeCell="C47" sqref="C47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35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21182781880.98+153903839.38</f>
        <v>21336685720.360001</v>
      </c>
      <c r="E10" s="1"/>
    </row>
    <row r="11" spans="1:5" ht="15.75" x14ac:dyDescent="0.25">
      <c r="A11" s="4" t="s">
        <v>6</v>
      </c>
      <c r="B11" s="4"/>
      <c r="D11" s="1">
        <v>82443590.310000002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225671663.49000001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9116919.9199999999</v>
      </c>
      <c r="E15" s="1"/>
    </row>
    <row r="16" spans="1:5" ht="15.75" x14ac:dyDescent="0.25">
      <c r="A16" s="4" t="s">
        <v>11</v>
      </c>
      <c r="B16" s="4"/>
      <c r="D16" s="1">
        <v>472853.5</v>
      </c>
      <c r="E16" s="1"/>
    </row>
    <row r="17" spans="1:9" ht="15.75" hidden="1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21657848747.580002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30445756729.370003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10212474491.219999</v>
      </c>
      <c r="E25" s="1"/>
      <c r="I25" s="1"/>
    </row>
    <row r="26" spans="1:9" ht="15.75" x14ac:dyDescent="0.25">
      <c r="A26" s="4" t="s">
        <v>20</v>
      </c>
      <c r="D26" s="1">
        <v>10381428794.450001</v>
      </c>
      <c r="E26" s="1"/>
      <c r="I26" s="1"/>
    </row>
    <row r="27" spans="1:9" ht="15.75" x14ac:dyDescent="0.25">
      <c r="A27" s="4" t="s">
        <v>21</v>
      </c>
      <c r="D27" s="1">
        <v>983536802.19000006</v>
      </c>
      <c r="E27" s="1"/>
      <c r="I27" s="1"/>
    </row>
    <row r="28" spans="1:9" ht="15.75" x14ac:dyDescent="0.25">
      <c r="A28" s="4" t="s">
        <v>22</v>
      </c>
      <c r="D28" s="1">
        <v>1925.62</v>
      </c>
      <c r="E28" s="1"/>
    </row>
    <row r="29" spans="1:9" ht="15.75" x14ac:dyDescent="0.25">
      <c r="A29" s="4" t="s">
        <v>23</v>
      </c>
      <c r="B29" s="4"/>
      <c r="D29" s="1">
        <v>35830566.119999997</v>
      </c>
      <c r="E29" s="1"/>
    </row>
    <row r="30" spans="1:9" ht="15.75" x14ac:dyDescent="0.25">
      <c r="A30" s="4" t="s">
        <v>24</v>
      </c>
      <c r="D30" s="1">
        <v>7372965.2300000004</v>
      </c>
      <c r="E30" s="1"/>
    </row>
    <row r="31" spans="1:9" ht="15.75" x14ac:dyDescent="0.25">
      <c r="A31" s="4" t="s">
        <v>11</v>
      </c>
      <c r="D31" s="1">
        <v>307593.64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21620953138.469994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8824803590.9000092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+'[3]BALANCE GENERAL  '!D33</f>
        <v>1210233465.73</v>
      </c>
      <c r="D40" s="1"/>
      <c r="E40" s="16"/>
    </row>
    <row r="41" spans="1:9" x14ac:dyDescent="0.2">
      <c r="A41" t="s">
        <v>29</v>
      </c>
      <c r="B41" s="1"/>
      <c r="C41" s="1">
        <f>+'[3]BALANCE GENERAL  '!D49</f>
        <v>7441155224.1000004</v>
      </c>
      <c r="D41" s="1"/>
      <c r="E41" s="1"/>
    </row>
    <row r="42" spans="1:9" x14ac:dyDescent="0.2">
      <c r="A42" t="s">
        <v>30</v>
      </c>
      <c r="B42" s="1"/>
      <c r="C42" s="1">
        <f>B44+B43</f>
        <v>173414901.07000002</v>
      </c>
      <c r="D42" s="1"/>
      <c r="E42" s="1"/>
      <c r="I42" s="1"/>
    </row>
    <row r="43" spans="1:9" x14ac:dyDescent="0.2">
      <c r="A43" t="s">
        <v>31</v>
      </c>
      <c r="B43" s="1">
        <f>+'[3]BALANCE GENERAL  '!D22+'[3]BALANCE GENERAL  '!D26</f>
        <v>153903839.38000003</v>
      </c>
      <c r="C43" s="1"/>
      <c r="D43" s="1"/>
      <c r="E43" s="17"/>
      <c r="F43" s="17"/>
    </row>
    <row r="44" spans="1:9" x14ac:dyDescent="0.2">
      <c r="A44" t="s">
        <v>32</v>
      </c>
      <c r="B44" s="1">
        <f>+'[3]BALANCE GENERAL  '!D41</f>
        <v>19511061.689999998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8824803590.8999996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72" fitToHeight="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FDCA-D2AC-43DC-8FCC-ADDAE0D501FB}">
  <sheetPr>
    <tabColor indexed="44"/>
    <pageSetUpPr fitToPage="1"/>
  </sheetPr>
  <dimension ref="A1:I77"/>
  <sheetViews>
    <sheetView showGridLines="0" zoomScaleNormal="100" workbookViewId="0">
      <selection activeCell="A4" sqref="A4:E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36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28514138321.76+186226055.22</f>
        <v>28700364376.98</v>
      </c>
      <c r="E10" s="1"/>
    </row>
    <row r="11" spans="1:5" ht="15.75" x14ac:dyDescent="0.25">
      <c r="A11" s="4" t="s">
        <v>6</v>
      </c>
      <c r="B11" s="4"/>
      <c r="D11" s="1">
        <v>111952939.36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275607545.48000002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12281191.539999999</v>
      </c>
      <c r="E15" s="1"/>
    </row>
    <row r="16" spans="1:5" ht="15.75" x14ac:dyDescent="0.25">
      <c r="A16" s="4" t="s">
        <v>11</v>
      </c>
      <c r="B16" s="4"/>
      <c r="D16" s="1">
        <v>479143.5</v>
      </c>
      <c r="E16" s="1"/>
    </row>
    <row r="17" spans="1:9" ht="15.75" hidden="1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29104143196.860001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37892051178.650002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13707358389.51</v>
      </c>
      <c r="E25" s="1"/>
      <c r="I25" s="1"/>
    </row>
    <row r="26" spans="1:9" ht="15.75" x14ac:dyDescent="0.25">
      <c r="A26" s="4" t="s">
        <v>20</v>
      </c>
      <c r="D26" s="1">
        <v>13898812388.559999</v>
      </c>
      <c r="E26" s="1"/>
      <c r="I26" s="1"/>
    </row>
    <row r="27" spans="1:9" ht="15.75" x14ac:dyDescent="0.25">
      <c r="A27" s="4" t="s">
        <v>21</v>
      </c>
      <c r="D27" s="1">
        <v>1321657632.9000001</v>
      </c>
      <c r="E27" s="1"/>
      <c r="I27" s="1"/>
    </row>
    <row r="28" spans="1:9" ht="15.75" x14ac:dyDescent="0.25">
      <c r="A28" s="4" t="s">
        <v>22</v>
      </c>
      <c r="D28" s="1">
        <v>1925.62</v>
      </c>
      <c r="E28" s="1"/>
    </row>
    <row r="29" spans="1:9" ht="15.75" x14ac:dyDescent="0.25">
      <c r="A29" s="4" t="s">
        <v>23</v>
      </c>
      <c r="B29" s="4"/>
      <c r="D29" s="1">
        <v>39672921.549999997</v>
      </c>
      <c r="E29" s="1"/>
    </row>
    <row r="30" spans="1:9" ht="15.75" x14ac:dyDescent="0.25">
      <c r="A30" s="4" t="s">
        <v>24</v>
      </c>
      <c r="D30" s="1">
        <v>9950377.75</v>
      </c>
      <c r="E30" s="1"/>
    </row>
    <row r="31" spans="1:9" ht="15.75" x14ac:dyDescent="0.25">
      <c r="A31" s="4" t="s">
        <v>11</v>
      </c>
      <c r="D31" s="1">
        <v>446799.88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28977900435.77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8914150742.8800011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+'[4]BALANCE GENERAL  '!D33</f>
        <v>1189368961.0799999</v>
      </c>
      <c r="D40" s="1"/>
      <c r="E40" s="16"/>
    </row>
    <row r="41" spans="1:9" x14ac:dyDescent="0.2">
      <c r="A41" t="s">
        <v>29</v>
      </c>
      <c r="B41" s="1"/>
      <c r="C41" s="1">
        <f>+'[4]BALANCE GENERAL  '!D49</f>
        <v>7522810119.3700018</v>
      </c>
      <c r="D41" s="1"/>
      <c r="E41" s="1"/>
    </row>
    <row r="42" spans="1:9" x14ac:dyDescent="0.2">
      <c r="A42" t="s">
        <v>30</v>
      </c>
      <c r="B42" s="1"/>
      <c r="C42" s="1">
        <f>B44+B43</f>
        <v>201971662.43000001</v>
      </c>
      <c r="D42" s="1"/>
      <c r="E42" s="1"/>
      <c r="I42" s="1"/>
    </row>
    <row r="43" spans="1:9" x14ac:dyDescent="0.2">
      <c r="A43" t="s">
        <v>31</v>
      </c>
      <c r="B43" s="1">
        <f>+'[4]BALANCE GENERAL  '!D22+'[4]BALANCE GENERAL  '!D26</f>
        <v>186226055.22</v>
      </c>
      <c r="C43" s="1"/>
      <c r="D43" s="1"/>
      <c r="E43" s="17"/>
      <c r="F43" s="17"/>
    </row>
    <row r="44" spans="1:9" x14ac:dyDescent="0.2">
      <c r="A44" t="s">
        <v>32</v>
      </c>
      <c r="B44" s="1">
        <f>+'[4]BALANCE GENERAL  '!D41</f>
        <v>15745607.209999999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8914150742.8800011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72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D2F7-4932-424E-90D4-0578A51707A6}">
  <sheetPr>
    <tabColor rgb="FF99CCFF"/>
  </sheetPr>
  <dimension ref="A1:I77"/>
  <sheetViews>
    <sheetView workbookViewId="0">
      <selection sqref="A1:E1"/>
    </sheetView>
  </sheetViews>
  <sheetFormatPr defaultRowHeight="12.75" x14ac:dyDescent="0.2"/>
  <cols>
    <col min="1" max="1" width="26.5703125" style="21" customWidth="1"/>
    <col min="2" max="2" width="17.5703125" style="21" customWidth="1"/>
    <col min="3" max="3" width="24.28515625" style="21" customWidth="1"/>
    <col min="4" max="4" width="32.42578125" style="21" bestFit="1" customWidth="1"/>
    <col min="5" max="5" width="24.140625" style="21" bestFit="1" customWidth="1"/>
    <col min="6" max="6" width="20.5703125" style="23" customWidth="1"/>
    <col min="7" max="7" width="17.7109375" style="23" bestFit="1" customWidth="1"/>
    <col min="8" max="8" width="17.7109375" style="22" bestFit="1" customWidth="1"/>
    <col min="9" max="9" width="16.5703125" style="21" bestFit="1" customWidth="1"/>
    <col min="10" max="10" width="9.140625" style="21" customWidth="1"/>
    <col min="11" max="16384" width="9.140625" style="21"/>
  </cols>
  <sheetData>
    <row r="1" spans="1:5" ht="20.25" x14ac:dyDescent="0.3">
      <c r="A1" s="62" t="s">
        <v>0</v>
      </c>
      <c r="B1" s="62"/>
      <c r="C1" s="62"/>
      <c r="D1" s="62"/>
      <c r="E1" s="62"/>
    </row>
    <row r="2" spans="1:5" ht="20.25" x14ac:dyDescent="0.3">
      <c r="A2" s="63" t="s">
        <v>1</v>
      </c>
      <c r="B2" s="63"/>
      <c r="C2" s="63"/>
      <c r="D2" s="63"/>
      <c r="E2" s="63"/>
    </row>
    <row r="3" spans="1:5" ht="20.25" x14ac:dyDescent="0.3">
      <c r="A3" s="63" t="s">
        <v>2</v>
      </c>
      <c r="B3" s="63"/>
      <c r="C3" s="63"/>
      <c r="D3" s="63"/>
      <c r="E3" s="63"/>
    </row>
    <row r="4" spans="1:5" ht="20.25" x14ac:dyDescent="0.3">
      <c r="A4" s="63" t="s">
        <v>37</v>
      </c>
      <c r="B4" s="63"/>
      <c r="C4" s="63"/>
      <c r="D4" s="63"/>
      <c r="E4" s="63"/>
    </row>
    <row r="7" spans="1:5" x14ac:dyDescent="0.2">
      <c r="D7" s="36"/>
    </row>
    <row r="8" spans="1:5" ht="18" x14ac:dyDescent="0.25">
      <c r="A8" s="33" t="s">
        <v>4</v>
      </c>
      <c r="B8" s="33"/>
    </row>
    <row r="9" spans="1:5" x14ac:dyDescent="0.2">
      <c r="D9" s="23"/>
      <c r="E9" s="23"/>
    </row>
    <row r="10" spans="1:5" ht="15.75" x14ac:dyDescent="0.25">
      <c r="A10" s="32" t="s">
        <v>5</v>
      </c>
      <c r="B10" s="32"/>
      <c r="D10" s="23">
        <f>36016979541.23+240877495.82</f>
        <v>36257857037.050003</v>
      </c>
      <c r="E10" s="23"/>
    </row>
    <row r="11" spans="1:5" ht="15.75" x14ac:dyDescent="0.25">
      <c r="A11" s="32" t="s">
        <v>6</v>
      </c>
      <c r="B11" s="32"/>
      <c r="D11" s="23">
        <v>141447924.59</v>
      </c>
      <c r="E11" s="23"/>
    </row>
    <row r="12" spans="1:5" ht="15.75" x14ac:dyDescent="0.25">
      <c r="A12" s="32" t="s">
        <v>7</v>
      </c>
      <c r="B12" s="32"/>
      <c r="D12" s="23">
        <v>0</v>
      </c>
      <c r="E12" s="23"/>
    </row>
    <row r="13" spans="1:5" ht="15.75" x14ac:dyDescent="0.25">
      <c r="A13" s="32" t="s">
        <v>8</v>
      </c>
      <c r="B13" s="32"/>
      <c r="D13" s="23">
        <v>324086938.81</v>
      </c>
      <c r="E13" s="23"/>
    </row>
    <row r="14" spans="1:5" ht="15.75" x14ac:dyDescent="0.25">
      <c r="A14" s="32" t="s">
        <v>9</v>
      </c>
      <c r="B14" s="32"/>
      <c r="D14" s="23">
        <v>3458000</v>
      </c>
      <c r="E14" s="23"/>
    </row>
    <row r="15" spans="1:5" ht="15.75" x14ac:dyDescent="0.25">
      <c r="A15" s="32" t="s">
        <v>10</v>
      </c>
      <c r="B15" s="32"/>
      <c r="D15" s="23">
        <v>15310497.08</v>
      </c>
      <c r="E15" s="23"/>
    </row>
    <row r="16" spans="1:5" ht="15.75" x14ac:dyDescent="0.25">
      <c r="A16" s="32" t="s">
        <v>11</v>
      </c>
      <c r="B16" s="32"/>
      <c r="D16" s="23">
        <v>479143.5</v>
      </c>
      <c r="E16" s="23"/>
    </row>
    <row r="17" spans="1:9" ht="15.75" hidden="1" x14ac:dyDescent="0.25">
      <c r="A17" s="32" t="s">
        <v>12</v>
      </c>
      <c r="B17" s="32"/>
      <c r="D17" s="23">
        <v>0</v>
      </c>
      <c r="E17" s="23"/>
    </row>
    <row r="18" spans="1:9" x14ac:dyDescent="0.2">
      <c r="A18" s="64" t="s">
        <v>13</v>
      </c>
      <c r="B18" s="64"/>
      <c r="D18" s="23"/>
      <c r="E18" s="23">
        <f>SUM(D10:D17)</f>
        <v>36742639541.029999</v>
      </c>
    </row>
    <row r="19" spans="1:9" ht="21" customHeight="1" x14ac:dyDescent="0.25">
      <c r="A19" s="35" t="s">
        <v>14</v>
      </c>
      <c r="B19" s="35"/>
      <c r="D19" s="23"/>
      <c r="E19" s="23"/>
    </row>
    <row r="20" spans="1:9" ht="15.75" x14ac:dyDescent="0.25">
      <c r="A20" s="32" t="s">
        <v>15</v>
      </c>
      <c r="B20" s="32"/>
      <c r="D20" s="23"/>
      <c r="E20" s="28">
        <v>8787907981.7900009</v>
      </c>
      <c r="I20" s="23"/>
    </row>
    <row r="21" spans="1:9" ht="21.75" customHeight="1" x14ac:dyDescent="0.2">
      <c r="A21" s="64" t="s">
        <v>16</v>
      </c>
      <c r="B21" s="64"/>
      <c r="C21" s="64"/>
      <c r="D21" s="23"/>
      <c r="E21" s="34">
        <f>E18+E20</f>
        <v>45530547522.82</v>
      </c>
      <c r="I21" s="23"/>
    </row>
    <row r="22" spans="1:9" x14ac:dyDescent="0.2">
      <c r="D22" s="23"/>
      <c r="E22" s="23"/>
      <c r="I22" s="23"/>
    </row>
    <row r="23" spans="1:9" ht="18" x14ac:dyDescent="0.25">
      <c r="A23" s="33" t="s">
        <v>17</v>
      </c>
      <c r="B23" s="33"/>
      <c r="D23" s="23"/>
      <c r="E23" s="23"/>
      <c r="I23" s="23"/>
    </row>
    <row r="24" spans="1:9" x14ac:dyDescent="0.2">
      <c r="A24" s="21" t="s">
        <v>18</v>
      </c>
      <c r="D24" s="23"/>
      <c r="E24" s="23"/>
      <c r="I24" s="23"/>
    </row>
    <row r="25" spans="1:9" ht="15.75" x14ac:dyDescent="0.25">
      <c r="A25" s="32" t="s">
        <v>19</v>
      </c>
      <c r="D25" s="23">
        <v>17287732825.080002</v>
      </c>
      <c r="E25" s="23"/>
      <c r="I25" s="23"/>
    </row>
    <row r="26" spans="1:9" ht="15.75" x14ac:dyDescent="0.25">
      <c r="A26" s="32" t="s">
        <v>20</v>
      </c>
      <c r="D26" s="23">
        <v>17451121963.27</v>
      </c>
      <c r="E26" s="23"/>
      <c r="I26" s="23"/>
    </row>
    <row r="27" spans="1:9" ht="15.75" x14ac:dyDescent="0.25">
      <c r="A27" s="32" t="s">
        <v>21</v>
      </c>
      <c r="D27" s="23">
        <v>1676204917.71</v>
      </c>
      <c r="E27" s="23"/>
      <c r="I27" s="23"/>
    </row>
    <row r="28" spans="1:9" ht="15.75" x14ac:dyDescent="0.25">
      <c r="A28" s="32" t="s">
        <v>22</v>
      </c>
      <c r="D28" s="23">
        <v>1925.62</v>
      </c>
      <c r="E28" s="23"/>
    </row>
    <row r="29" spans="1:9" ht="15.75" x14ac:dyDescent="0.25">
      <c r="A29" s="32" t="s">
        <v>23</v>
      </c>
      <c r="B29" s="32"/>
      <c r="D29" s="23">
        <v>42188886.93</v>
      </c>
      <c r="E29" s="23"/>
    </row>
    <row r="30" spans="1:9" ht="15.75" x14ac:dyDescent="0.25">
      <c r="A30" s="32" t="s">
        <v>24</v>
      </c>
      <c r="D30" s="23">
        <v>12342197.93</v>
      </c>
      <c r="E30" s="23"/>
    </row>
    <row r="31" spans="1:9" ht="15.75" x14ac:dyDescent="0.25">
      <c r="A31" s="32" t="s">
        <v>11</v>
      </c>
      <c r="D31" s="23">
        <v>479143.5</v>
      </c>
      <c r="E31" s="23"/>
    </row>
    <row r="32" spans="1:9" ht="23.25" customHeight="1" x14ac:dyDescent="0.2">
      <c r="A32" s="61" t="s">
        <v>25</v>
      </c>
      <c r="B32" s="61"/>
      <c r="C32" s="61"/>
      <c r="D32" s="23"/>
      <c r="E32" s="23">
        <f>SUM(D25:D32)</f>
        <v>36470071860.040009</v>
      </c>
    </row>
    <row r="33" spans="1:9" x14ac:dyDescent="0.2">
      <c r="D33" s="23"/>
      <c r="E33" s="23"/>
    </row>
    <row r="34" spans="1:9" x14ac:dyDescent="0.2">
      <c r="D34" s="23"/>
      <c r="E34" s="23"/>
    </row>
    <row r="35" spans="1:9" x14ac:dyDescent="0.2">
      <c r="D35" s="23"/>
      <c r="E35" s="23"/>
    </row>
    <row r="36" spans="1:9" ht="18" x14ac:dyDescent="0.25">
      <c r="A36" s="29" t="s">
        <v>26</v>
      </c>
      <c r="B36" s="29"/>
      <c r="D36" s="31"/>
      <c r="E36" s="30">
        <f>E21-E32</f>
        <v>9060475662.7799911</v>
      </c>
      <c r="I36" s="23"/>
    </row>
    <row r="37" spans="1:9" ht="18" x14ac:dyDescent="0.25">
      <c r="A37" s="29"/>
      <c r="B37" s="29"/>
      <c r="D37" s="23"/>
      <c r="E37" s="24"/>
    </row>
    <row r="38" spans="1:9" ht="18" x14ac:dyDescent="0.25">
      <c r="A38" s="29"/>
      <c r="B38" s="29"/>
      <c r="D38" s="23"/>
      <c r="E38" s="27"/>
    </row>
    <row r="39" spans="1:9" x14ac:dyDescent="0.2">
      <c r="A39" s="21" t="s">
        <v>27</v>
      </c>
      <c r="B39" s="23"/>
      <c r="C39" s="23"/>
      <c r="D39" s="23"/>
      <c r="E39" s="28"/>
    </row>
    <row r="40" spans="1:9" x14ac:dyDescent="0.2">
      <c r="A40" s="21" t="s">
        <v>28</v>
      </c>
      <c r="B40" s="23"/>
      <c r="C40" s="23">
        <f>+[5]BALANCE_GENERAL__!D32</f>
        <v>1243755741.1700001</v>
      </c>
      <c r="D40" s="23"/>
      <c r="E40" s="27"/>
    </row>
    <row r="41" spans="1:9" x14ac:dyDescent="0.2">
      <c r="A41" s="21" t="s">
        <v>29</v>
      </c>
      <c r="B41" s="23"/>
      <c r="C41" s="23">
        <f>+[5]BALANCE_GENERAL__!D48</f>
        <v>7562445856.4900017</v>
      </c>
      <c r="D41" s="23"/>
      <c r="E41" s="23"/>
    </row>
    <row r="42" spans="1:9" x14ac:dyDescent="0.2">
      <c r="A42" s="21" t="s">
        <v>30</v>
      </c>
      <c r="B42" s="23"/>
      <c r="C42" s="23">
        <f>B44+B43</f>
        <v>254274065.12</v>
      </c>
      <c r="D42" s="23"/>
      <c r="E42" s="23"/>
      <c r="I42" s="23"/>
    </row>
    <row r="43" spans="1:9" x14ac:dyDescent="0.2">
      <c r="A43" s="21" t="s">
        <v>31</v>
      </c>
      <c r="B43" s="23">
        <f>+[5]BALANCE_GENERAL__!D21+[5]BALANCE_GENERAL__!D25</f>
        <v>240877495.81999999</v>
      </c>
      <c r="C43" s="23"/>
      <c r="D43" s="23"/>
      <c r="E43" s="24"/>
      <c r="F43" s="24"/>
    </row>
    <row r="44" spans="1:9" x14ac:dyDescent="0.2">
      <c r="A44" s="21" t="s">
        <v>32</v>
      </c>
      <c r="B44" s="23">
        <f>+[5]BALANCE_GENERAL__!D40</f>
        <v>13396569.299999999</v>
      </c>
      <c r="C44" s="23"/>
      <c r="D44" s="23"/>
      <c r="E44" s="23"/>
    </row>
    <row r="45" spans="1:9" ht="23.25" customHeight="1" x14ac:dyDescent="0.2">
      <c r="A45" s="21" t="s">
        <v>33</v>
      </c>
      <c r="B45" s="23"/>
      <c r="C45" s="26">
        <f>SUM(C40:C44)</f>
        <v>9060475662.7800026</v>
      </c>
      <c r="D45" s="23"/>
      <c r="E45" s="23"/>
    </row>
    <row r="46" spans="1:9" x14ac:dyDescent="0.2">
      <c r="B46" s="23"/>
      <c r="C46" s="23"/>
      <c r="D46" s="23"/>
      <c r="E46" s="23"/>
    </row>
    <row r="47" spans="1:9" x14ac:dyDescent="0.2">
      <c r="B47" s="23"/>
      <c r="C47" s="23"/>
      <c r="D47" s="23"/>
      <c r="E47" s="23"/>
    </row>
    <row r="48" spans="1:9" x14ac:dyDescent="0.2">
      <c r="C48" s="25"/>
      <c r="D48" s="23"/>
      <c r="E48" s="23"/>
    </row>
    <row r="49" spans="2:9" x14ac:dyDescent="0.2">
      <c r="C49" s="25"/>
      <c r="D49" s="23"/>
      <c r="E49" s="24"/>
      <c r="F49" s="24"/>
      <c r="I49" s="25"/>
    </row>
    <row r="50" spans="2:9" x14ac:dyDescent="0.2">
      <c r="C50" s="23"/>
      <c r="D50" s="23"/>
      <c r="E50" s="23"/>
    </row>
    <row r="51" spans="2:9" x14ac:dyDescent="0.2">
      <c r="C51" s="25"/>
      <c r="D51" s="23"/>
      <c r="E51" s="23"/>
    </row>
    <row r="52" spans="2:9" x14ac:dyDescent="0.2">
      <c r="B52" s="23"/>
      <c r="C52" s="25"/>
      <c r="D52" s="23"/>
      <c r="E52" s="23"/>
    </row>
    <row r="53" spans="2:9" x14ac:dyDescent="0.2">
      <c r="C53" s="25"/>
      <c r="D53" s="23"/>
      <c r="E53" s="23"/>
    </row>
    <row r="54" spans="2:9" x14ac:dyDescent="0.2">
      <c r="C54" s="25"/>
      <c r="D54" s="23"/>
      <c r="E54" s="23"/>
    </row>
    <row r="55" spans="2:9" x14ac:dyDescent="0.2">
      <c r="C55" s="25"/>
      <c r="D55" s="23"/>
      <c r="E55" s="23"/>
    </row>
    <row r="56" spans="2:9" x14ac:dyDescent="0.2">
      <c r="C56" s="25"/>
      <c r="D56" s="23"/>
      <c r="E56" s="23"/>
    </row>
    <row r="57" spans="2:9" x14ac:dyDescent="0.2">
      <c r="C57" s="25"/>
      <c r="D57" s="23"/>
      <c r="E57" s="23"/>
    </row>
    <row r="58" spans="2:9" x14ac:dyDescent="0.2">
      <c r="C58" s="25"/>
      <c r="D58" s="23"/>
      <c r="E58" s="23"/>
    </row>
    <row r="59" spans="2:9" x14ac:dyDescent="0.2">
      <c r="C59" s="25"/>
      <c r="D59" s="23"/>
      <c r="E59" s="23"/>
      <c r="G59" s="24"/>
    </row>
    <row r="60" spans="2:9" x14ac:dyDescent="0.2">
      <c r="D60" s="23"/>
      <c r="E60" s="23"/>
    </row>
    <row r="61" spans="2:9" x14ac:dyDescent="0.2">
      <c r="D61" s="23"/>
      <c r="E61" s="23"/>
    </row>
    <row r="62" spans="2:9" x14ac:dyDescent="0.2">
      <c r="D62" s="23"/>
      <c r="E62" s="23"/>
    </row>
    <row r="63" spans="2:9" x14ac:dyDescent="0.2">
      <c r="C63" s="25"/>
      <c r="D63" s="23"/>
      <c r="E63" s="23"/>
    </row>
    <row r="64" spans="2:9" x14ac:dyDescent="0.2">
      <c r="D64" s="23"/>
      <c r="E64" s="23"/>
      <c r="G64" s="24"/>
    </row>
    <row r="65" spans="4:5" x14ac:dyDescent="0.2">
      <c r="D65" s="23"/>
      <c r="E65" s="23"/>
    </row>
    <row r="66" spans="4:5" x14ac:dyDescent="0.2">
      <c r="D66" s="23"/>
      <c r="E66" s="23"/>
    </row>
    <row r="67" spans="4:5" x14ac:dyDescent="0.2">
      <c r="D67" s="23"/>
      <c r="E67" s="23"/>
    </row>
    <row r="68" spans="4:5" x14ac:dyDescent="0.2">
      <c r="D68" s="23"/>
      <c r="E68" s="23"/>
    </row>
    <row r="69" spans="4:5" x14ac:dyDescent="0.2">
      <c r="D69" s="23"/>
      <c r="E69" s="23"/>
    </row>
    <row r="70" spans="4:5" x14ac:dyDescent="0.2">
      <c r="D70" s="23"/>
      <c r="E70" s="23"/>
    </row>
    <row r="71" spans="4:5" x14ac:dyDescent="0.2">
      <c r="D71" s="23"/>
      <c r="E71" s="23"/>
    </row>
    <row r="72" spans="4:5" x14ac:dyDescent="0.2">
      <c r="D72" s="23"/>
      <c r="E72" s="23"/>
    </row>
    <row r="73" spans="4:5" x14ac:dyDescent="0.2">
      <c r="D73" s="23"/>
      <c r="E73" s="23"/>
    </row>
    <row r="74" spans="4:5" x14ac:dyDescent="0.2">
      <c r="D74" s="23"/>
      <c r="E74" s="23"/>
    </row>
    <row r="75" spans="4:5" x14ac:dyDescent="0.2">
      <c r="D75" s="23"/>
      <c r="E75" s="23"/>
    </row>
    <row r="76" spans="4:5" x14ac:dyDescent="0.2">
      <c r="D76" s="23"/>
      <c r="E76" s="23"/>
    </row>
    <row r="77" spans="4:5" x14ac:dyDescent="0.2">
      <c r="D77" s="23"/>
      <c r="E77" s="23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000000000000011" right="0.75000000000000011" top="1" bottom="1" header="0.5" footer="0.5"/>
  <pageSetup paperSize="0" scale="72" fitToWidth="0" fitToHeight="0" orientation="portrait" horizontalDpi="0" verticalDpi="0" copies="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0E93-A783-419D-86CF-357354D165CB}">
  <sheetPr>
    <tabColor indexed="44"/>
    <pageSetUpPr fitToPage="1"/>
  </sheetPr>
  <dimension ref="A1:I77"/>
  <sheetViews>
    <sheetView showGridLines="0" zoomScaleNormal="100" workbookViewId="0">
      <selection activeCell="D32" sqref="D32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38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43426699115.18+164740278.21</f>
        <v>43591439393.389999</v>
      </c>
      <c r="E10" s="1"/>
    </row>
    <row r="11" spans="1:5" ht="15.75" x14ac:dyDescent="0.25">
      <c r="A11" s="4" t="s">
        <v>6</v>
      </c>
      <c r="B11" s="4"/>
      <c r="D11" s="1">
        <v>170911704.78999999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366901429.82999998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18643595.039999999</v>
      </c>
      <c r="E15" s="1"/>
    </row>
    <row r="16" spans="1:5" ht="15.75" x14ac:dyDescent="0.25">
      <c r="A16" s="4" t="s">
        <v>11</v>
      </c>
      <c r="B16" s="4"/>
      <c r="D16" s="1">
        <v>479143.5</v>
      </c>
      <c r="E16" s="1"/>
    </row>
    <row r="17" spans="1:9" ht="15.75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44151833266.550003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52939741248.340004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20798825408.009998</v>
      </c>
      <c r="E25" s="1"/>
      <c r="I25" s="1"/>
    </row>
    <row r="26" spans="1:9" ht="15.75" x14ac:dyDescent="0.25">
      <c r="A26" s="4" t="s">
        <v>20</v>
      </c>
      <c r="D26" s="1">
        <v>20994306656.209999</v>
      </c>
      <c r="E26" s="1"/>
      <c r="I26" s="1"/>
    </row>
    <row r="27" spans="1:9" ht="15.75" x14ac:dyDescent="0.25">
      <c r="A27" s="4" t="s">
        <v>21</v>
      </c>
      <c r="D27" s="1">
        <v>1995863743.3800001</v>
      </c>
      <c r="E27" s="1"/>
      <c r="I27" s="1"/>
    </row>
    <row r="28" spans="1:9" ht="15.75" x14ac:dyDescent="0.25">
      <c r="A28" s="4" t="s">
        <v>22</v>
      </c>
      <c r="D28" s="1">
        <v>1925.62</v>
      </c>
      <c r="E28" s="1"/>
    </row>
    <row r="29" spans="1:9" ht="15.75" x14ac:dyDescent="0.25">
      <c r="A29" s="4" t="s">
        <v>23</v>
      </c>
      <c r="B29" s="4"/>
      <c r="D29" s="1">
        <v>42933235.689999998</v>
      </c>
      <c r="E29" s="1"/>
    </row>
    <row r="30" spans="1:9" ht="15.75" x14ac:dyDescent="0.25">
      <c r="A30" s="4" t="s">
        <v>24</v>
      </c>
      <c r="D30" s="15">
        <v>14869182.16</v>
      </c>
      <c r="E30" s="1"/>
    </row>
    <row r="31" spans="1:9" ht="15.75" x14ac:dyDescent="0.25">
      <c r="A31" s="4" t="s">
        <v>11</v>
      </c>
      <c r="D31" s="1">
        <v>479143.5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43847279294.570007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9092461953.7699966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+'[6]BALANCE GENERAL  '!D33</f>
        <v>1292614422.47</v>
      </c>
      <c r="D40" s="1"/>
      <c r="E40" s="16"/>
    </row>
    <row r="41" spans="1:9" x14ac:dyDescent="0.2">
      <c r="A41" t="s">
        <v>29</v>
      </c>
      <c r="B41" s="1"/>
      <c r="C41" s="1">
        <f>+'[6]BALANCE GENERAL  '!D49</f>
        <v>7622014456.4099998</v>
      </c>
      <c r="D41" s="1"/>
      <c r="E41" s="1"/>
    </row>
    <row r="42" spans="1:9" x14ac:dyDescent="0.2">
      <c r="A42" t="s">
        <v>30</v>
      </c>
      <c r="B42" s="1"/>
      <c r="C42" s="1">
        <f>B44+B43</f>
        <v>177833074.89000002</v>
      </c>
      <c r="D42" s="1"/>
      <c r="E42" s="1"/>
      <c r="I42" s="1"/>
    </row>
    <row r="43" spans="1:9" x14ac:dyDescent="0.2">
      <c r="A43" t="s">
        <v>31</v>
      </c>
      <c r="B43" s="1">
        <f>+'[6]BALANCE GENERAL  '!D22+'[6]BALANCE GENERAL  '!D26</f>
        <v>164740278.21000001</v>
      </c>
      <c r="C43" s="1"/>
      <c r="D43" s="1"/>
      <c r="E43" s="17"/>
      <c r="F43" s="17"/>
    </row>
    <row r="44" spans="1:9" x14ac:dyDescent="0.2">
      <c r="A44" t="s">
        <v>32</v>
      </c>
      <c r="B44" s="1">
        <f>+'[6]BALANCE GENERAL  '!D41</f>
        <v>13092796.679999998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9092461953.7699986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1D03-2C15-4442-A574-7FC6083154D4}">
  <sheetPr>
    <tabColor indexed="44"/>
    <pageSetUpPr fitToPage="1"/>
  </sheetPr>
  <dimension ref="A1:I77"/>
  <sheetViews>
    <sheetView showGridLines="0" zoomScaleNormal="100" workbookViewId="0">
      <selection activeCell="C47" sqref="C47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39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1">
        <f>50769776528.87+188345895.5</f>
        <v>50958122424.370003</v>
      </c>
      <c r="E10" s="1"/>
    </row>
    <row r="11" spans="1:5" ht="15.75" x14ac:dyDescent="0.25">
      <c r="A11" s="4" t="s">
        <v>6</v>
      </c>
      <c r="B11" s="4"/>
      <c r="D11" s="1">
        <v>200404523.22999999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447213958.80000001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21706915.620000001</v>
      </c>
      <c r="E15" s="1"/>
    </row>
    <row r="16" spans="1:5" ht="15.75" x14ac:dyDescent="0.25">
      <c r="A16" s="4" t="s">
        <v>11</v>
      </c>
      <c r="B16" s="4"/>
      <c r="D16" s="1">
        <v>479143.5</v>
      </c>
      <c r="E16" s="1"/>
    </row>
    <row r="17" spans="1:9" ht="15.75" x14ac:dyDescent="0.25">
      <c r="A17" s="4" t="s">
        <v>12</v>
      </c>
      <c r="B17" s="4"/>
      <c r="D17" s="1">
        <v>0</v>
      </c>
      <c r="E17" s="1"/>
    </row>
    <row r="18" spans="1:9" x14ac:dyDescent="0.2">
      <c r="A18" s="60" t="s">
        <v>13</v>
      </c>
      <c r="B18" s="60"/>
      <c r="D18" s="1"/>
      <c r="E18" s="1">
        <f>SUM(D10:D17)</f>
        <v>51631384965.520012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60419292947.310013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24357012200.959999</v>
      </c>
      <c r="E25" s="1"/>
      <c r="I25" s="1"/>
    </row>
    <row r="26" spans="1:9" ht="15.75" x14ac:dyDescent="0.25">
      <c r="A26" s="4" t="s">
        <v>20</v>
      </c>
      <c r="D26" s="1">
        <v>24593028981.189999</v>
      </c>
      <c r="E26" s="1"/>
      <c r="I26" s="1"/>
    </row>
    <row r="27" spans="1:9" ht="15.75" x14ac:dyDescent="0.25">
      <c r="A27" s="4" t="s">
        <v>21</v>
      </c>
      <c r="D27" s="1">
        <v>2345380063.3200002</v>
      </c>
      <c r="E27" s="1"/>
      <c r="I27" s="1"/>
    </row>
    <row r="28" spans="1:9" ht="15.75" x14ac:dyDescent="0.25">
      <c r="A28" s="4" t="s">
        <v>22</v>
      </c>
      <c r="D28" s="1">
        <v>1925.62</v>
      </c>
      <c r="E28" s="1"/>
    </row>
    <row r="29" spans="1:9" ht="15.75" x14ac:dyDescent="0.25">
      <c r="A29" s="4" t="s">
        <v>23</v>
      </c>
      <c r="B29" s="4"/>
      <c r="D29" s="1">
        <v>43066448.600000001</v>
      </c>
      <c r="E29" s="1"/>
    </row>
    <row r="30" spans="1:9" ht="15.75" x14ac:dyDescent="0.25">
      <c r="A30" s="4" t="s">
        <v>24</v>
      </c>
      <c r="D30" s="1">
        <v>17248920.350000001</v>
      </c>
      <c r="E30" s="1"/>
    </row>
    <row r="31" spans="1:9" ht="15.75" x14ac:dyDescent="0.25">
      <c r="A31" s="4" t="s">
        <v>11</v>
      </c>
      <c r="D31" s="1">
        <v>479143.5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51356217683.539993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9063075263.7700195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+'[7]BALANCE GENERAL  '!D33</f>
        <v>1201921988</v>
      </c>
      <c r="D40" s="1"/>
      <c r="E40" s="16"/>
    </row>
    <row r="41" spans="1:9" x14ac:dyDescent="0.2">
      <c r="A41" t="s">
        <v>29</v>
      </c>
      <c r="B41" s="1"/>
      <c r="C41" s="1">
        <f>+'[7]BALANCE GENERAL  '!D48</f>
        <v>7659521556.6400003</v>
      </c>
      <c r="D41" s="1"/>
      <c r="E41" s="1"/>
    </row>
    <row r="42" spans="1:9" x14ac:dyDescent="0.2">
      <c r="A42" t="s">
        <v>30</v>
      </c>
      <c r="B42" s="1"/>
      <c r="C42" s="1">
        <f>B44+B43</f>
        <v>201631719.13000005</v>
      </c>
      <c r="D42" s="1"/>
      <c r="E42" s="1"/>
      <c r="I42" s="1"/>
    </row>
    <row r="43" spans="1:9" x14ac:dyDescent="0.2">
      <c r="A43" t="s">
        <v>31</v>
      </c>
      <c r="B43" s="1">
        <f>+'[7]BALANCE GENERAL  '!D22+'[7]BALANCE GENERAL  '!D26</f>
        <v>188345895.50000006</v>
      </c>
      <c r="C43" s="1"/>
      <c r="D43" s="1"/>
      <c r="E43" s="17"/>
      <c r="F43" s="17"/>
    </row>
    <row r="44" spans="1:9" x14ac:dyDescent="0.2">
      <c r="A44" t="s">
        <v>32</v>
      </c>
      <c r="B44" s="1">
        <f>+'[7]BALANCE GENERAL  '!D41</f>
        <v>13285823.629999999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9063075263.7699986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A539-B255-47B4-9EBE-72DB348D84CC}">
  <sheetPr>
    <tabColor indexed="44"/>
    <pageSetUpPr fitToPage="1"/>
  </sheetPr>
  <dimension ref="A1:I77"/>
  <sheetViews>
    <sheetView showGridLines="0" zoomScaleNormal="100" workbookViewId="0">
      <selection activeCell="B44" sqref="B4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41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9">
        <f>58303536968.76+257360639.64</f>
        <v>58560897608.400002</v>
      </c>
      <c r="E10" s="1"/>
    </row>
    <row r="11" spans="1:5" ht="15.75" x14ac:dyDescent="0.25">
      <c r="A11" s="4" t="s">
        <v>6</v>
      </c>
      <c r="B11" s="4"/>
      <c r="D11" s="1">
        <v>229887340.11000001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524607463.10000002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24685063.170000002</v>
      </c>
      <c r="E15" s="1"/>
    </row>
    <row r="16" spans="1:5" ht="15.75" x14ac:dyDescent="0.25">
      <c r="A16" s="4" t="s">
        <v>11</v>
      </c>
      <c r="B16" s="4"/>
      <c r="D16" s="1">
        <v>754645.73</v>
      </c>
      <c r="E16" s="1"/>
    </row>
    <row r="17" spans="1:9" ht="15.75" x14ac:dyDescent="0.25">
      <c r="A17" s="4" t="s">
        <v>40</v>
      </c>
      <c r="B17" s="4"/>
      <c r="D17" s="1">
        <v>1516600</v>
      </c>
      <c r="E17" s="1"/>
    </row>
    <row r="18" spans="1:9" x14ac:dyDescent="0.2">
      <c r="A18" s="60" t="s">
        <v>13</v>
      </c>
      <c r="B18" s="60"/>
      <c r="D18" s="1"/>
      <c r="E18" s="1">
        <f>SUM(D10:D17)</f>
        <v>59345806720.510002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68133714702.300003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27930437049.060001</v>
      </c>
      <c r="E25" s="1"/>
      <c r="I25" s="1"/>
    </row>
    <row r="26" spans="1:9" ht="15.75" x14ac:dyDescent="0.25">
      <c r="A26" s="4" t="s">
        <v>20</v>
      </c>
      <c r="D26" s="1">
        <v>28176712989.91</v>
      </c>
      <c r="E26" s="1"/>
      <c r="I26" s="1"/>
    </row>
    <row r="27" spans="1:9" ht="15.75" x14ac:dyDescent="0.25">
      <c r="A27" s="4" t="s">
        <v>21</v>
      </c>
      <c r="D27" s="1">
        <v>2686855316.5300002</v>
      </c>
      <c r="E27" s="1"/>
      <c r="I27" s="1"/>
    </row>
    <row r="28" spans="1:9" ht="15.75" x14ac:dyDescent="0.25">
      <c r="A28" s="4" t="s">
        <v>22</v>
      </c>
      <c r="D28" s="1">
        <v>7215.65</v>
      </c>
      <c r="E28" s="1"/>
    </row>
    <row r="29" spans="1:9" ht="15.75" x14ac:dyDescent="0.25">
      <c r="A29" s="4" t="s">
        <v>23</v>
      </c>
      <c r="B29" s="4"/>
      <c r="D29" s="1">
        <v>44600646.82</v>
      </c>
      <c r="E29" s="1"/>
    </row>
    <row r="30" spans="1:9" ht="15.75" x14ac:dyDescent="0.25">
      <c r="A30" s="4" t="s">
        <v>24</v>
      </c>
      <c r="D30" s="1">
        <v>19961286.670000002</v>
      </c>
      <c r="E30" s="1"/>
    </row>
    <row r="31" spans="1:9" ht="15.75" x14ac:dyDescent="0.25">
      <c r="A31" s="4" t="s">
        <v>11</v>
      </c>
      <c r="D31" s="1">
        <v>729143.5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58859303648.139999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9274411054.1600037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+'[8]BALANCE GENERAL  '!D33</f>
        <v>1285034270.48</v>
      </c>
      <c r="D40" s="1"/>
      <c r="E40" s="16"/>
    </row>
    <row r="41" spans="1:9" x14ac:dyDescent="0.2">
      <c r="A41" t="s">
        <v>29</v>
      </c>
      <c r="B41" s="1"/>
      <c r="C41" s="1">
        <f>+'[8]BALANCE GENERAL  '!D49</f>
        <v>7718832787.3899994</v>
      </c>
      <c r="D41" s="1"/>
      <c r="E41" s="1"/>
    </row>
    <row r="42" spans="1:9" x14ac:dyDescent="0.2">
      <c r="A42" t="s">
        <v>30</v>
      </c>
      <c r="B42" s="1"/>
      <c r="C42" s="1">
        <f>B44+B43</f>
        <v>270543996.28999996</v>
      </c>
      <c r="D42" s="1"/>
      <c r="E42" s="1"/>
      <c r="I42" s="1"/>
    </row>
    <row r="43" spans="1:9" x14ac:dyDescent="0.2">
      <c r="A43" t="s">
        <v>31</v>
      </c>
      <c r="B43" s="1">
        <f>+'[8]BALANCE GENERAL  '!D22+'[8]BALANCE GENERAL  '!D26</f>
        <v>257360639.63999999</v>
      </c>
      <c r="C43" s="1"/>
      <c r="D43" s="1"/>
      <c r="E43" s="17"/>
      <c r="F43" s="17"/>
    </row>
    <row r="44" spans="1:9" x14ac:dyDescent="0.2">
      <c r="A44" t="s">
        <v>32</v>
      </c>
      <c r="B44" s="1">
        <f>+'[8]BALANCE GENERAL  '!D41</f>
        <v>13183356.649999999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9274411054.1599998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BEB2-78E5-43FF-AB40-E9560B74237F}">
  <sheetPr>
    <tabColor indexed="44"/>
    <pageSetUpPr fitToPage="1"/>
  </sheetPr>
  <dimension ref="A1:I76"/>
  <sheetViews>
    <sheetView showGridLines="0" zoomScaleNormal="100" workbookViewId="0">
      <selection activeCell="D47" sqref="D47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42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9">
        <f>65836722475.99+217288662.89</f>
        <v>66054011138.879997</v>
      </c>
      <c r="E10" s="1"/>
    </row>
    <row r="11" spans="1:5" ht="15.75" x14ac:dyDescent="0.25">
      <c r="A11" s="4" t="s">
        <v>6</v>
      </c>
      <c r="B11" s="4"/>
      <c r="D11" s="1">
        <v>259351901.49000001</v>
      </c>
      <c r="E11" s="1"/>
    </row>
    <row r="12" spans="1:5" ht="15.75" x14ac:dyDescent="0.25">
      <c r="A12" s="4" t="s">
        <v>8</v>
      </c>
      <c r="B12" s="4"/>
      <c r="D12" s="1">
        <v>589607234.64999998</v>
      </c>
      <c r="E12" s="1"/>
    </row>
    <row r="13" spans="1:5" ht="15.75" x14ac:dyDescent="0.25">
      <c r="A13" s="4" t="s">
        <v>9</v>
      </c>
      <c r="B13" s="4"/>
      <c r="D13" s="1">
        <v>3458000</v>
      </c>
      <c r="E13" s="1"/>
    </row>
    <row r="14" spans="1:5" ht="15.75" x14ac:dyDescent="0.25">
      <c r="A14" s="4" t="s">
        <v>10</v>
      </c>
      <c r="B14" s="4"/>
      <c r="D14" s="1">
        <v>27947603.5</v>
      </c>
      <c r="E14" s="1"/>
    </row>
    <row r="15" spans="1:5" ht="15.75" x14ac:dyDescent="0.25">
      <c r="A15" s="4" t="s">
        <v>11</v>
      </c>
      <c r="B15" s="4"/>
      <c r="D15" s="1">
        <v>832204.94</v>
      </c>
      <c r="E15" s="1"/>
    </row>
    <row r="16" spans="1:5" ht="15.75" x14ac:dyDescent="0.25">
      <c r="A16" s="4" t="s">
        <v>40</v>
      </c>
      <c r="B16" s="4"/>
      <c r="D16" s="1">
        <v>1516600</v>
      </c>
      <c r="E16" s="1"/>
    </row>
    <row r="17" spans="1:9" x14ac:dyDescent="0.2">
      <c r="A17" s="60" t="s">
        <v>13</v>
      </c>
      <c r="B17" s="60"/>
      <c r="D17" s="1"/>
      <c r="E17" s="1">
        <f>SUM(D10:D16)</f>
        <v>66936724683.459999</v>
      </c>
    </row>
    <row r="18" spans="1:9" ht="21" customHeight="1" x14ac:dyDescent="0.25">
      <c r="A18" s="6" t="s">
        <v>14</v>
      </c>
      <c r="B18" s="6"/>
      <c r="D18" s="1"/>
      <c r="E18" s="1"/>
    </row>
    <row r="19" spans="1:9" ht="15.75" x14ac:dyDescent="0.25">
      <c r="A19" s="4" t="s">
        <v>15</v>
      </c>
      <c r="B19" s="4"/>
      <c r="D19" s="1"/>
      <c r="E19" s="7">
        <v>8787907981.7900009</v>
      </c>
      <c r="I19" s="1"/>
    </row>
    <row r="20" spans="1:9" ht="21.75" customHeight="1" x14ac:dyDescent="0.2">
      <c r="A20" s="60" t="s">
        <v>16</v>
      </c>
      <c r="B20" s="60"/>
      <c r="C20" s="60"/>
      <c r="D20" s="1"/>
      <c r="E20" s="8">
        <f>E17+E19</f>
        <v>75724632665.25</v>
      </c>
      <c r="I20" s="1"/>
    </row>
    <row r="21" spans="1:9" x14ac:dyDescent="0.2">
      <c r="D21" s="1"/>
      <c r="E21" s="1"/>
      <c r="I21" s="1"/>
    </row>
    <row r="22" spans="1:9" ht="18" x14ac:dyDescent="0.25">
      <c r="A22" s="3" t="s">
        <v>17</v>
      </c>
      <c r="B22" s="3"/>
      <c r="D22" s="1"/>
      <c r="E22" s="1"/>
      <c r="I22" s="1"/>
    </row>
    <row r="23" spans="1:9" x14ac:dyDescent="0.2">
      <c r="A23" t="s">
        <v>18</v>
      </c>
      <c r="D23" s="1"/>
      <c r="E23" s="1"/>
      <c r="G23" s="9"/>
      <c r="I23" s="1"/>
    </row>
    <row r="24" spans="1:9" ht="15.75" x14ac:dyDescent="0.25">
      <c r="A24" s="4" t="s">
        <v>19</v>
      </c>
      <c r="D24" s="1">
        <v>31536773793.52</v>
      </c>
      <c r="E24" s="1"/>
      <c r="I24" s="1"/>
    </row>
    <row r="25" spans="1:9" ht="15.75" x14ac:dyDescent="0.25">
      <c r="A25" s="4" t="s">
        <v>20</v>
      </c>
      <c r="D25" s="1">
        <v>31837597680.869999</v>
      </c>
      <c r="E25" s="1"/>
      <c r="I25" s="1"/>
    </row>
    <row r="26" spans="1:9" ht="15.75" x14ac:dyDescent="0.25">
      <c r="A26" s="4" t="s">
        <v>21</v>
      </c>
      <c r="D26" s="1">
        <v>3018363423.9400001</v>
      </c>
      <c r="E26" s="1"/>
      <c r="I26" s="1"/>
    </row>
    <row r="27" spans="1:9" ht="15.75" x14ac:dyDescent="0.25">
      <c r="A27" s="4" t="s">
        <v>22</v>
      </c>
      <c r="D27" s="1">
        <v>18214.28</v>
      </c>
      <c r="E27" s="1"/>
    </row>
    <row r="28" spans="1:9" ht="15.75" x14ac:dyDescent="0.25">
      <c r="A28" s="4" t="s">
        <v>23</v>
      </c>
      <c r="B28" s="4"/>
      <c r="D28" s="1">
        <v>44600646.82</v>
      </c>
      <c r="E28" s="1"/>
    </row>
    <row r="29" spans="1:9" ht="15.75" x14ac:dyDescent="0.25">
      <c r="A29" s="4" t="s">
        <v>24</v>
      </c>
      <c r="D29" s="1">
        <v>22571582.609999999</v>
      </c>
      <c r="E29" s="1"/>
    </row>
    <row r="30" spans="1:9" ht="15.75" x14ac:dyDescent="0.25">
      <c r="A30" s="4" t="s">
        <v>11</v>
      </c>
      <c r="D30" s="1">
        <v>816204.94</v>
      </c>
      <c r="E30" s="1"/>
    </row>
    <row r="31" spans="1:9" ht="23.25" customHeight="1" x14ac:dyDescent="0.2">
      <c r="A31" s="57" t="s">
        <v>25</v>
      </c>
      <c r="B31" s="57"/>
      <c r="C31" s="57"/>
      <c r="D31" s="1"/>
      <c r="E31" s="1">
        <f>SUM(D24:D31)</f>
        <v>66460741546.980003</v>
      </c>
    </row>
    <row r="32" spans="1:9" x14ac:dyDescent="0.2">
      <c r="D32" s="1"/>
      <c r="E32" s="1"/>
      <c r="G32" s="9"/>
    </row>
    <row r="33" spans="1:9" x14ac:dyDescent="0.2">
      <c r="D33" s="1"/>
      <c r="E33" s="1"/>
    </row>
    <row r="34" spans="1:9" x14ac:dyDescent="0.2">
      <c r="D34" s="1"/>
      <c r="E34" s="1"/>
    </row>
    <row r="35" spans="1:9" ht="18" x14ac:dyDescent="0.25">
      <c r="A35" s="10" t="s">
        <v>26</v>
      </c>
      <c r="B35" s="10"/>
      <c r="D35" s="11"/>
      <c r="E35" s="12">
        <f>E20-E31</f>
        <v>9263891118.2699966</v>
      </c>
      <c r="G35" s="9"/>
      <c r="I35" s="1"/>
    </row>
    <row r="36" spans="1:9" ht="18" x14ac:dyDescent="0.25">
      <c r="A36" s="10"/>
      <c r="B36" s="10"/>
      <c r="D36" s="1"/>
      <c r="E36" s="13"/>
    </row>
    <row r="37" spans="1:9" ht="18" x14ac:dyDescent="0.25">
      <c r="A37" s="10"/>
      <c r="B37" s="10"/>
      <c r="D37" s="1"/>
      <c r="E37" s="14"/>
    </row>
    <row r="38" spans="1:9" x14ac:dyDescent="0.2">
      <c r="A38" t="s">
        <v>27</v>
      </c>
      <c r="B38" s="1"/>
      <c r="C38" s="1"/>
      <c r="D38" s="1"/>
      <c r="E38" s="15"/>
    </row>
    <row r="39" spans="1:9" x14ac:dyDescent="0.2">
      <c r="A39" t="s">
        <v>28</v>
      </c>
      <c r="B39" s="1"/>
      <c r="C39" s="1">
        <f>+'[9]BALANCE GENERAL  '!D32</f>
        <v>1282963894.9099998</v>
      </c>
      <c r="D39" s="1"/>
      <c r="E39" s="16"/>
    </row>
    <row r="40" spans="1:9" x14ac:dyDescent="0.2">
      <c r="A40" t="s">
        <v>29</v>
      </c>
      <c r="B40" s="1"/>
      <c r="C40" s="1">
        <f>+'[9]BALANCE GENERAL  '!D48</f>
        <v>7750888627.2799988</v>
      </c>
      <c r="D40" s="1"/>
      <c r="E40" s="1"/>
    </row>
    <row r="41" spans="1:9" x14ac:dyDescent="0.2">
      <c r="A41" t="s">
        <v>30</v>
      </c>
      <c r="B41" s="1"/>
      <c r="C41" s="1">
        <f>B43+B42</f>
        <v>230038596.07999998</v>
      </c>
      <c r="D41" s="1"/>
      <c r="E41" s="1"/>
      <c r="I41" s="1"/>
    </row>
    <row r="42" spans="1:9" x14ac:dyDescent="0.2">
      <c r="A42" t="s">
        <v>31</v>
      </c>
      <c r="B42" s="1">
        <f>+'[9]BALANCE GENERAL  '!D21+'[9]BALANCE GENERAL  '!D25</f>
        <v>217288662.88999999</v>
      </c>
      <c r="C42" s="1"/>
      <c r="D42" s="1"/>
      <c r="E42" s="17"/>
      <c r="F42" s="17"/>
    </row>
    <row r="43" spans="1:9" x14ac:dyDescent="0.2">
      <c r="A43" t="s">
        <v>32</v>
      </c>
      <c r="B43" s="1">
        <f>+'[9]BALANCE GENERAL  '!D40</f>
        <v>12749933.189999999</v>
      </c>
      <c r="C43" s="1"/>
      <c r="D43" s="1"/>
      <c r="E43" s="1"/>
    </row>
    <row r="44" spans="1:9" ht="23.25" customHeight="1" x14ac:dyDescent="0.2">
      <c r="A44" t="s">
        <v>33</v>
      </c>
      <c r="B44" s="1"/>
      <c r="C44" s="18">
        <f>SUM(C39:C43)</f>
        <v>9263891118.2699986</v>
      </c>
      <c r="D44" s="1"/>
      <c r="E44" s="1"/>
    </row>
    <row r="45" spans="1:9" x14ac:dyDescent="0.2">
      <c r="B45" s="1"/>
      <c r="C45" s="1"/>
      <c r="D45" s="1"/>
      <c r="E45" s="1"/>
    </row>
    <row r="46" spans="1:9" x14ac:dyDescent="0.2">
      <c r="B46" s="1"/>
      <c r="C46" s="1"/>
      <c r="D46" s="19"/>
      <c r="E46" s="1"/>
    </row>
    <row r="47" spans="1:9" x14ac:dyDescent="0.2">
      <c r="C47" s="20"/>
      <c r="D47" s="1"/>
      <c r="E47" s="1"/>
    </row>
    <row r="48" spans="1:9" x14ac:dyDescent="0.2">
      <c r="C48" s="20"/>
      <c r="D48" s="1"/>
      <c r="E48" s="17"/>
      <c r="F48" s="17"/>
      <c r="I48" s="20"/>
    </row>
    <row r="49" spans="2:7" x14ac:dyDescent="0.2">
      <c r="C49" s="1"/>
      <c r="D49" s="1"/>
      <c r="E49" s="1"/>
    </row>
    <row r="50" spans="2:7" x14ac:dyDescent="0.2">
      <c r="C50" s="20"/>
      <c r="D50" s="1"/>
      <c r="E50" s="1"/>
    </row>
    <row r="51" spans="2:7" x14ac:dyDescent="0.2">
      <c r="B51" s="1"/>
      <c r="C51" s="20"/>
      <c r="D51" s="1"/>
      <c r="E51" s="1"/>
    </row>
    <row r="52" spans="2:7" x14ac:dyDescent="0.2">
      <c r="C52" s="20"/>
      <c r="D52" s="1"/>
      <c r="E52" s="1"/>
    </row>
    <row r="53" spans="2:7" x14ac:dyDescent="0.2">
      <c r="C53" s="20"/>
      <c r="D53" s="1"/>
      <c r="E53" s="1"/>
    </row>
    <row r="54" spans="2:7" x14ac:dyDescent="0.2">
      <c r="C54" s="20"/>
      <c r="D54" s="1"/>
      <c r="E54" s="1"/>
    </row>
    <row r="55" spans="2:7" x14ac:dyDescent="0.2">
      <c r="C55" s="20"/>
      <c r="D55" s="1"/>
      <c r="E55" s="1"/>
    </row>
    <row r="56" spans="2:7" x14ac:dyDescent="0.2">
      <c r="C56" s="20"/>
      <c r="D56" s="1"/>
      <c r="E56" s="1"/>
    </row>
    <row r="57" spans="2:7" x14ac:dyDescent="0.2">
      <c r="C57" s="20"/>
      <c r="D57" s="1"/>
      <c r="E57" s="1"/>
    </row>
    <row r="58" spans="2:7" x14ac:dyDescent="0.2">
      <c r="C58" s="20"/>
      <c r="D58" s="1"/>
      <c r="E58" s="1"/>
      <c r="G58" s="17"/>
    </row>
    <row r="59" spans="2:7" x14ac:dyDescent="0.2">
      <c r="D59" s="1"/>
      <c r="E59" s="1"/>
    </row>
    <row r="60" spans="2:7" x14ac:dyDescent="0.2">
      <c r="D60" s="1"/>
      <c r="E60" s="1"/>
    </row>
    <row r="61" spans="2:7" x14ac:dyDescent="0.2">
      <c r="D61" s="1"/>
      <c r="E61" s="1"/>
    </row>
    <row r="62" spans="2:7" x14ac:dyDescent="0.2">
      <c r="C62" s="20"/>
      <c r="D62" s="1"/>
      <c r="E62" s="1"/>
    </row>
    <row r="63" spans="2:7" x14ac:dyDescent="0.2">
      <c r="D63" s="1"/>
      <c r="E63" s="1"/>
      <c r="G63" s="17"/>
    </row>
    <row r="64" spans="2:7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</sheetData>
  <mergeCells count="7">
    <mergeCell ref="A31:C31"/>
    <mergeCell ref="A1:E1"/>
    <mergeCell ref="A2:E2"/>
    <mergeCell ref="A3:E3"/>
    <mergeCell ref="A4:E4"/>
    <mergeCell ref="A17:B17"/>
    <mergeCell ref="A20:C20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CE9C-3057-4C85-8871-3E4E22843796}">
  <sheetPr>
    <tabColor indexed="44"/>
    <pageSetUpPr fitToPage="1"/>
  </sheetPr>
  <dimension ref="A1:I77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43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9">
        <f>73363387181.09+175093777.64</f>
        <v>73538480958.729996</v>
      </c>
      <c r="E10" s="1"/>
    </row>
    <row r="11" spans="1:5" ht="15.75" x14ac:dyDescent="0.25">
      <c r="A11" s="4" t="s">
        <v>6</v>
      </c>
      <c r="B11" s="4"/>
      <c r="D11" s="1">
        <v>288809637.81999999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663153972.39999998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31056363.859999999</v>
      </c>
      <c r="E15" s="1"/>
    </row>
    <row r="16" spans="1:5" ht="15.75" x14ac:dyDescent="0.25">
      <c r="A16" s="4" t="s">
        <v>11</v>
      </c>
      <c r="B16" s="4"/>
      <c r="D16" s="1">
        <v>863966.28</v>
      </c>
      <c r="E16" s="1"/>
    </row>
    <row r="17" spans="1:9" ht="15.75" x14ac:dyDescent="0.25">
      <c r="A17" s="4" t="s">
        <v>40</v>
      </c>
      <c r="B17" s="4"/>
      <c r="D17" s="1">
        <v>1516600</v>
      </c>
      <c r="E17" s="1"/>
    </row>
    <row r="18" spans="1:9" x14ac:dyDescent="0.2">
      <c r="A18" s="60" t="s">
        <v>13</v>
      </c>
      <c r="B18" s="60"/>
      <c r="D18" s="1"/>
      <c r="E18" s="1">
        <f>SUM(D10:D17)</f>
        <v>74527339499.089996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83315247480.880005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35126891677.510002</v>
      </c>
      <c r="E25" s="1"/>
      <c r="I25" s="1"/>
    </row>
    <row r="26" spans="1:9" ht="15.75" x14ac:dyDescent="0.25">
      <c r="A26" s="4" t="s">
        <v>20</v>
      </c>
      <c r="D26" s="1">
        <v>35484794160.110001</v>
      </c>
      <c r="E26" s="1"/>
      <c r="I26" s="1"/>
    </row>
    <row r="27" spans="1:9" ht="15.75" x14ac:dyDescent="0.25">
      <c r="A27" s="4" t="s">
        <v>21</v>
      </c>
      <c r="D27" s="1">
        <v>3364056776</v>
      </c>
      <c r="E27" s="1"/>
      <c r="I27" s="1"/>
    </row>
    <row r="28" spans="1:9" ht="15.75" x14ac:dyDescent="0.25">
      <c r="A28" s="4" t="s">
        <v>22</v>
      </c>
      <c r="D28" s="1">
        <v>18214.28</v>
      </c>
      <c r="E28" s="1"/>
    </row>
    <row r="29" spans="1:9" ht="15.75" x14ac:dyDescent="0.25">
      <c r="A29" s="4" t="s">
        <v>23</v>
      </c>
      <c r="B29" s="4"/>
      <c r="D29" s="1">
        <v>44600646.82</v>
      </c>
      <c r="E29" s="1"/>
    </row>
    <row r="30" spans="1:9" ht="15.75" x14ac:dyDescent="0.25">
      <c r="A30" s="4" t="s">
        <v>24</v>
      </c>
      <c r="D30" s="1">
        <v>25120815.57</v>
      </c>
      <c r="E30" s="1"/>
    </row>
    <row r="31" spans="1:9" ht="15.75" x14ac:dyDescent="0.25">
      <c r="A31" s="4" t="s">
        <v>11</v>
      </c>
      <c r="D31" s="1">
        <v>863966.28</v>
      </c>
      <c r="E31" s="1"/>
    </row>
    <row r="32" spans="1:9" ht="23.25" customHeight="1" x14ac:dyDescent="0.2">
      <c r="A32" s="57" t="s">
        <v>25</v>
      </c>
      <c r="B32" s="57"/>
      <c r="C32" s="57"/>
      <c r="D32" s="1"/>
      <c r="E32" s="1">
        <f>SUM(D25:D32)</f>
        <v>74046346256.570007</v>
      </c>
    </row>
    <row r="33" spans="1:9" x14ac:dyDescent="0.2">
      <c r="D33" s="1"/>
      <c r="E33" s="1"/>
      <c r="G33" s="9"/>
    </row>
    <row r="34" spans="1:9" x14ac:dyDescent="0.2">
      <c r="D34" s="1"/>
      <c r="E34" s="1"/>
    </row>
    <row r="35" spans="1:9" x14ac:dyDescent="0.2">
      <c r="D35" s="1"/>
      <c r="E35" s="1"/>
    </row>
    <row r="36" spans="1:9" ht="18" x14ac:dyDescent="0.25">
      <c r="A36" s="10" t="s">
        <v>26</v>
      </c>
      <c r="B36" s="10"/>
      <c r="D36" s="11"/>
      <c r="E36" s="12">
        <f>E21-E32</f>
        <v>9268901224.3099976</v>
      </c>
      <c r="G36" s="9"/>
      <c r="I36" s="1"/>
    </row>
    <row r="37" spans="1:9" ht="18" x14ac:dyDescent="0.25">
      <c r="A37" s="10"/>
      <c r="B37" s="10"/>
      <c r="D37" s="1"/>
      <c r="E37" s="13"/>
    </row>
    <row r="38" spans="1:9" ht="18" x14ac:dyDescent="0.25">
      <c r="A38" s="10"/>
      <c r="B38" s="10"/>
      <c r="D38" s="1"/>
      <c r="E38" s="14"/>
    </row>
    <row r="39" spans="1:9" x14ac:dyDescent="0.2">
      <c r="A39" t="s">
        <v>27</v>
      </c>
      <c r="B39" s="1"/>
      <c r="C39" s="1"/>
      <c r="D39" s="1"/>
      <c r="E39" s="15"/>
    </row>
    <row r="40" spans="1:9" x14ac:dyDescent="0.2">
      <c r="A40" t="s">
        <v>28</v>
      </c>
      <c r="B40" s="1"/>
      <c r="C40" s="1">
        <f>+'[10]BALANCE GENERAL  '!D33</f>
        <v>1405791777.6499999</v>
      </c>
      <c r="D40" s="1"/>
      <c r="E40" s="16"/>
    </row>
    <row r="41" spans="1:9" x14ac:dyDescent="0.2">
      <c r="A41" t="s">
        <v>29</v>
      </c>
      <c r="B41" s="1"/>
      <c r="C41" s="1">
        <f>+'[10]BALANCE GENERAL  '!D49</f>
        <v>7675064632.0499992</v>
      </c>
      <c r="D41" s="1"/>
      <c r="E41" s="1"/>
    </row>
    <row r="42" spans="1:9" x14ac:dyDescent="0.2">
      <c r="A42" t="s">
        <v>30</v>
      </c>
      <c r="B42" s="1"/>
      <c r="C42" s="1">
        <f>B44+B43</f>
        <v>188044814.61000001</v>
      </c>
      <c r="D42" s="1"/>
      <c r="E42" s="1"/>
      <c r="I42" s="1"/>
    </row>
    <row r="43" spans="1:9" x14ac:dyDescent="0.2">
      <c r="A43" t="s">
        <v>31</v>
      </c>
      <c r="B43" s="1">
        <f>+'[10]BALANCE GENERAL  '!D22+'[10]BALANCE GENERAL  '!D26</f>
        <v>175093777.64000002</v>
      </c>
      <c r="C43" s="1"/>
      <c r="D43" s="1"/>
      <c r="E43" s="17"/>
      <c r="F43" s="17"/>
    </row>
    <row r="44" spans="1:9" x14ac:dyDescent="0.2">
      <c r="A44" t="s">
        <v>32</v>
      </c>
      <c r="B44" s="1">
        <f>+'[10]BALANCE GENERAL  '!D41</f>
        <v>12951036.969999997</v>
      </c>
      <c r="C44" s="1"/>
      <c r="D44" s="1"/>
      <c r="E44" s="1"/>
    </row>
    <row r="45" spans="1:9" ht="23.25" customHeight="1" x14ac:dyDescent="0.2">
      <c r="A45" t="s">
        <v>33</v>
      </c>
      <c r="B45" s="1"/>
      <c r="C45" s="18">
        <f>SUM(C40:C44)</f>
        <v>9268901224.3099995</v>
      </c>
      <c r="D45" s="1"/>
      <c r="E45" s="1"/>
    </row>
    <row r="46" spans="1:9" x14ac:dyDescent="0.2">
      <c r="B46" s="1"/>
      <c r="C46" s="1"/>
      <c r="D46" s="1"/>
      <c r="E46" s="1"/>
    </row>
    <row r="47" spans="1:9" x14ac:dyDescent="0.2">
      <c r="B47" s="1"/>
      <c r="C47" s="1"/>
      <c r="D47" s="19"/>
      <c r="E47" s="1"/>
    </row>
    <row r="48" spans="1:9" x14ac:dyDescent="0.2">
      <c r="C48" s="20"/>
      <c r="D48" s="1"/>
      <c r="E48" s="1"/>
    </row>
    <row r="49" spans="2:9" x14ac:dyDescent="0.2">
      <c r="C49" s="20"/>
      <c r="D49" s="1"/>
      <c r="E49" s="17"/>
      <c r="F49" s="17"/>
      <c r="I49" s="20"/>
    </row>
    <row r="50" spans="2:9" x14ac:dyDescent="0.2">
      <c r="C50" s="1"/>
      <c r="D50" s="1"/>
      <c r="E50" s="1"/>
    </row>
    <row r="51" spans="2:9" x14ac:dyDescent="0.2">
      <c r="C51" s="20"/>
      <c r="D51" s="1"/>
      <c r="E51" s="1"/>
    </row>
    <row r="52" spans="2:9" x14ac:dyDescent="0.2">
      <c r="B52" s="1"/>
      <c r="C52" s="20"/>
      <c r="D52" s="1"/>
      <c r="E52" s="1"/>
    </row>
    <row r="53" spans="2:9" x14ac:dyDescent="0.2"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  <c r="G59" s="17"/>
    </row>
    <row r="60" spans="2:9" x14ac:dyDescent="0.2">
      <c r="D60" s="1"/>
      <c r="E60" s="1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C63" s="20"/>
      <c r="D63" s="1"/>
      <c r="E63" s="1"/>
    </row>
    <row r="64" spans="2:9" x14ac:dyDescent="0.2">
      <c r="D64" s="1"/>
      <c r="E64" s="1"/>
      <c r="G64" s="17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  <row r="69" spans="4:5" x14ac:dyDescent="0.2">
      <c r="D69" s="1"/>
      <c r="E69" s="1"/>
    </row>
    <row r="70" spans="4:5" x14ac:dyDescent="0.2">
      <c r="D70" s="1"/>
      <c r="E70" s="1"/>
    </row>
    <row r="71" spans="4:5" x14ac:dyDescent="0.2">
      <c r="D71" s="1"/>
      <c r="E71" s="1"/>
    </row>
    <row r="72" spans="4:5" x14ac:dyDescent="0.2">
      <c r="D72" s="1"/>
      <c r="E72" s="1"/>
    </row>
    <row r="73" spans="4:5" x14ac:dyDescent="0.2">
      <c r="D73" s="1"/>
      <c r="E73" s="1"/>
    </row>
    <row r="74" spans="4:5" x14ac:dyDescent="0.2">
      <c r="D74" s="1"/>
      <c r="E74" s="1"/>
    </row>
    <row r="75" spans="4:5" x14ac:dyDescent="0.2">
      <c r="D75" s="1"/>
      <c r="E75" s="1"/>
    </row>
    <row r="76" spans="4:5" x14ac:dyDescent="0.2">
      <c r="D76" s="1"/>
      <c r="E76" s="1"/>
    </row>
    <row r="77" spans="4:5" x14ac:dyDescent="0.2">
      <c r="D77" s="1"/>
      <c r="E77" s="1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6E4B-36F4-499C-8867-8A60BE989874}">
  <sheetPr>
    <tabColor indexed="44"/>
    <pageSetUpPr fitToPage="1"/>
  </sheetPr>
  <dimension ref="A1:I77"/>
  <sheetViews>
    <sheetView showGridLines="0" zoomScaleNormal="100" workbookViewId="0">
      <selection activeCell="C45" sqref="C45"/>
    </sheetView>
  </sheetViews>
  <sheetFormatPr defaultRowHeight="12.75" x14ac:dyDescent="0.2"/>
  <cols>
    <col min="1" max="1" width="26.5703125" style="37" customWidth="1"/>
    <col min="2" max="2" width="17.5703125" style="37" customWidth="1"/>
    <col min="3" max="3" width="24.28515625" style="37" customWidth="1"/>
    <col min="4" max="4" width="32.42578125" style="37" bestFit="1" customWidth="1"/>
    <col min="5" max="5" width="24.140625" style="37" bestFit="1" customWidth="1"/>
    <col min="6" max="6" width="20.5703125" style="39" customWidth="1"/>
    <col min="7" max="7" width="17.7109375" style="39" bestFit="1" customWidth="1"/>
    <col min="8" max="8" width="17.7109375" style="38" bestFit="1" customWidth="1"/>
    <col min="9" max="9" width="16.5703125" style="37" bestFit="1" customWidth="1"/>
    <col min="10" max="16384" width="9.140625" style="37"/>
  </cols>
  <sheetData>
    <row r="1" spans="1:5" ht="20.25" x14ac:dyDescent="0.3">
      <c r="A1" s="66" t="s">
        <v>0</v>
      </c>
      <c r="B1" s="66"/>
      <c r="C1" s="66"/>
      <c r="D1" s="66"/>
      <c r="E1" s="66"/>
    </row>
    <row r="2" spans="1:5" ht="20.25" x14ac:dyDescent="0.3">
      <c r="A2" s="67" t="s">
        <v>1</v>
      </c>
      <c r="B2" s="67"/>
      <c r="C2" s="67"/>
      <c r="D2" s="67"/>
      <c r="E2" s="67"/>
    </row>
    <row r="3" spans="1:5" ht="20.25" x14ac:dyDescent="0.3">
      <c r="A3" s="67" t="s">
        <v>2</v>
      </c>
      <c r="B3" s="67"/>
      <c r="C3" s="67"/>
      <c r="D3" s="67"/>
      <c r="E3" s="67"/>
    </row>
    <row r="4" spans="1:5" ht="20.25" x14ac:dyDescent="0.3">
      <c r="A4" s="67" t="s">
        <v>46</v>
      </c>
      <c r="B4" s="67"/>
      <c r="C4" s="67"/>
      <c r="D4" s="67"/>
      <c r="E4" s="67"/>
    </row>
    <row r="7" spans="1:5" x14ac:dyDescent="0.2">
      <c r="D7" s="56"/>
    </row>
    <row r="8" spans="1:5" ht="18" x14ac:dyDescent="0.25">
      <c r="A8" s="52" t="s">
        <v>4</v>
      </c>
      <c r="B8" s="52"/>
    </row>
    <row r="9" spans="1:5" x14ac:dyDescent="0.2">
      <c r="D9" s="39"/>
      <c r="E9" s="39"/>
    </row>
    <row r="10" spans="1:5" ht="15.75" x14ac:dyDescent="0.25">
      <c r="A10" s="51" t="s">
        <v>5</v>
      </c>
      <c r="B10" s="51"/>
      <c r="D10" s="42">
        <f>80877284435.04+243178335.56</f>
        <v>81120462770.599991</v>
      </c>
      <c r="E10" s="39"/>
    </row>
    <row r="11" spans="1:5" ht="15.75" x14ac:dyDescent="0.25">
      <c r="A11" s="51" t="s">
        <v>6</v>
      </c>
      <c r="B11" s="51"/>
      <c r="D11" s="39">
        <v>318262025.68000001</v>
      </c>
      <c r="E11" s="39"/>
    </row>
    <row r="12" spans="1:5" ht="15.75" x14ac:dyDescent="0.25">
      <c r="A12" s="51" t="s">
        <v>7</v>
      </c>
      <c r="B12" s="51"/>
      <c r="D12" s="39">
        <v>0</v>
      </c>
      <c r="E12" s="39"/>
    </row>
    <row r="13" spans="1:5" ht="15.75" x14ac:dyDescent="0.25">
      <c r="A13" s="51" t="s">
        <v>8</v>
      </c>
      <c r="B13" s="51"/>
      <c r="D13" s="39">
        <v>721643898.80999994</v>
      </c>
      <c r="E13" s="39"/>
    </row>
    <row r="14" spans="1:5" ht="15.75" x14ac:dyDescent="0.25">
      <c r="A14" s="51" t="s">
        <v>9</v>
      </c>
      <c r="B14" s="51"/>
      <c r="D14" s="39">
        <v>3458000</v>
      </c>
      <c r="E14" s="39"/>
    </row>
    <row r="15" spans="1:5" ht="15.75" x14ac:dyDescent="0.25">
      <c r="A15" s="51" t="s">
        <v>10</v>
      </c>
      <c r="B15" s="51"/>
      <c r="D15" s="39">
        <v>34188582.149999999</v>
      </c>
      <c r="E15" s="39"/>
    </row>
    <row r="16" spans="1:5" ht="15.75" x14ac:dyDescent="0.25">
      <c r="A16" s="51" t="s">
        <v>11</v>
      </c>
      <c r="B16" s="51"/>
      <c r="D16" s="39">
        <v>875011.17</v>
      </c>
      <c r="E16" s="39"/>
    </row>
    <row r="17" spans="1:9" ht="15.75" x14ac:dyDescent="0.25">
      <c r="A17" s="51" t="s">
        <v>40</v>
      </c>
      <c r="B17" s="51"/>
      <c r="D17" s="39">
        <v>1516600</v>
      </c>
      <c r="E17" s="39"/>
    </row>
    <row r="18" spans="1:9" x14ac:dyDescent="0.2">
      <c r="A18" s="68" t="s">
        <v>13</v>
      </c>
      <c r="B18" s="68"/>
      <c r="D18" s="39"/>
      <c r="E18" s="39">
        <f>SUM(D10:D17)</f>
        <v>82200406888.409973</v>
      </c>
    </row>
    <row r="19" spans="1:9" ht="21" customHeight="1" x14ac:dyDescent="0.25">
      <c r="A19" s="55" t="s">
        <v>14</v>
      </c>
      <c r="B19" s="55"/>
      <c r="D19" s="39"/>
      <c r="E19" s="39"/>
    </row>
    <row r="20" spans="1:9" ht="15.75" x14ac:dyDescent="0.25">
      <c r="A20" s="51" t="s">
        <v>15</v>
      </c>
      <c r="B20" s="51"/>
      <c r="D20" s="39"/>
      <c r="E20" s="54">
        <v>8787907981.7900009</v>
      </c>
      <c r="I20" s="39"/>
    </row>
    <row r="21" spans="1:9" ht="21.75" customHeight="1" x14ac:dyDescent="0.2">
      <c r="A21" s="68" t="s">
        <v>16</v>
      </c>
      <c r="B21" s="68"/>
      <c r="C21" s="68"/>
      <c r="D21" s="39"/>
      <c r="E21" s="53">
        <f>E18+E20</f>
        <v>90988314870.199982</v>
      </c>
      <c r="I21" s="39"/>
    </row>
    <row r="22" spans="1:9" x14ac:dyDescent="0.2">
      <c r="D22" s="39"/>
      <c r="E22" s="39"/>
      <c r="I22" s="39"/>
    </row>
    <row r="23" spans="1:9" ht="18" x14ac:dyDescent="0.25">
      <c r="A23" s="52" t="s">
        <v>17</v>
      </c>
      <c r="B23" s="52"/>
      <c r="D23" s="39"/>
      <c r="E23" s="39"/>
      <c r="I23" s="39"/>
    </row>
    <row r="24" spans="1:9" x14ac:dyDescent="0.2">
      <c r="A24" s="37" t="s">
        <v>18</v>
      </c>
      <c r="D24" s="39"/>
      <c r="E24" s="39"/>
      <c r="G24" s="42"/>
      <c r="I24" s="39"/>
    </row>
    <row r="25" spans="1:9" ht="15.75" x14ac:dyDescent="0.25">
      <c r="A25" s="51" t="s">
        <v>19</v>
      </c>
      <c r="D25" s="39">
        <v>38728348175.019997</v>
      </c>
      <c r="E25" s="39"/>
      <c r="I25" s="39"/>
    </row>
    <row r="26" spans="1:9" ht="15.75" x14ac:dyDescent="0.25">
      <c r="A26" s="51" t="s">
        <v>20</v>
      </c>
      <c r="D26" s="39">
        <v>39140059725.080002</v>
      </c>
      <c r="E26" s="39"/>
      <c r="I26" s="39"/>
    </row>
    <row r="27" spans="1:9" ht="15.75" x14ac:dyDescent="0.25">
      <c r="A27" s="51" t="s">
        <v>21</v>
      </c>
      <c r="D27" s="39">
        <v>3703174118.6399999</v>
      </c>
      <c r="E27" s="39"/>
      <c r="I27" s="39"/>
    </row>
    <row r="28" spans="1:9" ht="15.75" x14ac:dyDescent="0.25">
      <c r="A28" s="51" t="s">
        <v>22</v>
      </c>
      <c r="D28" s="39">
        <v>18988.25</v>
      </c>
      <c r="E28" s="39"/>
    </row>
    <row r="29" spans="1:9" ht="15.75" x14ac:dyDescent="0.25">
      <c r="A29" s="51" t="s">
        <v>23</v>
      </c>
      <c r="B29" s="51"/>
      <c r="D29" s="39">
        <v>44600646.82</v>
      </c>
      <c r="E29" s="39"/>
    </row>
    <row r="30" spans="1:9" ht="15.75" x14ac:dyDescent="0.25">
      <c r="A30" s="51" t="s">
        <v>24</v>
      </c>
      <c r="D30" s="39">
        <v>27685160.210000001</v>
      </c>
      <c r="E30" s="39"/>
    </row>
    <row r="31" spans="1:9" ht="15.75" x14ac:dyDescent="0.25">
      <c r="A31" s="51" t="s">
        <v>11</v>
      </c>
      <c r="D31" s="39">
        <v>863966.28</v>
      </c>
      <c r="E31" s="39"/>
    </row>
    <row r="32" spans="1:9" ht="23.25" customHeight="1" x14ac:dyDescent="0.2">
      <c r="A32" s="65" t="s">
        <v>25</v>
      </c>
      <c r="B32" s="65"/>
      <c r="C32" s="65"/>
      <c r="D32" s="39"/>
      <c r="E32" s="39">
        <f>SUM(D25:D32)</f>
        <v>81644750780.300018</v>
      </c>
    </row>
    <row r="33" spans="1:9" x14ac:dyDescent="0.2">
      <c r="D33" s="39"/>
      <c r="E33" s="39"/>
      <c r="G33" s="42"/>
    </row>
    <row r="34" spans="1:9" x14ac:dyDescent="0.2">
      <c r="D34" s="39"/>
      <c r="E34" s="39"/>
    </row>
    <row r="35" spans="1:9" x14ac:dyDescent="0.2">
      <c r="D35" s="39"/>
      <c r="E35" s="39"/>
    </row>
    <row r="36" spans="1:9" ht="18" x14ac:dyDescent="0.25">
      <c r="A36" s="47" t="s">
        <v>26</v>
      </c>
      <c r="B36" s="47"/>
      <c r="D36" s="50"/>
      <c r="E36" s="49">
        <f>E21-E32</f>
        <v>9343564089.8999634</v>
      </c>
      <c r="G36" s="42"/>
      <c r="I36" s="39"/>
    </row>
    <row r="37" spans="1:9" ht="18" x14ac:dyDescent="0.25">
      <c r="A37" s="47"/>
      <c r="B37" s="47"/>
      <c r="D37" s="39"/>
      <c r="E37" s="48"/>
    </row>
    <row r="38" spans="1:9" ht="18" x14ac:dyDescent="0.25">
      <c r="A38" s="47"/>
      <c r="B38" s="47"/>
      <c r="D38" s="39"/>
      <c r="E38" s="46"/>
    </row>
    <row r="39" spans="1:9" x14ac:dyDescent="0.2">
      <c r="A39" s="37" t="s">
        <v>27</v>
      </c>
      <c r="B39" s="39"/>
      <c r="C39" s="39"/>
      <c r="D39" s="39"/>
      <c r="E39" s="45"/>
    </row>
    <row r="40" spans="1:9" x14ac:dyDescent="0.2">
      <c r="A40" s="37" t="s">
        <v>28</v>
      </c>
      <c r="B40" s="39"/>
      <c r="C40" s="39">
        <f>+'[11]BALANCE GENERAL  '!D33</f>
        <v>1271135727.7600002</v>
      </c>
      <c r="D40" s="39"/>
      <c r="E40" s="44"/>
    </row>
    <row r="41" spans="1:9" x14ac:dyDescent="0.2">
      <c r="A41" s="37" t="s">
        <v>29</v>
      </c>
      <c r="B41" s="39"/>
      <c r="C41" s="39">
        <f>+'[11]BALANCE GENERAL  '!D49</f>
        <v>7816109145.7600002</v>
      </c>
      <c r="D41" s="39"/>
      <c r="E41" s="39"/>
    </row>
    <row r="42" spans="1:9" x14ac:dyDescent="0.2">
      <c r="A42" s="37" t="s">
        <v>30</v>
      </c>
      <c r="B42" s="39"/>
      <c r="C42" s="39">
        <f>B44+B43</f>
        <v>256319216.37999997</v>
      </c>
      <c r="D42" s="39"/>
      <c r="E42" s="39"/>
      <c r="I42" s="39"/>
    </row>
    <row r="43" spans="1:9" x14ac:dyDescent="0.2">
      <c r="A43" s="37" t="s">
        <v>31</v>
      </c>
      <c r="B43" s="39">
        <f>+'[11]BALANCE GENERAL  '!D22+'[11]BALANCE GENERAL  '!D26</f>
        <v>243178335.55999997</v>
      </c>
      <c r="C43" s="39"/>
      <c r="D43" s="39"/>
      <c r="E43" s="40"/>
      <c r="F43" s="40"/>
    </row>
    <row r="44" spans="1:9" x14ac:dyDescent="0.2">
      <c r="A44" s="37" t="s">
        <v>32</v>
      </c>
      <c r="B44" s="39">
        <f>+'[11]BALANCE GENERAL  '!D41</f>
        <v>13140880.819999998</v>
      </c>
      <c r="C44" s="39"/>
      <c r="D44" s="39"/>
      <c r="E44" s="39"/>
    </row>
    <row r="45" spans="1:9" ht="23.25" customHeight="1" x14ac:dyDescent="0.2">
      <c r="A45" s="37" t="s">
        <v>33</v>
      </c>
      <c r="B45" s="39"/>
      <c r="C45" s="43">
        <f>SUM(C40:C44)</f>
        <v>9343564089.8999996</v>
      </c>
      <c r="D45" s="39"/>
      <c r="E45" s="39"/>
    </row>
    <row r="46" spans="1:9" x14ac:dyDescent="0.2">
      <c r="B46" s="39"/>
      <c r="C46" s="39"/>
      <c r="D46" s="39"/>
      <c r="E46" s="39"/>
    </row>
    <row r="47" spans="1:9" x14ac:dyDescent="0.2">
      <c r="B47" s="39"/>
      <c r="C47" s="39"/>
      <c r="D47" s="42"/>
      <c r="E47" s="39"/>
    </row>
    <row r="48" spans="1:9" x14ac:dyDescent="0.2">
      <c r="C48" s="41"/>
      <c r="D48" s="39"/>
      <c r="E48" s="39"/>
    </row>
    <row r="49" spans="2:9" x14ac:dyDescent="0.2">
      <c r="C49" s="41"/>
      <c r="D49" s="39"/>
      <c r="E49" s="40"/>
      <c r="F49" s="40"/>
      <c r="I49" s="41"/>
    </row>
    <row r="50" spans="2:9" x14ac:dyDescent="0.2">
      <c r="C50" s="39"/>
      <c r="D50" s="39"/>
      <c r="E50" s="39"/>
    </row>
    <row r="51" spans="2:9" x14ac:dyDescent="0.2">
      <c r="C51" s="41"/>
      <c r="D51" s="39"/>
      <c r="E51" s="39"/>
    </row>
    <row r="52" spans="2:9" x14ac:dyDescent="0.2">
      <c r="B52" s="39"/>
      <c r="C52" s="41"/>
      <c r="D52" s="39"/>
      <c r="E52" s="39"/>
    </row>
    <row r="53" spans="2:9" x14ac:dyDescent="0.2">
      <c r="C53" s="41"/>
      <c r="D53" s="39"/>
      <c r="E53" s="39"/>
    </row>
    <row r="54" spans="2:9" x14ac:dyDescent="0.2">
      <c r="C54" s="41"/>
      <c r="D54" s="39"/>
      <c r="E54" s="39"/>
    </row>
    <row r="55" spans="2:9" x14ac:dyDescent="0.2">
      <c r="C55" s="41"/>
      <c r="D55" s="39"/>
      <c r="E55" s="39"/>
    </row>
    <row r="56" spans="2:9" x14ac:dyDescent="0.2">
      <c r="C56" s="41"/>
      <c r="D56" s="39"/>
      <c r="E56" s="39"/>
    </row>
    <row r="57" spans="2:9" x14ac:dyDescent="0.2">
      <c r="C57" s="41"/>
      <c r="D57" s="39"/>
      <c r="E57" s="39"/>
    </row>
    <row r="58" spans="2:9" x14ac:dyDescent="0.2">
      <c r="C58" s="41"/>
      <c r="D58" s="39"/>
      <c r="E58" s="39"/>
    </row>
    <row r="59" spans="2:9" x14ac:dyDescent="0.2">
      <c r="C59" s="41"/>
      <c r="D59" s="39"/>
      <c r="E59" s="39"/>
      <c r="G59" s="40"/>
    </row>
    <row r="60" spans="2:9" x14ac:dyDescent="0.2">
      <c r="D60" s="39"/>
      <c r="E60" s="39"/>
    </row>
    <row r="61" spans="2:9" x14ac:dyDescent="0.2">
      <c r="D61" s="39"/>
      <c r="E61" s="39"/>
    </row>
    <row r="62" spans="2:9" x14ac:dyDescent="0.2">
      <c r="D62" s="39"/>
      <c r="E62" s="39"/>
    </row>
    <row r="63" spans="2:9" x14ac:dyDescent="0.2">
      <c r="C63" s="41"/>
      <c r="D63" s="39"/>
      <c r="E63" s="39"/>
    </row>
    <row r="64" spans="2:9" x14ac:dyDescent="0.2">
      <c r="D64" s="39"/>
      <c r="E64" s="39"/>
      <c r="G64" s="40"/>
    </row>
    <row r="65" spans="4:5" x14ac:dyDescent="0.2">
      <c r="D65" s="39"/>
      <c r="E65" s="39"/>
    </row>
    <row r="66" spans="4:5" x14ac:dyDescent="0.2">
      <c r="D66" s="39"/>
      <c r="E66" s="39"/>
    </row>
    <row r="67" spans="4:5" x14ac:dyDescent="0.2">
      <c r="D67" s="39"/>
      <c r="E67" s="39"/>
    </row>
    <row r="68" spans="4:5" x14ac:dyDescent="0.2">
      <c r="D68" s="39"/>
      <c r="E68" s="39"/>
    </row>
    <row r="69" spans="4:5" x14ac:dyDescent="0.2">
      <c r="D69" s="39"/>
      <c r="E69" s="39"/>
    </row>
    <row r="70" spans="4:5" x14ac:dyDescent="0.2">
      <c r="D70" s="39"/>
      <c r="E70" s="39"/>
    </row>
    <row r="71" spans="4:5" x14ac:dyDescent="0.2">
      <c r="D71" s="39"/>
      <c r="E71" s="39"/>
    </row>
    <row r="72" spans="4:5" x14ac:dyDescent="0.2">
      <c r="D72" s="39"/>
      <c r="E72" s="39"/>
    </row>
    <row r="73" spans="4:5" x14ac:dyDescent="0.2">
      <c r="D73" s="39"/>
      <c r="E73" s="39"/>
    </row>
    <row r="74" spans="4:5" x14ac:dyDescent="0.2">
      <c r="D74" s="39"/>
      <c r="E74" s="39"/>
    </row>
    <row r="75" spans="4:5" x14ac:dyDescent="0.2">
      <c r="D75" s="39"/>
      <c r="E75" s="39"/>
    </row>
    <row r="76" spans="4:5" x14ac:dyDescent="0.2">
      <c r="D76" s="39"/>
      <c r="E76" s="39"/>
    </row>
    <row r="77" spans="4:5" x14ac:dyDescent="0.2">
      <c r="D77" s="39"/>
      <c r="E77" s="39"/>
    </row>
  </sheetData>
  <mergeCells count="7">
    <mergeCell ref="A32:C32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7FB-4905-4636-9988-2472BF65304A}">
  <sheetPr>
    <tabColor indexed="44"/>
    <pageSetUpPr fitToPage="1"/>
  </sheetPr>
  <dimension ref="A1:I78"/>
  <sheetViews>
    <sheetView showGridLines="0" zoomScaleNormal="100" workbookViewId="0">
      <selection activeCell="D49" sqref="D49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5" bestFit="1" customWidth="1"/>
    <col min="9" max="9" width="16.5703125" bestFit="1" customWidth="1"/>
  </cols>
  <sheetData>
    <row r="1" spans="1:5" ht="20.25" x14ac:dyDescent="0.3">
      <c r="A1" s="58" t="s">
        <v>0</v>
      </c>
      <c r="B1" s="58"/>
      <c r="C1" s="58"/>
      <c r="D1" s="58"/>
      <c r="E1" s="58"/>
    </row>
    <row r="2" spans="1:5" ht="20.25" x14ac:dyDescent="0.3">
      <c r="A2" s="59" t="s">
        <v>1</v>
      </c>
      <c r="B2" s="59"/>
      <c r="C2" s="59"/>
      <c r="D2" s="59"/>
      <c r="E2" s="59"/>
    </row>
    <row r="3" spans="1:5" ht="20.25" x14ac:dyDescent="0.3">
      <c r="A3" s="59" t="s">
        <v>2</v>
      </c>
      <c r="B3" s="59"/>
      <c r="C3" s="59"/>
      <c r="D3" s="59"/>
      <c r="E3" s="59"/>
    </row>
    <row r="4" spans="1:5" ht="20.25" x14ac:dyDescent="0.3">
      <c r="A4" s="59" t="s">
        <v>45</v>
      </c>
      <c r="B4" s="59"/>
      <c r="C4" s="59"/>
      <c r="D4" s="59"/>
      <c r="E4" s="59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9">
        <f>163896559.87+88978935714.83+1987886.69</f>
        <v>89144820161.389999</v>
      </c>
      <c r="E10" s="1"/>
    </row>
    <row r="11" spans="1:5" ht="15.75" x14ac:dyDescent="0.25">
      <c r="A11" s="4" t="s">
        <v>6</v>
      </c>
      <c r="B11" s="4"/>
      <c r="D11" s="1">
        <v>371308008.60000002</v>
      </c>
      <c r="E11" s="1"/>
    </row>
    <row r="12" spans="1:5" ht="15.75" x14ac:dyDescent="0.25">
      <c r="A12" s="4" t="s">
        <v>7</v>
      </c>
      <c r="B12" s="4"/>
      <c r="D12" s="1">
        <v>0</v>
      </c>
      <c r="E12" s="1"/>
    </row>
    <row r="13" spans="1:5" ht="15.75" x14ac:dyDescent="0.25">
      <c r="A13" s="4" t="s">
        <v>8</v>
      </c>
      <c r="B13" s="4"/>
      <c r="D13" s="1">
        <v>782914939.19000006</v>
      </c>
      <c r="E13" s="1"/>
    </row>
    <row r="14" spans="1:5" ht="15.75" x14ac:dyDescent="0.25">
      <c r="A14" s="4" t="s">
        <v>9</v>
      </c>
      <c r="B14" s="4"/>
      <c r="D14" s="1">
        <v>3458000</v>
      </c>
      <c r="E14" s="1"/>
    </row>
    <row r="15" spans="1:5" ht="15.75" x14ac:dyDescent="0.25">
      <c r="A15" s="4" t="s">
        <v>10</v>
      </c>
      <c r="B15" s="4"/>
      <c r="D15" s="1">
        <v>37400733.189999998</v>
      </c>
      <c r="E15" s="1"/>
    </row>
    <row r="16" spans="1:5" ht="15.75" x14ac:dyDescent="0.25">
      <c r="A16" s="4" t="s">
        <v>11</v>
      </c>
      <c r="B16" s="4"/>
      <c r="D16" s="1">
        <v>875011.17</v>
      </c>
      <c r="E16" s="1"/>
    </row>
    <row r="17" spans="1:9" ht="15.75" x14ac:dyDescent="0.25">
      <c r="A17" s="4" t="s">
        <v>40</v>
      </c>
      <c r="B17" s="4"/>
      <c r="D17" s="1">
        <v>1527600.17</v>
      </c>
      <c r="E17" s="1"/>
    </row>
    <row r="18" spans="1:9" x14ac:dyDescent="0.2">
      <c r="A18" s="60" t="s">
        <v>13</v>
      </c>
      <c r="B18" s="60"/>
      <c r="D18" s="1"/>
      <c r="E18" s="1">
        <f>SUM(D10:D17)</f>
        <v>90342304453.710007</v>
      </c>
    </row>
    <row r="19" spans="1:9" ht="21" customHeight="1" x14ac:dyDescent="0.25">
      <c r="A19" s="6" t="s">
        <v>14</v>
      </c>
      <c r="B19" s="6"/>
      <c r="D19" s="1"/>
      <c r="E19" s="1"/>
    </row>
    <row r="20" spans="1:9" ht="15.75" x14ac:dyDescent="0.25">
      <c r="A20" s="4" t="s">
        <v>15</v>
      </c>
      <c r="B20" s="4"/>
      <c r="D20" s="1"/>
      <c r="E20" s="7">
        <v>8787907981.7900009</v>
      </c>
      <c r="I20" s="1"/>
    </row>
    <row r="21" spans="1:9" ht="21.75" customHeight="1" x14ac:dyDescent="0.2">
      <c r="A21" s="60" t="s">
        <v>16</v>
      </c>
      <c r="B21" s="60"/>
      <c r="C21" s="60"/>
      <c r="D21" s="1"/>
      <c r="E21" s="8">
        <f>E18+E20</f>
        <v>99130212435.5</v>
      </c>
      <c r="I21" s="1"/>
    </row>
    <row r="22" spans="1:9" x14ac:dyDescent="0.2">
      <c r="D22" s="1"/>
      <c r="E22" s="1"/>
      <c r="I22" s="1"/>
    </row>
    <row r="23" spans="1:9" ht="18" x14ac:dyDescent="0.25">
      <c r="A23" s="3" t="s">
        <v>17</v>
      </c>
      <c r="B23" s="3"/>
      <c r="D23" s="1"/>
      <c r="E23" s="1"/>
      <c r="I23" s="1"/>
    </row>
    <row r="24" spans="1:9" x14ac:dyDescent="0.2">
      <c r="A24" t="s">
        <v>18</v>
      </c>
      <c r="D24" s="1"/>
      <c r="E24" s="1"/>
      <c r="G24" s="9"/>
      <c r="I24" s="1"/>
    </row>
    <row r="25" spans="1:9" ht="15.75" x14ac:dyDescent="0.25">
      <c r="A25" s="4" t="s">
        <v>19</v>
      </c>
      <c r="D25" s="1">
        <v>42519532883.379997</v>
      </c>
      <c r="E25" s="1"/>
      <c r="I25" s="1"/>
    </row>
    <row r="26" spans="1:9" ht="15.75" x14ac:dyDescent="0.25">
      <c r="A26" s="4" t="s">
        <v>20</v>
      </c>
      <c r="D26" s="1">
        <v>42840910586.290001</v>
      </c>
      <c r="E26" s="1"/>
      <c r="I26" s="1"/>
    </row>
    <row r="27" spans="1:9" ht="15.75" x14ac:dyDescent="0.25">
      <c r="A27" s="4" t="s">
        <v>21</v>
      </c>
      <c r="D27" s="1">
        <v>4048260120.1799998</v>
      </c>
      <c r="E27" s="1"/>
      <c r="I27" s="1"/>
    </row>
    <row r="28" spans="1:9" ht="15.75" x14ac:dyDescent="0.25">
      <c r="A28" s="4" t="s">
        <v>22</v>
      </c>
      <c r="D28" s="1">
        <v>225025572.02000001</v>
      </c>
      <c r="E28" s="1"/>
    </row>
    <row r="29" spans="1:9" ht="15.75" x14ac:dyDescent="0.25">
      <c r="A29" s="4" t="s">
        <v>23</v>
      </c>
      <c r="B29" s="4"/>
      <c r="D29" s="1">
        <v>44611646.990000002</v>
      </c>
      <c r="E29" s="1"/>
    </row>
    <row r="30" spans="1:9" ht="15.75" x14ac:dyDescent="0.25">
      <c r="A30" s="4" t="s">
        <v>24</v>
      </c>
      <c r="D30" s="1">
        <v>30233786.25</v>
      </c>
      <c r="E30" s="1"/>
    </row>
    <row r="31" spans="1:9" ht="15.75" x14ac:dyDescent="0.25">
      <c r="A31" s="4" t="s">
        <v>11</v>
      </c>
      <c r="D31" s="1">
        <v>863966.28</v>
      </c>
      <c r="E31" s="1"/>
    </row>
    <row r="32" spans="1:9" ht="15.75" x14ac:dyDescent="0.25">
      <c r="A32" s="4" t="s">
        <v>44</v>
      </c>
      <c r="D32" s="1">
        <v>114461.05</v>
      </c>
      <c r="E32" s="1"/>
    </row>
    <row r="33" spans="1:9" ht="23.25" customHeight="1" x14ac:dyDescent="0.2">
      <c r="A33" s="57" t="s">
        <v>25</v>
      </c>
      <c r="B33" s="57"/>
      <c r="C33" s="57"/>
      <c r="D33" s="1"/>
      <c r="E33" s="1">
        <f>SUM(D25:D33)</f>
        <v>89709553022.440002</v>
      </c>
    </row>
    <row r="34" spans="1:9" x14ac:dyDescent="0.2">
      <c r="D34" s="1"/>
      <c r="E34" s="1"/>
      <c r="G34" s="9"/>
    </row>
    <row r="35" spans="1:9" x14ac:dyDescent="0.2">
      <c r="D35" s="1"/>
      <c r="E35" s="1"/>
    </row>
    <row r="36" spans="1:9" x14ac:dyDescent="0.2">
      <c r="D36" s="1"/>
      <c r="E36" s="1"/>
    </row>
    <row r="37" spans="1:9" ht="18" x14ac:dyDescent="0.25">
      <c r="A37" s="10" t="s">
        <v>26</v>
      </c>
      <c r="B37" s="10"/>
      <c r="D37" s="11"/>
      <c r="E37" s="12">
        <f>E21-E33</f>
        <v>9420659413.0599976</v>
      </c>
      <c r="G37" s="9"/>
      <c r="I37" s="1"/>
    </row>
    <row r="38" spans="1:9" ht="18" x14ac:dyDescent="0.25">
      <c r="A38" s="10"/>
      <c r="B38" s="10"/>
      <c r="D38" s="1"/>
      <c r="E38" s="13"/>
    </row>
    <row r="39" spans="1:9" ht="18" x14ac:dyDescent="0.25">
      <c r="A39" s="10"/>
      <c r="B39" s="10"/>
      <c r="D39" s="1"/>
      <c r="E39" s="14"/>
    </row>
    <row r="40" spans="1:9" x14ac:dyDescent="0.2">
      <c r="A40" t="s">
        <v>27</v>
      </c>
      <c r="B40" s="1"/>
      <c r="C40" s="1"/>
      <c r="D40" s="1"/>
      <c r="E40" s="15"/>
    </row>
    <row r="41" spans="1:9" x14ac:dyDescent="0.2">
      <c r="A41" t="s">
        <v>28</v>
      </c>
      <c r="B41" s="1"/>
      <c r="C41" s="1">
        <f>+'[12]BALANCE GENERAL  '!D33</f>
        <v>1632036741.8</v>
      </c>
      <c r="D41" s="1"/>
      <c r="E41" s="16"/>
    </row>
    <row r="42" spans="1:9" x14ac:dyDescent="0.2">
      <c r="A42" t="s">
        <v>29</v>
      </c>
      <c r="B42" s="1"/>
      <c r="C42" s="1">
        <f>+'[12]BALANCE GENERAL  '!D50</f>
        <v>7596468471.1999989</v>
      </c>
      <c r="D42" s="1"/>
      <c r="E42" s="1"/>
    </row>
    <row r="43" spans="1:9" x14ac:dyDescent="0.2">
      <c r="A43" t="s">
        <v>30</v>
      </c>
      <c r="B43" s="1"/>
      <c r="C43" s="1">
        <f>B45+B44</f>
        <v>192154200.06000003</v>
      </c>
      <c r="D43" s="1"/>
      <c r="E43" s="1"/>
      <c r="I43" s="1"/>
    </row>
    <row r="44" spans="1:9" x14ac:dyDescent="0.2">
      <c r="A44" t="s">
        <v>31</v>
      </c>
      <c r="B44" s="1">
        <f>+'[12]BALANCE GENERAL  '!D22+'[12]BALANCE GENERAL  '!D26</f>
        <v>163896559.87000003</v>
      </c>
      <c r="C44" s="1"/>
      <c r="D44" s="1"/>
      <c r="E44" s="17"/>
      <c r="F44" s="17"/>
    </row>
    <row r="45" spans="1:9" x14ac:dyDescent="0.2">
      <c r="A45" t="s">
        <v>32</v>
      </c>
      <c r="B45" s="1">
        <f>+'[12]BALANCE GENERAL  '!D42</f>
        <v>28257640.190000001</v>
      </c>
      <c r="C45" s="1"/>
      <c r="D45" s="1"/>
      <c r="E45" s="1"/>
    </row>
    <row r="46" spans="1:9" ht="23.25" customHeight="1" x14ac:dyDescent="0.2">
      <c r="A46" t="s">
        <v>33</v>
      </c>
      <c r="B46" s="1"/>
      <c r="C46" s="18">
        <f>SUM(C41:C45)</f>
        <v>9420659413.0599976</v>
      </c>
      <c r="D46" s="1"/>
      <c r="E46" s="1"/>
    </row>
    <row r="47" spans="1:9" x14ac:dyDescent="0.2">
      <c r="B47" s="1"/>
      <c r="C47" s="1"/>
      <c r="D47" s="1"/>
      <c r="E47" s="1"/>
    </row>
    <row r="48" spans="1:9" x14ac:dyDescent="0.2">
      <c r="B48" s="1"/>
      <c r="C48" s="1"/>
      <c r="D48" s="19"/>
      <c r="E48" s="1"/>
    </row>
    <row r="49" spans="2:9" x14ac:dyDescent="0.2">
      <c r="C49" s="20"/>
      <c r="D49" s="1"/>
      <c r="E49" s="1"/>
    </row>
    <row r="50" spans="2:9" x14ac:dyDescent="0.2">
      <c r="C50" s="20"/>
      <c r="D50" s="1"/>
      <c r="E50" s="17"/>
      <c r="F50" s="17"/>
      <c r="I50" s="20"/>
    </row>
    <row r="51" spans="2:9" x14ac:dyDescent="0.2">
      <c r="C51" s="1"/>
      <c r="D51" s="1"/>
      <c r="E51" s="1"/>
    </row>
    <row r="52" spans="2:9" x14ac:dyDescent="0.2">
      <c r="C52" s="20"/>
      <c r="D52" s="1"/>
      <c r="E52" s="1"/>
    </row>
    <row r="53" spans="2:9" x14ac:dyDescent="0.2">
      <c r="B53" s="1"/>
      <c r="C53" s="20"/>
      <c r="D53" s="1"/>
      <c r="E53" s="1"/>
    </row>
    <row r="54" spans="2:9" x14ac:dyDescent="0.2">
      <c r="C54" s="20"/>
      <c r="D54" s="1"/>
      <c r="E54" s="1"/>
    </row>
    <row r="55" spans="2:9" x14ac:dyDescent="0.2"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</row>
    <row r="60" spans="2:9" x14ac:dyDescent="0.2">
      <c r="C60" s="20"/>
      <c r="D60" s="1"/>
      <c r="E60" s="1"/>
      <c r="G60" s="17"/>
    </row>
    <row r="61" spans="2:9" x14ac:dyDescent="0.2">
      <c r="D61" s="1"/>
      <c r="E61" s="1"/>
    </row>
    <row r="62" spans="2:9" x14ac:dyDescent="0.2">
      <c r="D62" s="1"/>
      <c r="E62" s="1"/>
    </row>
    <row r="63" spans="2:9" x14ac:dyDescent="0.2">
      <c r="D63" s="1"/>
      <c r="E63" s="1"/>
    </row>
    <row r="64" spans="2:9" x14ac:dyDescent="0.2">
      <c r="C64" s="20"/>
      <c r="D64" s="1"/>
      <c r="E64" s="1"/>
    </row>
    <row r="65" spans="4:7" x14ac:dyDescent="0.2">
      <c r="D65" s="1"/>
      <c r="E65" s="1"/>
      <c r="G65" s="17"/>
    </row>
    <row r="66" spans="4:7" x14ac:dyDescent="0.2">
      <c r="D66" s="1"/>
      <c r="E66" s="1"/>
    </row>
    <row r="67" spans="4:7" x14ac:dyDescent="0.2">
      <c r="D67" s="1"/>
      <c r="E67" s="1"/>
    </row>
    <row r="68" spans="4:7" x14ac:dyDescent="0.2">
      <c r="D68" s="1"/>
      <c r="E68" s="1"/>
    </row>
    <row r="69" spans="4:7" x14ac:dyDescent="0.2">
      <c r="D69" s="1"/>
      <c r="E69" s="1"/>
    </row>
    <row r="70" spans="4:7" x14ac:dyDescent="0.2">
      <c r="D70" s="1"/>
      <c r="E70" s="1"/>
    </row>
    <row r="71" spans="4:7" x14ac:dyDescent="0.2">
      <c r="D71" s="1"/>
      <c r="E71" s="1"/>
    </row>
    <row r="72" spans="4:7" x14ac:dyDescent="0.2">
      <c r="D72" s="1"/>
      <c r="E72" s="1"/>
    </row>
    <row r="73" spans="4:7" x14ac:dyDescent="0.2">
      <c r="D73" s="1"/>
      <c r="E73" s="1"/>
    </row>
    <row r="74" spans="4:7" x14ac:dyDescent="0.2">
      <c r="D74" s="1"/>
      <c r="E74" s="1"/>
    </row>
    <row r="75" spans="4:7" x14ac:dyDescent="0.2">
      <c r="D75" s="1"/>
      <c r="E75" s="1"/>
    </row>
    <row r="76" spans="4:7" x14ac:dyDescent="0.2">
      <c r="D76" s="1"/>
      <c r="E76" s="1"/>
    </row>
    <row r="77" spans="4:7" x14ac:dyDescent="0.2">
      <c r="D77" s="1"/>
      <c r="E77" s="1"/>
    </row>
    <row r="78" spans="4:7" x14ac:dyDescent="0.2">
      <c r="D78" s="1"/>
      <c r="E78" s="1"/>
    </row>
  </sheetData>
  <mergeCells count="7">
    <mergeCell ref="A33:C33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Abril!Print_Area</vt:lpstr>
      <vt:lpstr>Agosto!Print_Area</vt:lpstr>
      <vt:lpstr>Diciembre!Print_Area</vt:lpstr>
      <vt:lpstr>Enero!Print_Area</vt:lpstr>
      <vt:lpstr>Febrero!Print_Area</vt:lpstr>
      <vt:lpstr>Julio!Print_Area</vt:lpstr>
      <vt:lpstr>Junio!Print_Area</vt:lpstr>
      <vt:lpstr>Marzo!Print_Area</vt:lpstr>
      <vt:lpstr>Mayo!Print_Area</vt:lpstr>
      <vt:lpstr>Noviembre!Print_Area</vt:lpstr>
      <vt:lpstr>Octubre!Print_Area</vt:lpstr>
      <vt:lpstr>Septiembre!Print_Area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Manzanillo</dc:creator>
  <cp:lastModifiedBy>Jay Nadal</cp:lastModifiedBy>
  <dcterms:created xsi:type="dcterms:W3CDTF">2016-07-18T19:56:32Z</dcterms:created>
  <dcterms:modified xsi:type="dcterms:W3CDTF">2017-11-10T14:36:04Z</dcterms:modified>
</cp:coreProperties>
</file>