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8\ABRIL\"/>
    </mc:Choice>
  </mc:AlternateContent>
  <bookViews>
    <workbookView xWindow="0" yWindow="0" windowWidth="14175" windowHeight="8325"/>
  </bookViews>
  <sheets>
    <sheet name="FLUJO DE EFECTIVO HISTORICO " sheetId="1" r:id="rId1"/>
  </sheets>
  <externalReferences>
    <externalReference r:id="rId2"/>
  </externalReferences>
  <definedNames>
    <definedName name="_xlnm.Print_Area" localSheetId="0">'FLUJO DE EFECTIVO HISTORICO '!$A$1:$O$45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N42" i="1"/>
  <c r="M42" i="1"/>
  <c r="L42" i="1"/>
  <c r="K42" i="1"/>
  <c r="J42" i="1"/>
  <c r="I42" i="1"/>
  <c r="F42" i="1"/>
  <c r="E42" i="1"/>
  <c r="D42" i="1"/>
  <c r="C42" i="1"/>
  <c r="B42" i="1"/>
  <c r="N41" i="1"/>
  <c r="O41" i="1" s="1"/>
  <c r="N40" i="1"/>
  <c r="O40" i="1" s="1"/>
  <c r="O39" i="1"/>
  <c r="N39" i="1"/>
  <c r="N38" i="1"/>
  <c r="O38" i="1" s="1"/>
  <c r="N37" i="1"/>
  <c r="O37" i="1" s="1"/>
  <c r="H36" i="1"/>
  <c r="O36" i="1" s="1"/>
  <c r="N35" i="1"/>
  <c r="H35" i="1"/>
  <c r="O35" i="1" s="1"/>
  <c r="O34" i="1"/>
  <c r="N34" i="1"/>
  <c r="H34" i="1"/>
  <c r="N33" i="1"/>
  <c r="H33" i="1"/>
  <c r="O33" i="1" s="1"/>
  <c r="N32" i="1"/>
  <c r="H32" i="1"/>
  <c r="O32" i="1" s="1"/>
  <c r="N31" i="1"/>
  <c r="H31" i="1"/>
  <c r="O31" i="1" s="1"/>
  <c r="N30" i="1"/>
  <c r="H30" i="1"/>
  <c r="O30" i="1" s="1"/>
  <c r="N29" i="1"/>
  <c r="H29" i="1"/>
  <c r="H42" i="1" s="1"/>
  <c r="M24" i="1"/>
  <c r="N22" i="1"/>
  <c r="L22" i="1"/>
  <c r="K22" i="1"/>
  <c r="D22" i="1"/>
  <c r="D25" i="1" s="1"/>
  <c r="D45" i="1" s="1"/>
  <c r="C22" i="1"/>
  <c r="C25" i="1" s="1"/>
  <c r="C45" i="1" s="1"/>
  <c r="B22" i="1"/>
  <c r="B25" i="1" s="1"/>
  <c r="B45" i="1" s="1"/>
  <c r="H24" i="1" s="1"/>
  <c r="N21" i="1"/>
  <c r="O21" i="1" s="1"/>
  <c r="H20" i="1"/>
  <c r="O20" i="1" s="1"/>
  <c r="O19" i="1"/>
  <c r="N19" i="1"/>
  <c r="H19" i="1"/>
  <c r="N18" i="1"/>
  <c r="H18" i="1"/>
  <c r="O18" i="1" s="1"/>
  <c r="N17" i="1"/>
  <c r="H17" i="1"/>
  <c r="O17" i="1" s="1"/>
  <c r="N16" i="1"/>
  <c r="H16" i="1"/>
  <c r="O16" i="1" s="1"/>
  <c r="N15" i="1"/>
  <c r="O15" i="1" s="1"/>
  <c r="N14" i="1"/>
  <c r="H14" i="1"/>
  <c r="O14" i="1" s="1"/>
  <c r="O13" i="1"/>
  <c r="H13" i="1"/>
  <c r="N12" i="1"/>
  <c r="H12" i="1"/>
  <c r="O12" i="1" s="1"/>
  <c r="H11" i="1"/>
  <c r="H22" i="1" s="1"/>
  <c r="H25" i="1" s="1"/>
  <c r="H45" i="1" s="1"/>
  <c r="N10" i="1"/>
  <c r="M10" i="1"/>
  <c r="M22" i="1" s="1"/>
  <c r="M25" i="1" s="1"/>
  <c r="M45" i="1" s="1"/>
  <c r="N24" i="1" s="1"/>
  <c r="J10" i="1"/>
  <c r="J22" i="1" s="1"/>
  <c r="I10" i="1"/>
  <c r="O10" i="1" s="1"/>
  <c r="G10" i="1"/>
  <c r="F10" i="1"/>
  <c r="F22" i="1" s="1"/>
  <c r="F25" i="1" s="1"/>
  <c r="F45" i="1" s="1"/>
  <c r="F46" i="1" s="1"/>
  <c r="E10" i="1"/>
  <c r="E22" i="1" s="1"/>
  <c r="E25" i="1" s="1"/>
  <c r="E45" i="1" s="1"/>
  <c r="N25" i="1" l="1"/>
  <c r="N45" i="1" s="1"/>
  <c r="O11" i="1"/>
  <c r="O22" i="1" s="1"/>
  <c r="O25" i="1" s="1"/>
  <c r="O45" i="1" s="1"/>
  <c r="I22" i="1"/>
  <c r="I25" i="1" s="1"/>
  <c r="I45" i="1" s="1"/>
  <c r="J24" i="1" s="1"/>
  <c r="J25" i="1" s="1"/>
  <c r="J45" i="1" s="1"/>
  <c r="K24" i="1" s="1"/>
  <c r="K25" i="1" s="1"/>
  <c r="K45" i="1" s="1"/>
  <c r="L24" i="1" s="1"/>
  <c r="O29" i="1"/>
  <c r="O42" i="1" s="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<sst xmlns="http://schemas.openxmlformats.org/spreadsheetml/2006/main" count="41" uniqueCount="40">
  <si>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</si>
  <si>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</si>
  <si>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</si>
  <si>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</si>
  <si>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</si>
  <si>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</si>
  <si>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30-04-2018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</si>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</sst>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16" x14ac:knownFonts="1">
    <font>
      <sz val="12"/>
      <color theme="1"/>
      <name val="Calibri"/>
      <family val="2"/>
      <scheme val="minor"/>
    </font>
    <font>
      <sz val="10"/>
      <name val="Arial"/>
      <family val="2"/>
    </font>
    <font>
      <b/>
      <sz val="28"/>
      <name val="Trebuchet MS"/>
      <family val="2"/>
    </font>
    <font>
      <sz val="36"/>
      <name val="Trebuchet MS"/>
      <family val="2"/>
    </font>
    <font>
      <sz val="16"/>
      <name val="Trebuchet MS"/>
      <family val="2"/>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1" fillId="0" borderId="0" applyFont="0" applyFill="0" applyBorder="0" applyAlignment="0" applyProtection="0"/>
    <xf numFmtId="0" fontId="1" fillId="0" borderId="0"/>
    <xf numFmtId="164" fontId="1" fillId="0" borderId="0" applyFont="0" applyFill="0" applyBorder="0" applyAlignment="0" applyProtection="0"/>
  </cellStyleXfs>
  <cellXfs count="63">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5" fillId="2" borderId="0" xfId="3" applyFont="1" applyFill="1" applyBorder="1"/>
    <xf numFmtId="164" fontId="5" fillId="0" borderId="0" xfId="3" applyFont="1" applyFill="1" applyBorder="1"/>
    <xf numFmtId="0" fontId="4" fillId="0" borderId="0" xfId="2" applyFont="1"/>
    <xf numFmtId="0" fontId="4" fillId="2" borderId="0" xfId="2" applyFont="1" applyFill="1"/>
    <xf numFmtId="0" fontId="6" fillId="0" borderId="0" xfId="2" applyFont="1" applyAlignment="1">
      <alignment horizontal="center" vertical="center" wrapText="1"/>
    </xf>
    <xf numFmtId="0" fontId="7" fillId="0" borderId="1" xfId="2" applyFont="1" applyBorder="1" applyAlignment="1">
      <alignment horizontal="center" vertical="center" wrapText="1"/>
    </xf>
    <xf numFmtId="0" fontId="7" fillId="0"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 fontId="7" fillId="0" borderId="1" xfId="2" applyNumberFormat="1" applyFont="1" applyFill="1" applyBorder="1" applyAlignment="1">
      <alignment horizontal="center" vertical="center" wrapText="1"/>
    </xf>
    <xf numFmtId="1" fontId="7" fillId="2" borderId="1" xfId="2"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8" fillId="0" borderId="0" xfId="2" applyFont="1"/>
    <xf numFmtId="4" fontId="9" fillId="0" borderId="0" xfId="2" applyNumberFormat="1" applyFont="1"/>
    <xf numFmtId="0" fontId="9" fillId="0" borderId="0" xfId="2" applyFont="1"/>
    <xf numFmtId="0" fontId="5" fillId="0" borderId="0" xfId="2" applyFont="1"/>
    <xf numFmtId="164" fontId="5" fillId="0" borderId="0" xfId="1" applyFont="1"/>
    <xf numFmtId="0" fontId="5" fillId="2" borderId="0" xfId="2" applyFont="1" applyFill="1"/>
    <xf numFmtId="4" fontId="5" fillId="0" borderId="0" xfId="2" applyNumberFormat="1" applyFont="1"/>
    <xf numFmtId="164" fontId="5" fillId="2" borderId="0" xfId="1" applyFont="1" applyFill="1"/>
    <xf numFmtId="164" fontId="5" fillId="2" borderId="0" xfId="2" applyNumberFormat="1" applyFont="1" applyFill="1"/>
    <xf numFmtId="164" fontId="5" fillId="0" borderId="0" xfId="2" applyNumberFormat="1" applyFont="1"/>
    <xf numFmtId="0" fontId="10" fillId="0" borderId="3" xfId="2" applyFont="1" applyBorder="1"/>
    <xf numFmtId="164" fontId="5" fillId="0" borderId="3" xfId="3" applyFont="1" applyBorder="1"/>
    <xf numFmtId="164" fontId="5" fillId="2" borderId="3" xfId="3" applyFont="1" applyFill="1" applyBorder="1"/>
    <xf numFmtId="164" fontId="5" fillId="0" borderId="3" xfId="3" applyFont="1" applyFill="1" applyBorder="1"/>
    <xf numFmtId="164" fontId="5" fillId="0" borderId="3" xfId="2" applyNumberFormat="1" applyFont="1" applyBorder="1"/>
    <xf numFmtId="164" fontId="4" fillId="0" borderId="0" xfId="2" applyNumberFormat="1" applyFont="1"/>
    <xf numFmtId="43" fontId="4" fillId="0" borderId="0" xfId="2" applyNumberFormat="1" applyFont="1"/>
    <xf numFmtId="0" fontId="10" fillId="0" borderId="3" xfId="2" applyFont="1" applyBorder="1" applyAlignment="1">
      <alignment wrapText="1"/>
    </xf>
    <xf numFmtId="0" fontId="8" fillId="0" borderId="3" xfId="2" applyFont="1" applyBorder="1" applyAlignment="1">
      <alignment horizontal="center"/>
    </xf>
    <xf numFmtId="164" fontId="7" fillId="2" borderId="3" xfId="3" applyFont="1" applyFill="1" applyBorder="1"/>
    <xf numFmtId="164" fontId="9" fillId="0" borderId="3" xfId="3" applyFont="1" applyBorder="1" applyAlignment="1">
      <alignment horizontal="center"/>
    </xf>
    <xf numFmtId="164" fontId="7" fillId="0" borderId="3" xfId="3" applyFont="1" applyBorder="1"/>
    <xf numFmtId="164" fontId="7" fillId="0" borderId="3" xfId="2" applyNumberFormat="1" applyFont="1" applyBorder="1"/>
    <xf numFmtId="0" fontId="11" fillId="0" borderId="3" xfId="2" applyFont="1" applyBorder="1"/>
    <xf numFmtId="164" fontId="4" fillId="0" borderId="0" xfId="3" applyFont="1"/>
    <xf numFmtId="164" fontId="4" fillId="0" borderId="0" xfId="1" applyFont="1"/>
    <xf numFmtId="0" fontId="8" fillId="0" borderId="3" xfId="2" applyFont="1" applyBorder="1"/>
    <xf numFmtId="164" fontId="9" fillId="0" borderId="3" xfId="3" applyFont="1" applyBorder="1"/>
    <xf numFmtId="0" fontId="10" fillId="0" borderId="0" xfId="2" applyFont="1" applyBorder="1" applyAlignment="1">
      <alignment vertical="center" wrapText="1"/>
    </xf>
    <xf numFmtId="0" fontId="10" fillId="0" borderId="0" xfId="2" applyFont="1" applyBorder="1"/>
    <xf numFmtId="0" fontId="11" fillId="0" borderId="0" xfId="2" applyFont="1" applyAlignment="1">
      <alignment horizontal="right"/>
    </xf>
    <xf numFmtId="164" fontId="7" fillId="0" borderId="3" xfId="3" applyFont="1" applyBorder="1" applyAlignment="1">
      <alignment horizontal="right"/>
    </xf>
    <xf numFmtId="164" fontId="7" fillId="2" borderId="3" xfId="3" applyFont="1" applyFill="1" applyBorder="1" applyAlignment="1">
      <alignment horizontal="right"/>
    </xf>
    <xf numFmtId="0" fontId="10" fillId="0" borderId="0" xfId="2" applyFont="1"/>
    <xf numFmtId="164" fontId="5" fillId="0" borderId="0" xfId="3" applyFont="1"/>
    <xf numFmtId="164" fontId="5" fillId="2" borderId="0" xfId="3" applyFont="1" applyFill="1"/>
    <xf numFmtId="164" fontId="7" fillId="2" borderId="4" xfId="3" applyFont="1" applyFill="1" applyBorder="1"/>
    <xf numFmtId="164" fontId="7" fillId="0" borderId="4" xfId="3" applyFont="1" applyBorder="1"/>
    <xf numFmtId="164" fontId="12"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6" fillId="0" borderId="0" xfId="3" applyFont="1" applyAlignment="1">
      <alignment horizontal="left"/>
    </xf>
    <xf numFmtId="164" fontId="6" fillId="0" borderId="0" xfId="3" applyFont="1" applyBorder="1"/>
    <xf numFmtId="164" fontId="6"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ABRIL%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36275439727.299995</v>
          </cell>
        </row>
        <row r="11">
          <cell r="D11">
            <v>285363214.5</v>
          </cell>
        </row>
        <row r="13">
          <cell r="D13">
            <v>274904645.27999997</v>
          </cell>
        </row>
        <row r="14">
          <cell r="D14">
            <v>19827331.16</v>
          </cell>
        </row>
        <row r="15">
          <cell r="D15">
            <v>2956500</v>
          </cell>
        </row>
        <row r="16">
          <cell r="D16">
            <v>13215535.59</v>
          </cell>
        </row>
        <row r="17">
          <cell r="D17">
            <v>378583.09</v>
          </cell>
        </row>
        <row r="18">
          <cell r="D18">
            <v>1545.56</v>
          </cell>
        </row>
        <row r="19">
          <cell r="D19">
            <v>0</v>
          </cell>
        </row>
        <row r="27">
          <cell r="D27">
            <v>17190412323.130001</v>
          </cell>
        </row>
        <row r="28">
          <cell r="D28">
            <v>17862734050.130001</v>
          </cell>
        </row>
        <row r="29">
          <cell r="D29">
            <v>1681212191.1400001</v>
          </cell>
        </row>
        <row r="30">
          <cell r="D30">
            <v>284640452.5</v>
          </cell>
        </row>
        <row r="31">
          <cell r="D31">
            <v>0</v>
          </cell>
        </row>
        <row r="32">
          <cell r="D32">
            <v>0</v>
          </cell>
        </row>
        <row r="33">
          <cell r="D33">
            <v>11187184.17</v>
          </cell>
        </row>
        <row r="34">
          <cell r="D34">
            <v>1071296.99</v>
          </cell>
        </row>
        <row r="35">
          <cell r="D35">
            <v>319369.40000000002</v>
          </cell>
        </row>
        <row r="36">
          <cell r="D36">
            <v>431195.84</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6"/>
  <sheetViews>
    <sheetView showGridLines="0" tabSelected="1" zoomScale="66" zoomScaleNormal="66" zoomScaleSheetLayoutView="50" workbookViewId="0">
      <selection activeCell="A47" sqref="A47"/>
    </sheetView>
  </sheetViews>
  <sheetFormatPr defaultRowHeight="47.25" customHeight="1" x14ac:dyDescent="0.35"/>
  <cols>
    <col min="1" max="1" width="92" style="8" customWidth="1"/>
    <col min="2" max="2" width="42.25" style="8" customWidth="1"/>
    <col min="3" max="3" width="42.75" style="8" hidden="1" customWidth="1"/>
    <col min="4" max="4" width="40.5" style="8" hidden="1" customWidth="1"/>
    <col min="5" max="5" width="40" style="8" hidden="1" customWidth="1"/>
    <col min="6" max="6" width="40" style="9" hidden="1" customWidth="1"/>
    <col min="7" max="7" width="42.5" style="8" hidden="1" customWidth="1"/>
    <col min="8" max="8" width="46.125" style="8" bestFit="1" customWidth="1"/>
    <col min="9" max="9" width="42.5" style="9" customWidth="1"/>
    <col min="10" max="14" width="42.5" style="8" customWidth="1"/>
    <col min="15" max="15" width="43.5" style="8" customWidth="1"/>
    <col min="16" max="16" width="27" style="8" bestFit="1" customWidth="1"/>
    <col min="17" max="17" width="27.625" style="8" bestFit="1" customWidth="1"/>
    <col min="18" max="18" width="25.625" style="8" customWidth="1"/>
    <col min="19" max="16384" width="9"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3">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36011111960.439995</v>
      </c>
      <c r="O10" s="31">
        <f>B10+H10+I10+J10+K10+L10+N10+M10</f>
        <v>709121901475.82983</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285363214.5</v>
      </c>
      <c r="O12" s="31">
        <f>B12+H12+I12+J12+K12+L12+N12+M12</f>
        <v>3316594706.5699997</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274904645.27999997</v>
      </c>
      <c r="O14" s="31">
        <f>B14+H14+I14+J14+K14+L14+N14+M14</f>
        <v>6384653969.4399996</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19827331.16</v>
      </c>
      <c r="O15" s="31">
        <f>SUM(J15:N15)</f>
        <v>20636906.93</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27"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13215535.59</v>
      </c>
      <c r="O18" s="31">
        <f t="shared" si="1"/>
        <v>184936338.73999998</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378583.09</v>
      </c>
      <c r="O19" s="31">
        <f t="shared" si="1"/>
        <v>2525562.0700000003</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5" t="s">
        <v>20</v>
      </c>
      <c r="B22" s="36">
        <f>SUM(B10:B20)</f>
        <v>51206159100.889999</v>
      </c>
      <c r="C22" s="37">
        <f>SUM(C10:C18)</f>
        <v>33521789090.740002</v>
      </c>
      <c r="D22" s="37">
        <f>SUM(D10:D18)</f>
        <v>39429654815.290009</v>
      </c>
      <c r="E22" s="38">
        <f>SUM(E10:E19)</f>
        <v>47434004597.739998</v>
      </c>
      <c r="F22" s="36">
        <f>SUM(F10:F19)</f>
        <v>50459517433.209999</v>
      </c>
      <c r="G22" s="38">
        <v>56241103088.830002</v>
      </c>
      <c r="H22" s="36">
        <f>SUM(H10:H20)</f>
        <v>227086069025.80997</v>
      </c>
      <c r="I22" s="36">
        <f>SUM(I10:I21)</f>
        <v>62369204867.560005</v>
      </c>
      <c r="J22" s="38">
        <f>SUM(J10:J21)</f>
        <v>70854475341.639999</v>
      </c>
      <c r="K22" s="38">
        <f>SUM(K10:K20)</f>
        <v>80086294254.22998</v>
      </c>
      <c r="L22" s="38">
        <f>SUM(L10:L20)</f>
        <v>90246648513.770004</v>
      </c>
      <c r="M22" s="38">
        <f>SUM(M10:M21)</f>
        <v>101179609914.77</v>
      </c>
      <c r="N22" s="38">
        <f>SUM(N10:N21)</f>
        <v>36607759315.619987</v>
      </c>
      <c r="O22" s="39">
        <f>SUM(O10:O21)</f>
        <v>719636220334.28979</v>
      </c>
      <c r="Q22" s="32"/>
      <c r="R22" s="33"/>
    </row>
    <row r="23" spans="1:18" ht="65.25" customHeight="1" x14ac:dyDescent="0.45">
      <c r="A23" s="40" t="s">
        <v>21</v>
      </c>
      <c r="B23" s="28"/>
      <c r="C23" s="38"/>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1"/>
      <c r="Q24" s="32"/>
      <c r="R24" s="32"/>
    </row>
    <row r="25" spans="1:18" ht="68.25" customHeight="1" x14ac:dyDescent="0.45">
      <c r="A25" s="35" t="s">
        <v>23</v>
      </c>
      <c r="B25" s="36">
        <f>B22+B24</f>
        <v>51206159100.889999</v>
      </c>
      <c r="C25" s="38">
        <f>+C22+C24</f>
        <v>35506375573.130005</v>
      </c>
      <c r="D25" s="38">
        <f>+D22+D24</f>
        <v>44551564465.720009</v>
      </c>
      <c r="E25" s="38">
        <f>+E22+E24</f>
        <v>55319457998.470001</v>
      </c>
      <c r="F25" s="36">
        <f>+F22+F24</f>
        <v>58429072253.989998</v>
      </c>
      <c r="G25" s="38">
        <v>64509724329.169998</v>
      </c>
      <c r="H25" s="36">
        <f>H22+H24</f>
        <v>229070655508.19995</v>
      </c>
      <c r="I25" s="36">
        <f>I22+I24</f>
        <v>70333430194.800003</v>
      </c>
      <c r="J25" s="38">
        <f>J22+J24</f>
        <v>78700080017.240005</v>
      </c>
      <c r="K25" s="38">
        <f>+K22+K24</f>
        <v>88085248497.219986</v>
      </c>
      <c r="L25" s="38">
        <v>99130212435.5</v>
      </c>
      <c r="M25" s="38">
        <f>+M22+M24</f>
        <v>110600269327.83</v>
      </c>
      <c r="N25" s="38">
        <f>+N22+N24</f>
        <v>47426267491.28997</v>
      </c>
      <c r="O25" s="39">
        <f>+O22+O24</f>
        <v>719636220334.28979</v>
      </c>
      <c r="P25" s="42"/>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3" t="s">
        <v>24</v>
      </c>
      <c r="B27" s="28"/>
      <c r="C27" s="44"/>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17190412323.130001</v>
      </c>
      <c r="O29" s="31">
        <f t="shared" ref="O29:O41" si="3">B29+H29+I29+J29+K29+L29+N29+M29</f>
        <v>358154781245.29004</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17862734050.130001</v>
      </c>
      <c r="O30" s="31">
        <f t="shared" si="3"/>
        <v>313829324085.07001</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1681212191.1400001</v>
      </c>
      <c r="O31" s="31">
        <f t="shared" si="3"/>
        <v>35206833757.520004</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284640452.5</v>
      </c>
      <c r="O32" s="31">
        <f t="shared" si="3"/>
        <v>1602941856.3440001</v>
      </c>
      <c r="Q32" s="32"/>
      <c r="R32" s="33"/>
    </row>
    <row r="33" spans="1:18" ht="63.75" customHeight="1" x14ac:dyDescent="0.45">
      <c r="A33" s="27"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27"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11187184.17</v>
      </c>
      <c r="O34" s="31">
        <f t="shared" si="3"/>
        <v>122859599.69</v>
      </c>
      <c r="Q34" s="32"/>
      <c r="R34" s="33"/>
    </row>
    <row r="35" spans="1:18" ht="63.75" customHeight="1" x14ac:dyDescent="0.45">
      <c r="A35" s="45" t="s">
        <v>31</v>
      </c>
      <c r="B35" s="28"/>
      <c r="C35" s="28">
        <v>0</v>
      </c>
      <c r="D35" s="28">
        <v>0</v>
      </c>
      <c r="E35" s="28">
        <v>0</v>
      </c>
      <c r="F35" s="29">
        <v>0</v>
      </c>
      <c r="G35" s="28">
        <v>0</v>
      </c>
      <c r="H35" s="30">
        <f t="shared" si="2"/>
        <v>0</v>
      </c>
      <c r="I35" s="29">
        <v>0</v>
      </c>
      <c r="J35" s="28">
        <v>0</v>
      </c>
      <c r="K35" s="28">
        <v>0</v>
      </c>
      <c r="L35" s="28">
        <v>863966.28</v>
      </c>
      <c r="M35" s="28">
        <v>455598.27</v>
      </c>
      <c r="N35" s="28">
        <f>+'[1]FLUJO DE EFECTIVO '!D34</f>
        <v>1071296.99</v>
      </c>
      <c r="O35" s="31">
        <f t="shared" si="3"/>
        <v>2390861.54</v>
      </c>
      <c r="Q35" s="32"/>
      <c r="R35" s="33"/>
    </row>
    <row r="36" spans="1:18" ht="63.75" customHeight="1" x14ac:dyDescent="0.45">
      <c r="A36" s="46"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6"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6" t="s">
        <v>34</v>
      </c>
      <c r="B38" s="28"/>
      <c r="C38" s="28"/>
      <c r="D38" s="28"/>
      <c r="E38" s="28"/>
      <c r="F38" s="29"/>
      <c r="G38" s="28"/>
      <c r="H38" s="30"/>
      <c r="I38" s="29"/>
      <c r="J38" s="28"/>
      <c r="K38" s="28"/>
      <c r="L38" s="28">
        <v>0</v>
      </c>
      <c r="M38" s="28">
        <v>9295285.5500000007</v>
      </c>
      <c r="N38" s="28">
        <f>'[1]FLUJO DE EFECTIVO '!D35</f>
        <v>319369.40000000002</v>
      </c>
      <c r="O38" s="31">
        <f t="shared" si="3"/>
        <v>9614654.9500000011</v>
      </c>
      <c r="Q38" s="32"/>
      <c r="R38" s="33"/>
    </row>
    <row r="39" spans="1:18" ht="63.75" customHeight="1" x14ac:dyDescent="0.45">
      <c r="A39" s="46" t="s">
        <v>35</v>
      </c>
      <c r="B39" s="28">
        <v>0</v>
      </c>
      <c r="C39" s="28"/>
      <c r="D39" s="28"/>
      <c r="E39" s="28"/>
      <c r="F39" s="29"/>
      <c r="G39" s="28"/>
      <c r="H39" s="30">
        <v>0</v>
      </c>
      <c r="I39" s="29">
        <v>0</v>
      </c>
      <c r="J39" s="28">
        <v>0</v>
      </c>
      <c r="K39" s="28">
        <v>0</v>
      </c>
      <c r="L39" s="28">
        <v>0</v>
      </c>
      <c r="M39" s="28">
        <v>993663.67</v>
      </c>
      <c r="N39" s="28">
        <f>'[1]FLUJO DE EFECTIVO '!D36</f>
        <v>431195.84</v>
      </c>
      <c r="O39" s="31">
        <f t="shared" si="3"/>
        <v>1424859.51</v>
      </c>
      <c r="Q39" s="32"/>
      <c r="R39" s="33"/>
    </row>
    <row r="40" spans="1:18" ht="63.75" customHeight="1" x14ac:dyDescent="0.45">
      <c r="A40" s="46"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6"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7" t="s">
        <v>38</v>
      </c>
      <c r="B42" s="36">
        <f>SUM(B29:B36)</f>
        <v>49221572618.5</v>
      </c>
      <c r="C42" s="48">
        <f>SUM(C29:C36)</f>
        <v>30384465922.704002</v>
      </c>
      <c r="D42" s="48">
        <f>SUM(D29:D36)</f>
        <v>36666111064.989998</v>
      </c>
      <c r="E42" s="48">
        <f>SUM(E29:E36)</f>
        <v>47349903177.689995</v>
      </c>
      <c r="F42" s="49">
        <f>SUM(F29:F36)</f>
        <v>50160451013.650002</v>
      </c>
      <c r="G42" s="38">
        <v>56545499001.93</v>
      </c>
      <c r="H42" s="36">
        <f>SUM(H29:H36)</f>
        <v>221106430180.96399</v>
      </c>
      <c r="I42" s="36">
        <f>SUM(I29:I36)</f>
        <v>62487825519.199997</v>
      </c>
      <c r="J42" s="38">
        <f>SUM(J29:J36)</f>
        <v>70701125774.25</v>
      </c>
      <c r="K42" s="38">
        <f>SUM(K29:K34)</f>
        <v>79201684575.48999</v>
      </c>
      <c r="L42" s="38">
        <f>SUM(L29:L41)</f>
        <v>89709553022.440002</v>
      </c>
      <c r="M42" s="38">
        <f>SUM(M29:M41)</f>
        <v>99781761152.160019</v>
      </c>
      <c r="N42" s="38">
        <f>SUM(N29:N41)</f>
        <v>37032008063.299995</v>
      </c>
      <c r="O42" s="39">
        <f>SUM(O29:O41)</f>
        <v>709241960906.30408</v>
      </c>
      <c r="Q42" s="32"/>
    </row>
    <row r="43" spans="1:18" ht="54.75" customHeight="1" x14ac:dyDescent="0.45">
      <c r="A43" s="50"/>
      <c r="B43" s="28"/>
      <c r="C43" s="51"/>
      <c r="D43" s="51"/>
      <c r="E43" s="51"/>
      <c r="F43" s="52"/>
      <c r="G43" s="51"/>
      <c r="H43" s="51"/>
      <c r="I43" s="52"/>
      <c r="J43" s="51"/>
      <c r="K43" s="51"/>
      <c r="L43" s="51"/>
      <c r="M43" s="51"/>
      <c r="N43" s="51"/>
      <c r="O43" s="26"/>
      <c r="P43" s="32"/>
      <c r="Q43" s="32"/>
    </row>
    <row r="44" spans="1:18" ht="54.75" customHeight="1" x14ac:dyDescent="0.45">
      <c r="A44" s="50"/>
      <c r="B44" s="28"/>
      <c r="C44" s="51"/>
      <c r="D44" s="51"/>
      <c r="E44" s="51"/>
      <c r="F44" s="52"/>
      <c r="G44" s="51"/>
      <c r="H44" s="51"/>
      <c r="I44" s="52"/>
      <c r="J44" s="51"/>
      <c r="K44" s="51"/>
      <c r="L44" s="51"/>
      <c r="M44" s="51"/>
      <c r="N44" s="51"/>
      <c r="O44" s="26"/>
      <c r="Q44" s="32"/>
    </row>
    <row r="45" spans="1:18" ht="54.75" customHeight="1" thickBot="1" x14ac:dyDescent="0.5">
      <c r="A45" s="47" t="s">
        <v>39</v>
      </c>
      <c r="B45" s="53">
        <f>B25-B42</f>
        <v>1984586482.3899994</v>
      </c>
      <c r="C45" s="54">
        <f>+C25-C42</f>
        <v>5121909650.4260025</v>
      </c>
      <c r="D45" s="54">
        <f>+D25-D42</f>
        <v>7885453400.730011</v>
      </c>
      <c r="E45" s="54">
        <f>+E25-E42</f>
        <v>7969554820.7800064</v>
      </c>
      <c r="F45" s="53">
        <f>+F25-F42</f>
        <v>8268621240.3399963</v>
      </c>
      <c r="G45" s="54">
        <v>7964225327.2399979</v>
      </c>
      <c r="H45" s="53">
        <f>H25-H42</f>
        <v>7964225327.2359619</v>
      </c>
      <c r="I45" s="53">
        <f>I25-I42</f>
        <v>7845604675.6000061</v>
      </c>
      <c r="J45" s="54">
        <f>J25-J42</f>
        <v>7998954242.9900055</v>
      </c>
      <c r="K45" s="54">
        <f>K25-K42</f>
        <v>8883563921.7299957</v>
      </c>
      <c r="L45" s="54">
        <f>L25-L42</f>
        <v>9420659413.0599976</v>
      </c>
      <c r="M45" s="54">
        <f>+M25-M42</f>
        <v>10818508175.669983</v>
      </c>
      <c r="N45" s="54">
        <f>+N25-N42</f>
        <v>10394259427.989975</v>
      </c>
      <c r="O45" s="54">
        <f>+O25-O42</f>
        <v>10394259427.985718</v>
      </c>
      <c r="P45" s="32"/>
      <c r="Q45" s="32"/>
      <c r="R45" s="33"/>
    </row>
    <row r="46" spans="1:18" ht="47.25" customHeight="1" thickTop="1" x14ac:dyDescent="0.35">
      <c r="A46" s="55"/>
      <c r="B46" s="41"/>
      <c r="C46" s="32"/>
      <c r="F46" s="56">
        <f>+F45-G24</f>
        <v>0</v>
      </c>
      <c r="G46" s="32"/>
      <c r="H46" s="32"/>
      <c r="I46" s="56"/>
      <c r="J46" s="32"/>
      <c r="K46" s="32"/>
      <c r="L46" s="32"/>
      <c r="M46" s="32"/>
      <c r="N46" s="32"/>
    </row>
    <row r="47" spans="1:18" ht="47.25" customHeight="1" x14ac:dyDescent="0.35">
      <c r="A47" s="57"/>
      <c r="D47" s="32"/>
      <c r="E47" s="32"/>
      <c r="F47" s="56"/>
      <c r="G47" s="32"/>
      <c r="H47" s="32"/>
      <c r="I47" s="56"/>
      <c r="J47" s="32"/>
      <c r="K47" s="32"/>
      <c r="L47" s="32"/>
      <c r="M47" s="32"/>
      <c r="N47" s="32"/>
      <c r="O47" s="32"/>
    </row>
    <row r="48" spans="1:18" ht="47.25" customHeight="1" x14ac:dyDescent="0.35">
      <c r="A48" s="57"/>
      <c r="D48" s="32"/>
      <c r="E48" s="32"/>
      <c r="F48" s="56"/>
      <c r="G48" s="32"/>
      <c r="H48" s="32"/>
      <c r="I48" s="56"/>
      <c r="J48" s="32"/>
      <c r="K48" s="32"/>
      <c r="L48" s="32"/>
      <c r="M48" s="32"/>
      <c r="N48" s="32"/>
    </row>
    <row r="49" spans="1:15" ht="47.25" customHeight="1" x14ac:dyDescent="0.35">
      <c r="A49" s="57"/>
      <c r="D49" s="32"/>
      <c r="O49" s="33"/>
    </row>
    <row r="50" spans="1:15" ht="47.25" customHeight="1" x14ac:dyDescent="0.35">
      <c r="A50" s="57"/>
    </row>
    <row r="51" spans="1:15" ht="47.25" customHeight="1" x14ac:dyDescent="0.35">
      <c r="A51" s="58"/>
    </row>
    <row r="52" spans="1:15" ht="47.25" customHeight="1" x14ac:dyDescent="0.35">
      <c r="A52" s="58"/>
      <c r="D52" s="32"/>
    </row>
    <row r="53" spans="1:15" ht="47.25" customHeight="1" x14ac:dyDescent="0.35">
      <c r="A53" s="59"/>
      <c r="B53" s="60"/>
      <c r="C53" s="61"/>
      <c r="D53" s="32"/>
    </row>
    <row r="54" spans="1:15" ht="47.25" customHeight="1" x14ac:dyDescent="0.35">
      <c r="C54" s="32"/>
      <c r="O54" s="42"/>
    </row>
    <row r="55" spans="1:15" ht="47.25" customHeight="1" x14ac:dyDescent="0.35">
      <c r="O55" s="42"/>
    </row>
    <row r="56" spans="1:15" ht="47.25" customHeight="1" x14ac:dyDescent="0.35">
      <c r="O56" s="62"/>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2018-05-15T14:53:52Z</dcterms:created>
  <dcterms:modified xsi:type="dcterms:W3CDTF">2018-05-15T14:54:25Z</dcterms:modified>
</cp:coreProperties>
</file>