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E:\Users\nelly_taveras\Documents\INFORMES GENERALES\ESTADOS FINANCIEROS PUBLICADOS PÁGINA WEB TSS\AÑO 2018\AGOSTO\"/>
    </mc:Choice>
  </mc:AlternateContent>
  <xr:revisionPtr revIDLastSave="0" documentId="8_{27743354-AC54-4364-920E-C3663A252D5E}" xr6:coauthVersionLast="31" xr6:coauthVersionMax="31" xr10:uidLastSave="{00000000-0000-0000-0000-000000000000}"/>
  <bookViews>
    <workbookView xWindow="0" yWindow="0" windowWidth="14325" windowHeight="7830" xr2:uid="{5CCC581A-30E3-457C-8C3F-12CF6718F212}"/>
  </bookViews>
  <sheets>
    <sheet name="FLUJO DE EFECTIVO HISTORICO " sheetId="1" r:id="rId1"/>
  </sheets>
  <externalReferences>
    <externalReference r:id="rId2"/>
  </externalReferences>
  <definedNames>
    <definedName name="_xlnm.Print_Area" localSheetId="0">'FLUJO DE EFECTIVO HISTORICO '!$A$1:$O$45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 l="1"/>
  <c r="N42" i="1"/>
  <c r="M42" i="1"/>
  <c r="L42" i="1"/>
  <c r="K42" i="1"/>
  <c r="J42" i="1"/>
  <c r="I42" i="1"/>
  <c r="F42" i="1"/>
  <c r="E42" i="1"/>
  <c r="D42" i="1"/>
  <c r="C42" i="1"/>
  <c r="B42" i="1"/>
  <c r="N41" i="1"/>
  <c r="O41" i="1" s="1"/>
  <c r="N40" i="1"/>
  <c r="O40" i="1" s="1"/>
  <c r="O39" i="1"/>
  <c r="N39" i="1"/>
  <c r="N38" i="1"/>
  <c r="O38" i="1" s="1"/>
  <c r="N37" i="1"/>
  <c r="O37" i="1" s="1"/>
  <c r="H36" i="1"/>
  <c r="O36" i="1" s="1"/>
  <c r="N35" i="1"/>
  <c r="H35" i="1"/>
  <c r="O35" i="1" s="1"/>
  <c r="N34" i="1"/>
  <c r="H34" i="1"/>
  <c r="O34" i="1" s="1"/>
  <c r="N33" i="1"/>
  <c r="H33" i="1"/>
  <c r="O33" i="1" s="1"/>
  <c r="N32" i="1"/>
  <c r="H32" i="1"/>
  <c r="O32" i="1" s="1"/>
  <c r="N31" i="1"/>
  <c r="H31" i="1"/>
  <c r="O31" i="1" s="1"/>
  <c r="N30" i="1"/>
  <c r="H30" i="1"/>
  <c r="O30" i="1" s="1"/>
  <c r="N29" i="1"/>
  <c r="H29" i="1"/>
  <c r="H42" i="1" s="1"/>
  <c r="M24" i="1"/>
  <c r="N22" i="1"/>
  <c r="L22" i="1"/>
  <c r="K22" i="1"/>
  <c r="D22" i="1"/>
  <c r="D25" i="1" s="1"/>
  <c r="D45" i="1" s="1"/>
  <c r="C22" i="1"/>
  <c r="C25" i="1" s="1"/>
  <c r="C45" i="1" s="1"/>
  <c r="B22" i="1"/>
  <c r="B25" i="1" s="1"/>
  <c r="B45" i="1" s="1"/>
  <c r="H24" i="1" s="1"/>
  <c r="N21" i="1"/>
  <c r="O21" i="1" s="1"/>
  <c r="H20" i="1"/>
  <c r="O20" i="1" s="1"/>
  <c r="O19" i="1"/>
  <c r="N19" i="1"/>
  <c r="H19" i="1"/>
  <c r="N18" i="1"/>
  <c r="H18" i="1"/>
  <c r="O18" i="1" s="1"/>
  <c r="N17" i="1"/>
  <c r="H17" i="1"/>
  <c r="O17" i="1" s="1"/>
  <c r="N16" i="1"/>
  <c r="H16" i="1"/>
  <c r="O16" i="1" s="1"/>
  <c r="N15" i="1"/>
  <c r="O15" i="1" s="1"/>
  <c r="N14" i="1"/>
  <c r="H14" i="1"/>
  <c r="O14" i="1" s="1"/>
  <c r="H13" i="1"/>
  <c r="O13" i="1" s="1"/>
  <c r="N12" i="1"/>
  <c r="H12" i="1"/>
  <c r="O12" i="1" s="1"/>
  <c r="H11" i="1"/>
  <c r="O11" i="1" s="1"/>
  <c r="N10" i="1"/>
  <c r="M10" i="1"/>
  <c r="M22" i="1" s="1"/>
  <c r="M25" i="1" s="1"/>
  <c r="M45" i="1" s="1"/>
  <c r="N24" i="1" s="1"/>
  <c r="J10" i="1"/>
  <c r="J22" i="1" s="1"/>
  <c r="I10" i="1"/>
  <c r="O10" i="1" s="1"/>
  <c r="G10" i="1"/>
  <c r="F10" i="1"/>
  <c r="F22" i="1" s="1"/>
  <c r="F25" i="1" s="1"/>
  <c r="F45" i="1" s="1"/>
  <c r="F46" i="1" s="1"/>
  <c r="E10" i="1"/>
  <c r="E22" i="1" s="1"/>
  <c r="E25" i="1" s="1"/>
  <c r="E45" i="1" s="1"/>
  <c r="O22" i="1" l="1"/>
  <c r="O25" i="1" s="1"/>
  <c r="N25" i="1"/>
  <c r="N45" i="1" s="1"/>
  <c r="H22" i="1"/>
  <c r="H25" i="1" s="1"/>
  <c r="H45" i="1" s="1"/>
  <c r="I22" i="1"/>
  <c r="I25" i="1" s="1"/>
  <c r="I45" i="1" s="1"/>
  <c r="J24" i="1" s="1"/>
  <c r="J25" i="1" s="1"/>
  <c r="J45" i="1" s="1"/>
  <c r="K24" i="1" s="1"/>
  <c r="K25" i="1" s="1"/>
  <c r="K45" i="1" s="1"/>
  <c r="L24" i="1" s="1"/>
  <c r="O29" i="1"/>
  <c r="O42" i="1" s="1"/>
  <c r="O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J10" authorId="0" shapeId="0" xr:uid="{037A01CC-2BDA-45E9-8E99-0B2E5C9231AA}">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<sst xmlns="http://schemas.openxmlformats.org/spreadsheetml/2006/main" count="41" uniqueCount="40">
  <si>
    <t>Tesorería de la Seguridad Social</t>
  </si>
  <si>
    <t>Estado de Flujo de Efectivo Histórico</t>
  </si>
  <si>
    <t xml:space="preserve"> Régimen Contributivo</t>
  </si>
  <si>
    <t>PERÍODO  2003-2018</t>
  </si>
  <si>
    <t>2003-2007</t>
  </si>
  <si>
    <t>2008-2012</t>
  </si>
  <si>
    <t>al 31-08-2018</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</si>
  <si>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</si>
  <si>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</si>
  <si>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</si>
  <si>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</si>
  <si>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</si>
  <si>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</si>
  <si>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</si>
  <si>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</si>
  <si>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</si>
  <si>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</si>
  <si>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</si>
  <si>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</si>
  <si>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</si>
  <si>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</si>
  <si>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</si>
  <si>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</si>
  <si>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</si>
  <si>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</si>
  <si>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</si>
  <si>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</si>
  <si>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</si>
  <si>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</si>
  <si>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</si>
  <si>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</si>
  <si>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</si>
  <si>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</si>
  <si>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 Hacienda</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</si>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</sst>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7"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4">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6" fillId="0" borderId="0" xfId="2" applyFont="1"/>
    <xf numFmtId="164" fontId="6" fillId="0" borderId="0" xfId="1" applyFont="1"/>
    <xf numFmtId="0" fontId="6" fillId="2" borderId="0" xfId="2" applyFont="1" applyFill="1"/>
    <xf numFmtId="4" fontId="6" fillId="0" borderId="0" xfId="2" applyNumberFormat="1" applyFont="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43"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0" xfId="0" applyFont="1" applyBorder="1" applyAlignment="1">
      <alignment vertical="center" wrapText="1"/>
    </xf>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13" fillId="0" borderId="0" xfId="3" applyFont="1" applyAlignment="1">
      <alignment horizontal="left"/>
    </xf>
    <xf numFmtId="164" fontId="4" fillId="2" borderId="0" xfId="2" applyNumberFormat="1" applyFont="1" applyFill="1"/>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cellXfs>
  <cellStyles count="4">
    <cellStyle name="Comma" xfId="1" builtinId="3"/>
    <cellStyle name="Comma 2" xfId="3" xr:uid="{E6187F0F-D20A-45A4-922C-FA42E2649A84}"/>
    <cellStyle name="Normal" xfId="0" builtinId="0"/>
    <cellStyle name="Normal 2" xfId="2" xr:uid="{A2FB175C-DF47-47F4-9BC5-69768696D7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2B37E.C2592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266700</xdr:rowOff>
    </xdr:from>
    <xdr:to>
      <xdr:col>0</xdr:col>
      <xdr:colOff>4381500</xdr:colOff>
      <xdr:row>4</xdr:row>
      <xdr:rowOff>342900</xdr:rowOff>
    </xdr:to>
    <xdr:pic>
      <xdr:nvPicPr>
        <xdr:cNvPr id="2" name="Group 15" descr="cid:image002.png@01D2B37E.C2592900">
          <a:extLst>
            <a:ext uri="{FF2B5EF4-FFF2-40B4-BE49-F238E27FC236}">
              <a16:creationId xmlns:a16="http://schemas.microsoft.com/office/drawing/2014/main" id="{99F5CA63-1990-4083-A8C0-0517FEB81F24}"/>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t="14156" r="62997"/>
        <a:stretch>
          <a:fillRect/>
        </a:stretch>
      </xdr:blipFill>
      <xdr:spPr bwMode="auto">
        <a:xfrm>
          <a:off x="57150" y="266700"/>
          <a:ext cx="432435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_taveras/Documents/INFORMES%20GENERALES/ESTADOS%20FINANCIEROS%20PUBLICADOS%20P&#193;GINA%20WEB%20TSS/A&#209;O%202018/ESTADOS%20PARA%20PUBLICAR%20-08%20%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74324568183.660004</v>
          </cell>
        </row>
        <row r="11">
          <cell r="D11">
            <v>525520660.50999999</v>
          </cell>
        </row>
        <row r="13">
          <cell r="D13">
            <v>501246176.93000001</v>
          </cell>
        </row>
        <row r="14">
          <cell r="D14">
            <v>30494562.640000001</v>
          </cell>
        </row>
        <row r="15">
          <cell r="D15">
            <v>2956500</v>
          </cell>
        </row>
        <row r="16">
          <cell r="D16">
            <v>26996335.699999999</v>
          </cell>
        </row>
        <row r="17">
          <cell r="D17">
            <v>378583.09</v>
          </cell>
        </row>
        <row r="18">
          <cell r="D18">
            <v>1545.56</v>
          </cell>
        </row>
        <row r="19">
          <cell r="D19">
            <v>0</v>
          </cell>
        </row>
        <row r="27">
          <cell r="D27">
            <v>35187488239.720001</v>
          </cell>
        </row>
        <row r="28">
          <cell r="D28">
            <v>36109549934.07</v>
          </cell>
        </row>
        <row r="29">
          <cell r="D29">
            <v>3420197020.8400002</v>
          </cell>
        </row>
        <row r="30">
          <cell r="D30">
            <v>286815088.75</v>
          </cell>
        </row>
        <row r="31">
          <cell r="D31">
            <v>0</v>
          </cell>
        </row>
        <row r="32">
          <cell r="D32">
            <v>0</v>
          </cell>
        </row>
        <row r="33">
          <cell r="D33">
            <v>22248578.73</v>
          </cell>
        </row>
        <row r="34">
          <cell r="D34">
            <v>1071296.99</v>
          </cell>
        </row>
        <row r="35">
          <cell r="D35">
            <v>467007.96</v>
          </cell>
        </row>
        <row r="36">
          <cell r="D36">
            <v>618697.75</v>
          </cell>
        </row>
        <row r="37">
          <cell r="D37">
            <v>0</v>
          </cell>
        </row>
        <row r="38">
          <cell r="D38">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65F51-CDE6-4E5F-BDD1-D4AF7E788A4E}">
  <sheetPr>
    <tabColor indexed="50"/>
  </sheetPr>
  <dimension ref="A1:R56"/>
  <sheetViews>
    <sheetView showGridLines="0" tabSelected="1" zoomScale="66" zoomScaleNormal="66" zoomScaleSheetLayoutView="50" workbookViewId="0">
      <selection activeCell="A4" sqref="A4:O4"/>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4" width="48.5703125" style="8" customWidth="1"/>
    <col min="15" max="15" width="49.7109375" style="8" customWidth="1"/>
    <col min="16" max="16" width="30.85546875" style="8" bestFit="1" customWidth="1"/>
    <col min="17" max="17" width="31.5703125" style="8" bestFit="1" customWidth="1"/>
    <col min="18" max="18" width="29.28515625" style="8" customWidth="1"/>
    <col min="19" max="256" width="9.140625" style="8"/>
    <col min="257" max="257" width="105.140625" style="8" customWidth="1"/>
    <col min="258" max="258" width="48.28515625" style="8" customWidth="1"/>
    <col min="259" max="263" width="0" style="8" hidden="1" customWidth="1"/>
    <col min="264" max="264" width="52.7109375" style="8" bestFit="1" customWidth="1"/>
    <col min="265" max="270" width="48.5703125" style="8" customWidth="1"/>
    <col min="271" max="271" width="49.7109375" style="8" customWidth="1"/>
    <col min="272" max="272" width="30.85546875" style="8" bestFit="1" customWidth="1"/>
    <col min="273" max="273" width="31.5703125" style="8" bestFit="1" customWidth="1"/>
    <col min="274" max="274" width="29.28515625" style="8" customWidth="1"/>
    <col min="275" max="512" width="9.140625" style="8"/>
    <col min="513" max="513" width="105.140625" style="8" customWidth="1"/>
    <col min="514" max="514" width="48.28515625" style="8" customWidth="1"/>
    <col min="515" max="519" width="0" style="8" hidden="1" customWidth="1"/>
    <col min="520" max="520" width="52.7109375" style="8" bestFit="1" customWidth="1"/>
    <col min="521" max="526" width="48.5703125" style="8" customWidth="1"/>
    <col min="527" max="527" width="49.7109375" style="8" customWidth="1"/>
    <col min="528" max="528" width="30.85546875" style="8" bestFit="1" customWidth="1"/>
    <col min="529" max="529" width="31.5703125" style="8" bestFit="1" customWidth="1"/>
    <col min="530" max="530" width="29.28515625" style="8" customWidth="1"/>
    <col min="531" max="768" width="9.140625" style="8"/>
    <col min="769" max="769" width="105.140625" style="8" customWidth="1"/>
    <col min="770" max="770" width="48.28515625" style="8" customWidth="1"/>
    <col min="771" max="775" width="0" style="8" hidden="1" customWidth="1"/>
    <col min="776" max="776" width="52.7109375" style="8" bestFit="1" customWidth="1"/>
    <col min="777" max="782" width="48.5703125" style="8" customWidth="1"/>
    <col min="783" max="783" width="49.7109375" style="8" customWidth="1"/>
    <col min="784" max="784" width="30.85546875" style="8" bestFit="1" customWidth="1"/>
    <col min="785" max="785" width="31.5703125" style="8" bestFit="1" customWidth="1"/>
    <col min="786" max="786" width="29.28515625" style="8" customWidth="1"/>
    <col min="787" max="1024" width="9.140625" style="8"/>
    <col min="1025" max="1025" width="105.140625" style="8" customWidth="1"/>
    <col min="1026" max="1026" width="48.28515625" style="8" customWidth="1"/>
    <col min="1027" max="1031" width="0" style="8" hidden="1" customWidth="1"/>
    <col min="1032" max="1032" width="52.7109375" style="8" bestFit="1" customWidth="1"/>
    <col min="1033" max="1038" width="48.5703125" style="8" customWidth="1"/>
    <col min="1039" max="1039" width="49.7109375" style="8" customWidth="1"/>
    <col min="1040" max="1040" width="30.85546875" style="8" bestFit="1" customWidth="1"/>
    <col min="1041" max="1041" width="31.5703125" style="8" bestFit="1" customWidth="1"/>
    <col min="1042" max="1042" width="29.28515625" style="8" customWidth="1"/>
    <col min="1043" max="1280" width="9.140625" style="8"/>
    <col min="1281" max="1281" width="105.140625" style="8" customWidth="1"/>
    <col min="1282" max="1282" width="48.28515625" style="8" customWidth="1"/>
    <col min="1283" max="1287" width="0" style="8" hidden="1" customWidth="1"/>
    <col min="1288" max="1288" width="52.7109375" style="8" bestFit="1" customWidth="1"/>
    <col min="1289" max="1294" width="48.5703125" style="8" customWidth="1"/>
    <col min="1295" max="1295" width="49.7109375" style="8" customWidth="1"/>
    <col min="1296" max="1296" width="30.85546875" style="8" bestFit="1" customWidth="1"/>
    <col min="1297" max="1297" width="31.5703125" style="8" bestFit="1" customWidth="1"/>
    <col min="1298" max="1298" width="29.28515625" style="8" customWidth="1"/>
    <col min="1299" max="1536" width="9.140625" style="8"/>
    <col min="1537" max="1537" width="105.140625" style="8" customWidth="1"/>
    <col min="1538" max="1538" width="48.28515625" style="8" customWidth="1"/>
    <col min="1539" max="1543" width="0" style="8" hidden="1" customWidth="1"/>
    <col min="1544" max="1544" width="52.7109375" style="8" bestFit="1" customWidth="1"/>
    <col min="1545" max="1550" width="48.5703125" style="8" customWidth="1"/>
    <col min="1551" max="1551" width="49.7109375" style="8" customWidth="1"/>
    <col min="1552" max="1552" width="30.85546875" style="8" bestFit="1" customWidth="1"/>
    <col min="1553" max="1553" width="31.5703125" style="8" bestFit="1" customWidth="1"/>
    <col min="1554" max="1554" width="29.28515625" style="8" customWidth="1"/>
    <col min="1555" max="1792" width="9.140625" style="8"/>
    <col min="1793" max="1793" width="105.140625" style="8" customWidth="1"/>
    <col min="1794" max="1794" width="48.28515625" style="8" customWidth="1"/>
    <col min="1795" max="1799" width="0" style="8" hidden="1" customWidth="1"/>
    <col min="1800" max="1800" width="52.7109375" style="8" bestFit="1" customWidth="1"/>
    <col min="1801" max="1806" width="48.5703125" style="8" customWidth="1"/>
    <col min="1807" max="1807" width="49.7109375" style="8" customWidth="1"/>
    <col min="1808" max="1808" width="30.85546875" style="8" bestFit="1" customWidth="1"/>
    <col min="1809" max="1809" width="31.5703125" style="8" bestFit="1" customWidth="1"/>
    <col min="1810" max="1810" width="29.28515625" style="8" customWidth="1"/>
    <col min="1811" max="2048" width="9.140625" style="8"/>
    <col min="2049" max="2049" width="105.140625" style="8" customWidth="1"/>
    <col min="2050" max="2050" width="48.28515625" style="8" customWidth="1"/>
    <col min="2051" max="2055" width="0" style="8" hidden="1" customWidth="1"/>
    <col min="2056" max="2056" width="52.7109375" style="8" bestFit="1" customWidth="1"/>
    <col min="2057" max="2062" width="48.5703125" style="8" customWidth="1"/>
    <col min="2063" max="2063" width="49.7109375" style="8" customWidth="1"/>
    <col min="2064" max="2064" width="30.85546875" style="8" bestFit="1" customWidth="1"/>
    <col min="2065" max="2065" width="31.5703125" style="8" bestFit="1" customWidth="1"/>
    <col min="2066" max="2066" width="29.28515625" style="8" customWidth="1"/>
    <col min="2067" max="2304" width="9.140625" style="8"/>
    <col min="2305" max="2305" width="105.140625" style="8" customWidth="1"/>
    <col min="2306" max="2306" width="48.28515625" style="8" customWidth="1"/>
    <col min="2307" max="2311" width="0" style="8" hidden="1" customWidth="1"/>
    <col min="2312" max="2312" width="52.7109375" style="8" bestFit="1" customWidth="1"/>
    <col min="2313" max="2318" width="48.5703125" style="8" customWidth="1"/>
    <col min="2319" max="2319" width="49.7109375" style="8" customWidth="1"/>
    <col min="2320" max="2320" width="30.85546875" style="8" bestFit="1" customWidth="1"/>
    <col min="2321" max="2321" width="31.5703125" style="8" bestFit="1" customWidth="1"/>
    <col min="2322" max="2322" width="29.28515625" style="8" customWidth="1"/>
    <col min="2323" max="2560" width="9.140625" style="8"/>
    <col min="2561" max="2561" width="105.140625" style="8" customWidth="1"/>
    <col min="2562" max="2562" width="48.28515625" style="8" customWidth="1"/>
    <col min="2563" max="2567" width="0" style="8" hidden="1" customWidth="1"/>
    <col min="2568" max="2568" width="52.7109375" style="8" bestFit="1" customWidth="1"/>
    <col min="2569" max="2574" width="48.5703125" style="8" customWidth="1"/>
    <col min="2575" max="2575" width="49.7109375" style="8" customWidth="1"/>
    <col min="2576" max="2576" width="30.85546875" style="8" bestFit="1" customWidth="1"/>
    <col min="2577" max="2577" width="31.5703125" style="8" bestFit="1" customWidth="1"/>
    <col min="2578" max="2578" width="29.28515625" style="8" customWidth="1"/>
    <col min="2579" max="2816" width="9.140625" style="8"/>
    <col min="2817" max="2817" width="105.140625" style="8" customWidth="1"/>
    <col min="2818" max="2818" width="48.28515625" style="8" customWidth="1"/>
    <col min="2819" max="2823" width="0" style="8" hidden="1" customWidth="1"/>
    <col min="2824" max="2824" width="52.7109375" style="8" bestFit="1" customWidth="1"/>
    <col min="2825" max="2830" width="48.5703125" style="8" customWidth="1"/>
    <col min="2831" max="2831" width="49.7109375" style="8" customWidth="1"/>
    <col min="2832" max="2832" width="30.85546875" style="8" bestFit="1" customWidth="1"/>
    <col min="2833" max="2833" width="31.5703125" style="8" bestFit="1" customWidth="1"/>
    <col min="2834" max="2834" width="29.28515625" style="8" customWidth="1"/>
    <col min="2835" max="3072" width="9.140625" style="8"/>
    <col min="3073" max="3073" width="105.140625" style="8" customWidth="1"/>
    <col min="3074" max="3074" width="48.28515625" style="8" customWidth="1"/>
    <col min="3075" max="3079" width="0" style="8" hidden="1" customWidth="1"/>
    <col min="3080" max="3080" width="52.7109375" style="8" bestFit="1" customWidth="1"/>
    <col min="3081" max="3086" width="48.5703125" style="8" customWidth="1"/>
    <col min="3087" max="3087" width="49.7109375" style="8" customWidth="1"/>
    <col min="3088" max="3088" width="30.85546875" style="8" bestFit="1" customWidth="1"/>
    <col min="3089" max="3089" width="31.5703125" style="8" bestFit="1" customWidth="1"/>
    <col min="3090" max="3090" width="29.28515625" style="8" customWidth="1"/>
    <col min="3091" max="3328" width="9.140625" style="8"/>
    <col min="3329" max="3329" width="105.140625" style="8" customWidth="1"/>
    <col min="3330" max="3330" width="48.28515625" style="8" customWidth="1"/>
    <col min="3331" max="3335" width="0" style="8" hidden="1" customWidth="1"/>
    <col min="3336" max="3336" width="52.7109375" style="8" bestFit="1" customWidth="1"/>
    <col min="3337" max="3342" width="48.5703125" style="8" customWidth="1"/>
    <col min="3343" max="3343" width="49.7109375" style="8" customWidth="1"/>
    <col min="3344" max="3344" width="30.85546875" style="8" bestFit="1" customWidth="1"/>
    <col min="3345" max="3345" width="31.5703125" style="8" bestFit="1" customWidth="1"/>
    <col min="3346" max="3346" width="29.28515625" style="8" customWidth="1"/>
    <col min="3347" max="3584" width="9.140625" style="8"/>
    <col min="3585" max="3585" width="105.140625" style="8" customWidth="1"/>
    <col min="3586" max="3586" width="48.28515625" style="8" customWidth="1"/>
    <col min="3587" max="3591" width="0" style="8" hidden="1" customWidth="1"/>
    <col min="3592" max="3592" width="52.7109375" style="8" bestFit="1" customWidth="1"/>
    <col min="3593" max="3598" width="48.5703125" style="8" customWidth="1"/>
    <col min="3599" max="3599" width="49.7109375" style="8" customWidth="1"/>
    <col min="3600" max="3600" width="30.85546875" style="8" bestFit="1" customWidth="1"/>
    <col min="3601" max="3601" width="31.5703125" style="8" bestFit="1" customWidth="1"/>
    <col min="3602" max="3602" width="29.28515625" style="8" customWidth="1"/>
    <col min="3603" max="3840" width="9.140625" style="8"/>
    <col min="3841" max="3841" width="105.140625" style="8" customWidth="1"/>
    <col min="3842" max="3842" width="48.28515625" style="8" customWidth="1"/>
    <col min="3843" max="3847" width="0" style="8" hidden="1" customWidth="1"/>
    <col min="3848" max="3848" width="52.7109375" style="8" bestFit="1" customWidth="1"/>
    <col min="3849" max="3854" width="48.5703125" style="8" customWidth="1"/>
    <col min="3855" max="3855" width="49.7109375" style="8" customWidth="1"/>
    <col min="3856" max="3856" width="30.85546875" style="8" bestFit="1" customWidth="1"/>
    <col min="3857" max="3857" width="31.5703125" style="8" bestFit="1" customWidth="1"/>
    <col min="3858" max="3858" width="29.28515625" style="8" customWidth="1"/>
    <col min="3859" max="4096" width="9.140625" style="8"/>
    <col min="4097" max="4097" width="105.140625" style="8" customWidth="1"/>
    <col min="4098" max="4098" width="48.28515625" style="8" customWidth="1"/>
    <col min="4099" max="4103" width="0" style="8" hidden="1" customWidth="1"/>
    <col min="4104" max="4104" width="52.7109375" style="8" bestFit="1" customWidth="1"/>
    <col min="4105" max="4110" width="48.5703125" style="8" customWidth="1"/>
    <col min="4111" max="4111" width="49.7109375" style="8" customWidth="1"/>
    <col min="4112" max="4112" width="30.85546875" style="8" bestFit="1" customWidth="1"/>
    <col min="4113" max="4113" width="31.5703125" style="8" bestFit="1" customWidth="1"/>
    <col min="4114" max="4114" width="29.28515625" style="8" customWidth="1"/>
    <col min="4115" max="4352" width="9.140625" style="8"/>
    <col min="4353" max="4353" width="105.140625" style="8" customWidth="1"/>
    <col min="4354" max="4354" width="48.28515625" style="8" customWidth="1"/>
    <col min="4355" max="4359" width="0" style="8" hidden="1" customWidth="1"/>
    <col min="4360" max="4360" width="52.7109375" style="8" bestFit="1" customWidth="1"/>
    <col min="4361" max="4366" width="48.5703125" style="8" customWidth="1"/>
    <col min="4367" max="4367" width="49.7109375" style="8" customWidth="1"/>
    <col min="4368" max="4368" width="30.85546875" style="8" bestFit="1" customWidth="1"/>
    <col min="4369" max="4369" width="31.5703125" style="8" bestFit="1" customWidth="1"/>
    <col min="4370" max="4370" width="29.28515625" style="8" customWidth="1"/>
    <col min="4371" max="4608" width="9.140625" style="8"/>
    <col min="4609" max="4609" width="105.140625" style="8" customWidth="1"/>
    <col min="4610" max="4610" width="48.28515625" style="8" customWidth="1"/>
    <col min="4611" max="4615" width="0" style="8" hidden="1" customWidth="1"/>
    <col min="4616" max="4616" width="52.7109375" style="8" bestFit="1" customWidth="1"/>
    <col min="4617" max="4622" width="48.5703125" style="8" customWidth="1"/>
    <col min="4623" max="4623" width="49.7109375" style="8" customWidth="1"/>
    <col min="4624" max="4624" width="30.85546875" style="8" bestFit="1" customWidth="1"/>
    <col min="4625" max="4625" width="31.5703125" style="8" bestFit="1" customWidth="1"/>
    <col min="4626" max="4626" width="29.28515625" style="8" customWidth="1"/>
    <col min="4627" max="4864" width="9.140625" style="8"/>
    <col min="4865" max="4865" width="105.140625" style="8" customWidth="1"/>
    <col min="4866" max="4866" width="48.28515625" style="8" customWidth="1"/>
    <col min="4867" max="4871" width="0" style="8" hidden="1" customWidth="1"/>
    <col min="4872" max="4872" width="52.7109375" style="8" bestFit="1" customWidth="1"/>
    <col min="4873" max="4878" width="48.5703125" style="8" customWidth="1"/>
    <col min="4879" max="4879" width="49.7109375" style="8" customWidth="1"/>
    <col min="4880" max="4880" width="30.85546875" style="8" bestFit="1" customWidth="1"/>
    <col min="4881" max="4881" width="31.5703125" style="8" bestFit="1" customWidth="1"/>
    <col min="4882" max="4882" width="29.28515625" style="8" customWidth="1"/>
    <col min="4883" max="5120" width="9.140625" style="8"/>
    <col min="5121" max="5121" width="105.140625" style="8" customWidth="1"/>
    <col min="5122" max="5122" width="48.28515625" style="8" customWidth="1"/>
    <col min="5123" max="5127" width="0" style="8" hidden="1" customWidth="1"/>
    <col min="5128" max="5128" width="52.7109375" style="8" bestFit="1" customWidth="1"/>
    <col min="5129" max="5134" width="48.5703125" style="8" customWidth="1"/>
    <col min="5135" max="5135" width="49.7109375" style="8" customWidth="1"/>
    <col min="5136" max="5136" width="30.85546875" style="8" bestFit="1" customWidth="1"/>
    <col min="5137" max="5137" width="31.5703125" style="8" bestFit="1" customWidth="1"/>
    <col min="5138" max="5138" width="29.28515625" style="8" customWidth="1"/>
    <col min="5139" max="5376" width="9.140625" style="8"/>
    <col min="5377" max="5377" width="105.140625" style="8" customWidth="1"/>
    <col min="5378" max="5378" width="48.28515625" style="8" customWidth="1"/>
    <col min="5379" max="5383" width="0" style="8" hidden="1" customWidth="1"/>
    <col min="5384" max="5384" width="52.7109375" style="8" bestFit="1" customWidth="1"/>
    <col min="5385" max="5390" width="48.5703125" style="8" customWidth="1"/>
    <col min="5391" max="5391" width="49.7109375" style="8" customWidth="1"/>
    <col min="5392" max="5392" width="30.85546875" style="8" bestFit="1" customWidth="1"/>
    <col min="5393" max="5393" width="31.5703125" style="8" bestFit="1" customWidth="1"/>
    <col min="5394" max="5394" width="29.28515625" style="8" customWidth="1"/>
    <col min="5395" max="5632" width="9.140625" style="8"/>
    <col min="5633" max="5633" width="105.140625" style="8" customWidth="1"/>
    <col min="5634" max="5634" width="48.28515625" style="8" customWidth="1"/>
    <col min="5635" max="5639" width="0" style="8" hidden="1" customWidth="1"/>
    <col min="5640" max="5640" width="52.7109375" style="8" bestFit="1" customWidth="1"/>
    <col min="5641" max="5646" width="48.5703125" style="8" customWidth="1"/>
    <col min="5647" max="5647" width="49.7109375" style="8" customWidth="1"/>
    <col min="5648" max="5648" width="30.85546875" style="8" bestFit="1" customWidth="1"/>
    <col min="5649" max="5649" width="31.5703125" style="8" bestFit="1" customWidth="1"/>
    <col min="5650" max="5650" width="29.28515625" style="8" customWidth="1"/>
    <col min="5651" max="5888" width="9.140625" style="8"/>
    <col min="5889" max="5889" width="105.140625" style="8" customWidth="1"/>
    <col min="5890" max="5890" width="48.28515625" style="8" customWidth="1"/>
    <col min="5891" max="5895" width="0" style="8" hidden="1" customWidth="1"/>
    <col min="5896" max="5896" width="52.7109375" style="8" bestFit="1" customWidth="1"/>
    <col min="5897" max="5902" width="48.5703125" style="8" customWidth="1"/>
    <col min="5903" max="5903" width="49.7109375" style="8" customWidth="1"/>
    <col min="5904" max="5904" width="30.85546875" style="8" bestFit="1" customWidth="1"/>
    <col min="5905" max="5905" width="31.5703125" style="8" bestFit="1" customWidth="1"/>
    <col min="5906" max="5906" width="29.28515625" style="8" customWidth="1"/>
    <col min="5907" max="6144" width="9.140625" style="8"/>
    <col min="6145" max="6145" width="105.140625" style="8" customWidth="1"/>
    <col min="6146" max="6146" width="48.28515625" style="8" customWidth="1"/>
    <col min="6147" max="6151" width="0" style="8" hidden="1" customWidth="1"/>
    <col min="6152" max="6152" width="52.7109375" style="8" bestFit="1" customWidth="1"/>
    <col min="6153" max="6158" width="48.5703125" style="8" customWidth="1"/>
    <col min="6159" max="6159" width="49.7109375" style="8" customWidth="1"/>
    <col min="6160" max="6160" width="30.85546875" style="8" bestFit="1" customWidth="1"/>
    <col min="6161" max="6161" width="31.5703125" style="8" bestFit="1" customWidth="1"/>
    <col min="6162" max="6162" width="29.28515625" style="8" customWidth="1"/>
    <col min="6163" max="6400" width="9.140625" style="8"/>
    <col min="6401" max="6401" width="105.140625" style="8" customWidth="1"/>
    <col min="6402" max="6402" width="48.28515625" style="8" customWidth="1"/>
    <col min="6403" max="6407" width="0" style="8" hidden="1" customWidth="1"/>
    <col min="6408" max="6408" width="52.7109375" style="8" bestFit="1" customWidth="1"/>
    <col min="6409" max="6414" width="48.5703125" style="8" customWidth="1"/>
    <col min="6415" max="6415" width="49.7109375" style="8" customWidth="1"/>
    <col min="6416" max="6416" width="30.85546875" style="8" bestFit="1" customWidth="1"/>
    <col min="6417" max="6417" width="31.5703125" style="8" bestFit="1" customWidth="1"/>
    <col min="6418" max="6418" width="29.28515625" style="8" customWidth="1"/>
    <col min="6419" max="6656" width="9.140625" style="8"/>
    <col min="6657" max="6657" width="105.140625" style="8" customWidth="1"/>
    <col min="6658" max="6658" width="48.28515625" style="8" customWidth="1"/>
    <col min="6659" max="6663" width="0" style="8" hidden="1" customWidth="1"/>
    <col min="6664" max="6664" width="52.7109375" style="8" bestFit="1" customWidth="1"/>
    <col min="6665" max="6670" width="48.5703125" style="8" customWidth="1"/>
    <col min="6671" max="6671" width="49.7109375" style="8" customWidth="1"/>
    <col min="6672" max="6672" width="30.85546875" style="8" bestFit="1" customWidth="1"/>
    <col min="6673" max="6673" width="31.5703125" style="8" bestFit="1" customWidth="1"/>
    <col min="6674" max="6674" width="29.28515625" style="8" customWidth="1"/>
    <col min="6675" max="6912" width="9.140625" style="8"/>
    <col min="6913" max="6913" width="105.140625" style="8" customWidth="1"/>
    <col min="6914" max="6914" width="48.28515625" style="8" customWidth="1"/>
    <col min="6915" max="6919" width="0" style="8" hidden="1" customWidth="1"/>
    <col min="6920" max="6920" width="52.7109375" style="8" bestFit="1" customWidth="1"/>
    <col min="6921" max="6926" width="48.5703125" style="8" customWidth="1"/>
    <col min="6927" max="6927" width="49.7109375" style="8" customWidth="1"/>
    <col min="6928" max="6928" width="30.85546875" style="8" bestFit="1" customWidth="1"/>
    <col min="6929" max="6929" width="31.5703125" style="8" bestFit="1" customWidth="1"/>
    <col min="6930" max="6930" width="29.28515625" style="8" customWidth="1"/>
    <col min="6931" max="7168" width="9.140625" style="8"/>
    <col min="7169" max="7169" width="105.140625" style="8" customWidth="1"/>
    <col min="7170" max="7170" width="48.28515625" style="8" customWidth="1"/>
    <col min="7171" max="7175" width="0" style="8" hidden="1" customWidth="1"/>
    <col min="7176" max="7176" width="52.7109375" style="8" bestFit="1" customWidth="1"/>
    <col min="7177" max="7182" width="48.5703125" style="8" customWidth="1"/>
    <col min="7183" max="7183" width="49.7109375" style="8" customWidth="1"/>
    <col min="7184" max="7184" width="30.85546875" style="8" bestFit="1" customWidth="1"/>
    <col min="7185" max="7185" width="31.5703125" style="8" bestFit="1" customWidth="1"/>
    <col min="7186" max="7186" width="29.28515625" style="8" customWidth="1"/>
    <col min="7187" max="7424" width="9.140625" style="8"/>
    <col min="7425" max="7425" width="105.140625" style="8" customWidth="1"/>
    <col min="7426" max="7426" width="48.28515625" style="8" customWidth="1"/>
    <col min="7427" max="7431" width="0" style="8" hidden="1" customWidth="1"/>
    <col min="7432" max="7432" width="52.7109375" style="8" bestFit="1" customWidth="1"/>
    <col min="7433" max="7438" width="48.5703125" style="8" customWidth="1"/>
    <col min="7439" max="7439" width="49.7109375" style="8" customWidth="1"/>
    <col min="7440" max="7440" width="30.85546875" style="8" bestFit="1" customWidth="1"/>
    <col min="7441" max="7441" width="31.5703125" style="8" bestFit="1" customWidth="1"/>
    <col min="7442" max="7442" width="29.28515625" style="8" customWidth="1"/>
    <col min="7443" max="7680" width="9.140625" style="8"/>
    <col min="7681" max="7681" width="105.140625" style="8" customWidth="1"/>
    <col min="7682" max="7682" width="48.28515625" style="8" customWidth="1"/>
    <col min="7683" max="7687" width="0" style="8" hidden="1" customWidth="1"/>
    <col min="7688" max="7688" width="52.7109375" style="8" bestFit="1" customWidth="1"/>
    <col min="7689" max="7694" width="48.5703125" style="8" customWidth="1"/>
    <col min="7695" max="7695" width="49.7109375" style="8" customWidth="1"/>
    <col min="7696" max="7696" width="30.85546875" style="8" bestFit="1" customWidth="1"/>
    <col min="7697" max="7697" width="31.5703125" style="8" bestFit="1" customWidth="1"/>
    <col min="7698" max="7698" width="29.28515625" style="8" customWidth="1"/>
    <col min="7699" max="7936" width="9.140625" style="8"/>
    <col min="7937" max="7937" width="105.140625" style="8" customWidth="1"/>
    <col min="7938" max="7938" width="48.28515625" style="8" customWidth="1"/>
    <col min="7939" max="7943" width="0" style="8" hidden="1" customWidth="1"/>
    <col min="7944" max="7944" width="52.7109375" style="8" bestFit="1" customWidth="1"/>
    <col min="7945" max="7950" width="48.5703125" style="8" customWidth="1"/>
    <col min="7951" max="7951" width="49.7109375" style="8" customWidth="1"/>
    <col min="7952" max="7952" width="30.85546875" style="8" bestFit="1" customWidth="1"/>
    <col min="7953" max="7953" width="31.5703125" style="8" bestFit="1" customWidth="1"/>
    <col min="7954" max="7954" width="29.28515625" style="8" customWidth="1"/>
    <col min="7955" max="8192" width="9.140625" style="8"/>
    <col min="8193" max="8193" width="105.140625" style="8" customWidth="1"/>
    <col min="8194" max="8194" width="48.28515625" style="8" customWidth="1"/>
    <col min="8195" max="8199" width="0" style="8" hidden="1" customWidth="1"/>
    <col min="8200" max="8200" width="52.7109375" style="8" bestFit="1" customWidth="1"/>
    <col min="8201" max="8206" width="48.5703125" style="8" customWidth="1"/>
    <col min="8207" max="8207" width="49.7109375" style="8" customWidth="1"/>
    <col min="8208" max="8208" width="30.85546875" style="8" bestFit="1" customWidth="1"/>
    <col min="8209" max="8209" width="31.5703125" style="8" bestFit="1" customWidth="1"/>
    <col min="8210" max="8210" width="29.28515625" style="8" customWidth="1"/>
    <col min="8211" max="8448" width="9.140625" style="8"/>
    <col min="8449" max="8449" width="105.140625" style="8" customWidth="1"/>
    <col min="8450" max="8450" width="48.28515625" style="8" customWidth="1"/>
    <col min="8451" max="8455" width="0" style="8" hidden="1" customWidth="1"/>
    <col min="8456" max="8456" width="52.7109375" style="8" bestFit="1" customWidth="1"/>
    <col min="8457" max="8462" width="48.5703125" style="8" customWidth="1"/>
    <col min="8463" max="8463" width="49.7109375" style="8" customWidth="1"/>
    <col min="8464" max="8464" width="30.85546875" style="8" bestFit="1" customWidth="1"/>
    <col min="8465" max="8465" width="31.5703125" style="8" bestFit="1" customWidth="1"/>
    <col min="8466" max="8466" width="29.28515625" style="8" customWidth="1"/>
    <col min="8467" max="8704" width="9.140625" style="8"/>
    <col min="8705" max="8705" width="105.140625" style="8" customWidth="1"/>
    <col min="8706" max="8706" width="48.28515625" style="8" customWidth="1"/>
    <col min="8707" max="8711" width="0" style="8" hidden="1" customWidth="1"/>
    <col min="8712" max="8712" width="52.7109375" style="8" bestFit="1" customWidth="1"/>
    <col min="8713" max="8718" width="48.5703125" style="8" customWidth="1"/>
    <col min="8719" max="8719" width="49.7109375" style="8" customWidth="1"/>
    <col min="8720" max="8720" width="30.85546875" style="8" bestFit="1" customWidth="1"/>
    <col min="8721" max="8721" width="31.5703125" style="8" bestFit="1" customWidth="1"/>
    <col min="8722" max="8722" width="29.28515625" style="8" customWidth="1"/>
    <col min="8723" max="8960" width="9.140625" style="8"/>
    <col min="8961" max="8961" width="105.140625" style="8" customWidth="1"/>
    <col min="8962" max="8962" width="48.28515625" style="8" customWidth="1"/>
    <col min="8963" max="8967" width="0" style="8" hidden="1" customWidth="1"/>
    <col min="8968" max="8968" width="52.7109375" style="8" bestFit="1" customWidth="1"/>
    <col min="8969" max="8974" width="48.5703125" style="8" customWidth="1"/>
    <col min="8975" max="8975" width="49.7109375" style="8" customWidth="1"/>
    <col min="8976" max="8976" width="30.85546875" style="8" bestFit="1" customWidth="1"/>
    <col min="8977" max="8977" width="31.5703125" style="8" bestFit="1" customWidth="1"/>
    <col min="8978" max="8978" width="29.28515625" style="8" customWidth="1"/>
    <col min="8979" max="9216" width="9.140625" style="8"/>
    <col min="9217" max="9217" width="105.140625" style="8" customWidth="1"/>
    <col min="9218" max="9218" width="48.28515625" style="8" customWidth="1"/>
    <col min="9219" max="9223" width="0" style="8" hidden="1" customWidth="1"/>
    <col min="9224" max="9224" width="52.7109375" style="8" bestFit="1" customWidth="1"/>
    <col min="9225" max="9230" width="48.5703125" style="8" customWidth="1"/>
    <col min="9231" max="9231" width="49.7109375" style="8" customWidth="1"/>
    <col min="9232" max="9232" width="30.85546875" style="8" bestFit="1" customWidth="1"/>
    <col min="9233" max="9233" width="31.5703125" style="8" bestFit="1" customWidth="1"/>
    <col min="9234" max="9234" width="29.28515625" style="8" customWidth="1"/>
    <col min="9235" max="9472" width="9.140625" style="8"/>
    <col min="9473" max="9473" width="105.140625" style="8" customWidth="1"/>
    <col min="9474" max="9474" width="48.28515625" style="8" customWidth="1"/>
    <col min="9475" max="9479" width="0" style="8" hidden="1" customWidth="1"/>
    <col min="9480" max="9480" width="52.7109375" style="8" bestFit="1" customWidth="1"/>
    <col min="9481" max="9486" width="48.5703125" style="8" customWidth="1"/>
    <col min="9487" max="9487" width="49.7109375" style="8" customWidth="1"/>
    <col min="9488" max="9488" width="30.85546875" style="8" bestFit="1" customWidth="1"/>
    <col min="9489" max="9489" width="31.5703125" style="8" bestFit="1" customWidth="1"/>
    <col min="9490" max="9490" width="29.28515625" style="8" customWidth="1"/>
    <col min="9491" max="9728" width="9.140625" style="8"/>
    <col min="9729" max="9729" width="105.140625" style="8" customWidth="1"/>
    <col min="9730" max="9730" width="48.28515625" style="8" customWidth="1"/>
    <col min="9731" max="9735" width="0" style="8" hidden="1" customWidth="1"/>
    <col min="9736" max="9736" width="52.7109375" style="8" bestFit="1" customWidth="1"/>
    <col min="9737" max="9742" width="48.5703125" style="8" customWidth="1"/>
    <col min="9743" max="9743" width="49.7109375" style="8" customWidth="1"/>
    <col min="9744" max="9744" width="30.85546875" style="8" bestFit="1" customWidth="1"/>
    <col min="9745" max="9745" width="31.5703125" style="8" bestFit="1" customWidth="1"/>
    <col min="9746" max="9746" width="29.28515625" style="8" customWidth="1"/>
    <col min="9747" max="9984" width="9.140625" style="8"/>
    <col min="9985" max="9985" width="105.140625" style="8" customWidth="1"/>
    <col min="9986" max="9986" width="48.28515625" style="8" customWidth="1"/>
    <col min="9987" max="9991" width="0" style="8" hidden="1" customWidth="1"/>
    <col min="9992" max="9992" width="52.7109375" style="8" bestFit="1" customWidth="1"/>
    <col min="9993" max="9998" width="48.5703125" style="8" customWidth="1"/>
    <col min="9999" max="9999" width="49.7109375" style="8" customWidth="1"/>
    <col min="10000" max="10000" width="30.85546875" style="8" bestFit="1" customWidth="1"/>
    <col min="10001" max="10001" width="31.5703125" style="8" bestFit="1" customWidth="1"/>
    <col min="10002" max="10002" width="29.28515625" style="8" customWidth="1"/>
    <col min="10003" max="10240" width="9.140625" style="8"/>
    <col min="10241" max="10241" width="105.140625" style="8" customWidth="1"/>
    <col min="10242" max="10242" width="48.28515625" style="8" customWidth="1"/>
    <col min="10243" max="10247" width="0" style="8" hidden="1" customWidth="1"/>
    <col min="10248" max="10248" width="52.7109375" style="8" bestFit="1" customWidth="1"/>
    <col min="10249" max="10254" width="48.5703125" style="8" customWidth="1"/>
    <col min="10255" max="10255" width="49.7109375" style="8" customWidth="1"/>
    <col min="10256" max="10256" width="30.85546875" style="8" bestFit="1" customWidth="1"/>
    <col min="10257" max="10257" width="31.5703125" style="8" bestFit="1" customWidth="1"/>
    <col min="10258" max="10258" width="29.28515625" style="8" customWidth="1"/>
    <col min="10259" max="10496" width="9.140625" style="8"/>
    <col min="10497" max="10497" width="105.140625" style="8" customWidth="1"/>
    <col min="10498" max="10498" width="48.28515625" style="8" customWidth="1"/>
    <col min="10499" max="10503" width="0" style="8" hidden="1" customWidth="1"/>
    <col min="10504" max="10504" width="52.7109375" style="8" bestFit="1" customWidth="1"/>
    <col min="10505" max="10510" width="48.5703125" style="8" customWidth="1"/>
    <col min="10511" max="10511" width="49.7109375" style="8" customWidth="1"/>
    <col min="10512" max="10512" width="30.85546875" style="8" bestFit="1" customWidth="1"/>
    <col min="10513" max="10513" width="31.5703125" style="8" bestFit="1" customWidth="1"/>
    <col min="10514" max="10514" width="29.28515625" style="8" customWidth="1"/>
    <col min="10515" max="10752" width="9.140625" style="8"/>
    <col min="10753" max="10753" width="105.140625" style="8" customWidth="1"/>
    <col min="10754" max="10754" width="48.28515625" style="8" customWidth="1"/>
    <col min="10755" max="10759" width="0" style="8" hidden="1" customWidth="1"/>
    <col min="10760" max="10760" width="52.7109375" style="8" bestFit="1" customWidth="1"/>
    <col min="10761" max="10766" width="48.5703125" style="8" customWidth="1"/>
    <col min="10767" max="10767" width="49.7109375" style="8" customWidth="1"/>
    <col min="10768" max="10768" width="30.85546875" style="8" bestFit="1" customWidth="1"/>
    <col min="10769" max="10769" width="31.5703125" style="8" bestFit="1" customWidth="1"/>
    <col min="10770" max="10770" width="29.28515625" style="8" customWidth="1"/>
    <col min="10771" max="11008" width="9.140625" style="8"/>
    <col min="11009" max="11009" width="105.140625" style="8" customWidth="1"/>
    <col min="11010" max="11010" width="48.28515625" style="8" customWidth="1"/>
    <col min="11011" max="11015" width="0" style="8" hidden="1" customWidth="1"/>
    <col min="11016" max="11016" width="52.7109375" style="8" bestFit="1" customWidth="1"/>
    <col min="11017" max="11022" width="48.5703125" style="8" customWidth="1"/>
    <col min="11023" max="11023" width="49.7109375" style="8" customWidth="1"/>
    <col min="11024" max="11024" width="30.85546875" style="8" bestFit="1" customWidth="1"/>
    <col min="11025" max="11025" width="31.5703125" style="8" bestFit="1" customWidth="1"/>
    <col min="11026" max="11026" width="29.28515625" style="8" customWidth="1"/>
    <col min="11027" max="11264" width="9.140625" style="8"/>
    <col min="11265" max="11265" width="105.140625" style="8" customWidth="1"/>
    <col min="11266" max="11266" width="48.28515625" style="8" customWidth="1"/>
    <col min="11267" max="11271" width="0" style="8" hidden="1" customWidth="1"/>
    <col min="11272" max="11272" width="52.7109375" style="8" bestFit="1" customWidth="1"/>
    <col min="11273" max="11278" width="48.5703125" style="8" customWidth="1"/>
    <col min="11279" max="11279" width="49.7109375" style="8" customWidth="1"/>
    <col min="11280" max="11280" width="30.85546875" style="8" bestFit="1" customWidth="1"/>
    <col min="11281" max="11281" width="31.5703125" style="8" bestFit="1" customWidth="1"/>
    <col min="11282" max="11282" width="29.28515625" style="8" customWidth="1"/>
    <col min="11283" max="11520" width="9.140625" style="8"/>
    <col min="11521" max="11521" width="105.140625" style="8" customWidth="1"/>
    <col min="11522" max="11522" width="48.28515625" style="8" customWidth="1"/>
    <col min="11523" max="11527" width="0" style="8" hidden="1" customWidth="1"/>
    <col min="11528" max="11528" width="52.7109375" style="8" bestFit="1" customWidth="1"/>
    <col min="11529" max="11534" width="48.5703125" style="8" customWidth="1"/>
    <col min="11535" max="11535" width="49.7109375" style="8" customWidth="1"/>
    <col min="11536" max="11536" width="30.85546875" style="8" bestFit="1" customWidth="1"/>
    <col min="11537" max="11537" width="31.5703125" style="8" bestFit="1" customWidth="1"/>
    <col min="11538" max="11538" width="29.28515625" style="8" customWidth="1"/>
    <col min="11539" max="11776" width="9.140625" style="8"/>
    <col min="11777" max="11777" width="105.140625" style="8" customWidth="1"/>
    <col min="11778" max="11778" width="48.28515625" style="8" customWidth="1"/>
    <col min="11779" max="11783" width="0" style="8" hidden="1" customWidth="1"/>
    <col min="11784" max="11784" width="52.7109375" style="8" bestFit="1" customWidth="1"/>
    <col min="11785" max="11790" width="48.5703125" style="8" customWidth="1"/>
    <col min="11791" max="11791" width="49.7109375" style="8" customWidth="1"/>
    <col min="11792" max="11792" width="30.85546875" style="8" bestFit="1" customWidth="1"/>
    <col min="11793" max="11793" width="31.5703125" style="8" bestFit="1" customWidth="1"/>
    <col min="11794" max="11794" width="29.28515625" style="8" customWidth="1"/>
    <col min="11795" max="12032" width="9.140625" style="8"/>
    <col min="12033" max="12033" width="105.140625" style="8" customWidth="1"/>
    <col min="12034" max="12034" width="48.28515625" style="8" customWidth="1"/>
    <col min="12035" max="12039" width="0" style="8" hidden="1" customWidth="1"/>
    <col min="12040" max="12040" width="52.7109375" style="8" bestFit="1" customWidth="1"/>
    <col min="12041" max="12046" width="48.5703125" style="8" customWidth="1"/>
    <col min="12047" max="12047" width="49.7109375" style="8" customWidth="1"/>
    <col min="12048" max="12048" width="30.85546875" style="8" bestFit="1" customWidth="1"/>
    <col min="12049" max="12049" width="31.5703125" style="8" bestFit="1" customWidth="1"/>
    <col min="12050" max="12050" width="29.28515625" style="8" customWidth="1"/>
    <col min="12051" max="12288" width="9.140625" style="8"/>
    <col min="12289" max="12289" width="105.140625" style="8" customWidth="1"/>
    <col min="12290" max="12290" width="48.28515625" style="8" customWidth="1"/>
    <col min="12291" max="12295" width="0" style="8" hidden="1" customWidth="1"/>
    <col min="12296" max="12296" width="52.7109375" style="8" bestFit="1" customWidth="1"/>
    <col min="12297" max="12302" width="48.5703125" style="8" customWidth="1"/>
    <col min="12303" max="12303" width="49.7109375" style="8" customWidth="1"/>
    <col min="12304" max="12304" width="30.85546875" style="8" bestFit="1" customWidth="1"/>
    <col min="12305" max="12305" width="31.5703125" style="8" bestFit="1" customWidth="1"/>
    <col min="12306" max="12306" width="29.28515625" style="8" customWidth="1"/>
    <col min="12307" max="12544" width="9.140625" style="8"/>
    <col min="12545" max="12545" width="105.140625" style="8" customWidth="1"/>
    <col min="12546" max="12546" width="48.28515625" style="8" customWidth="1"/>
    <col min="12547" max="12551" width="0" style="8" hidden="1" customWidth="1"/>
    <col min="12552" max="12552" width="52.7109375" style="8" bestFit="1" customWidth="1"/>
    <col min="12553" max="12558" width="48.5703125" style="8" customWidth="1"/>
    <col min="12559" max="12559" width="49.7109375" style="8" customWidth="1"/>
    <col min="12560" max="12560" width="30.85546875" style="8" bestFit="1" customWidth="1"/>
    <col min="12561" max="12561" width="31.5703125" style="8" bestFit="1" customWidth="1"/>
    <col min="12562" max="12562" width="29.28515625" style="8" customWidth="1"/>
    <col min="12563" max="12800" width="9.140625" style="8"/>
    <col min="12801" max="12801" width="105.140625" style="8" customWidth="1"/>
    <col min="12802" max="12802" width="48.28515625" style="8" customWidth="1"/>
    <col min="12803" max="12807" width="0" style="8" hidden="1" customWidth="1"/>
    <col min="12808" max="12808" width="52.7109375" style="8" bestFit="1" customWidth="1"/>
    <col min="12809" max="12814" width="48.5703125" style="8" customWidth="1"/>
    <col min="12815" max="12815" width="49.7109375" style="8" customWidth="1"/>
    <col min="12816" max="12816" width="30.85546875" style="8" bestFit="1" customWidth="1"/>
    <col min="12817" max="12817" width="31.5703125" style="8" bestFit="1" customWidth="1"/>
    <col min="12818" max="12818" width="29.28515625" style="8" customWidth="1"/>
    <col min="12819" max="13056" width="9.140625" style="8"/>
    <col min="13057" max="13057" width="105.140625" style="8" customWidth="1"/>
    <col min="13058" max="13058" width="48.28515625" style="8" customWidth="1"/>
    <col min="13059" max="13063" width="0" style="8" hidden="1" customWidth="1"/>
    <col min="13064" max="13064" width="52.7109375" style="8" bestFit="1" customWidth="1"/>
    <col min="13065" max="13070" width="48.5703125" style="8" customWidth="1"/>
    <col min="13071" max="13071" width="49.7109375" style="8" customWidth="1"/>
    <col min="13072" max="13072" width="30.85546875" style="8" bestFit="1" customWidth="1"/>
    <col min="13073" max="13073" width="31.5703125" style="8" bestFit="1" customWidth="1"/>
    <col min="13074" max="13074" width="29.28515625" style="8" customWidth="1"/>
    <col min="13075" max="13312" width="9.140625" style="8"/>
    <col min="13313" max="13313" width="105.140625" style="8" customWidth="1"/>
    <col min="13314" max="13314" width="48.28515625" style="8" customWidth="1"/>
    <col min="13315" max="13319" width="0" style="8" hidden="1" customWidth="1"/>
    <col min="13320" max="13320" width="52.7109375" style="8" bestFit="1" customWidth="1"/>
    <col min="13321" max="13326" width="48.5703125" style="8" customWidth="1"/>
    <col min="13327" max="13327" width="49.7109375" style="8" customWidth="1"/>
    <col min="13328" max="13328" width="30.85546875" style="8" bestFit="1" customWidth="1"/>
    <col min="13329" max="13329" width="31.5703125" style="8" bestFit="1" customWidth="1"/>
    <col min="13330" max="13330" width="29.28515625" style="8" customWidth="1"/>
    <col min="13331" max="13568" width="9.140625" style="8"/>
    <col min="13569" max="13569" width="105.140625" style="8" customWidth="1"/>
    <col min="13570" max="13570" width="48.28515625" style="8" customWidth="1"/>
    <col min="13571" max="13575" width="0" style="8" hidden="1" customWidth="1"/>
    <col min="13576" max="13576" width="52.7109375" style="8" bestFit="1" customWidth="1"/>
    <col min="13577" max="13582" width="48.5703125" style="8" customWidth="1"/>
    <col min="13583" max="13583" width="49.7109375" style="8" customWidth="1"/>
    <col min="13584" max="13584" width="30.85546875" style="8" bestFit="1" customWidth="1"/>
    <col min="13585" max="13585" width="31.5703125" style="8" bestFit="1" customWidth="1"/>
    <col min="13586" max="13586" width="29.28515625" style="8" customWidth="1"/>
    <col min="13587" max="13824" width="9.140625" style="8"/>
    <col min="13825" max="13825" width="105.140625" style="8" customWidth="1"/>
    <col min="13826" max="13826" width="48.28515625" style="8" customWidth="1"/>
    <col min="13827" max="13831" width="0" style="8" hidden="1" customWidth="1"/>
    <col min="13832" max="13832" width="52.7109375" style="8" bestFit="1" customWidth="1"/>
    <col min="13833" max="13838" width="48.5703125" style="8" customWidth="1"/>
    <col min="13839" max="13839" width="49.7109375" style="8" customWidth="1"/>
    <col min="13840" max="13840" width="30.85546875" style="8" bestFit="1" customWidth="1"/>
    <col min="13841" max="13841" width="31.5703125" style="8" bestFit="1" customWidth="1"/>
    <col min="13842" max="13842" width="29.28515625" style="8" customWidth="1"/>
    <col min="13843" max="14080" width="9.140625" style="8"/>
    <col min="14081" max="14081" width="105.140625" style="8" customWidth="1"/>
    <col min="14082" max="14082" width="48.28515625" style="8" customWidth="1"/>
    <col min="14083" max="14087" width="0" style="8" hidden="1" customWidth="1"/>
    <col min="14088" max="14088" width="52.7109375" style="8" bestFit="1" customWidth="1"/>
    <col min="14089" max="14094" width="48.5703125" style="8" customWidth="1"/>
    <col min="14095" max="14095" width="49.7109375" style="8" customWidth="1"/>
    <col min="14096" max="14096" width="30.85546875" style="8" bestFit="1" customWidth="1"/>
    <col min="14097" max="14097" width="31.5703125" style="8" bestFit="1" customWidth="1"/>
    <col min="14098" max="14098" width="29.28515625" style="8" customWidth="1"/>
    <col min="14099" max="14336" width="9.140625" style="8"/>
    <col min="14337" max="14337" width="105.140625" style="8" customWidth="1"/>
    <col min="14338" max="14338" width="48.28515625" style="8" customWidth="1"/>
    <col min="14339" max="14343" width="0" style="8" hidden="1" customWidth="1"/>
    <col min="14344" max="14344" width="52.7109375" style="8" bestFit="1" customWidth="1"/>
    <col min="14345" max="14350" width="48.5703125" style="8" customWidth="1"/>
    <col min="14351" max="14351" width="49.7109375" style="8" customWidth="1"/>
    <col min="14352" max="14352" width="30.85546875" style="8" bestFit="1" customWidth="1"/>
    <col min="14353" max="14353" width="31.5703125" style="8" bestFit="1" customWidth="1"/>
    <col min="14354" max="14354" width="29.28515625" style="8" customWidth="1"/>
    <col min="14355" max="14592" width="9.140625" style="8"/>
    <col min="14593" max="14593" width="105.140625" style="8" customWidth="1"/>
    <col min="14594" max="14594" width="48.28515625" style="8" customWidth="1"/>
    <col min="14595" max="14599" width="0" style="8" hidden="1" customWidth="1"/>
    <col min="14600" max="14600" width="52.7109375" style="8" bestFit="1" customWidth="1"/>
    <col min="14601" max="14606" width="48.5703125" style="8" customWidth="1"/>
    <col min="14607" max="14607" width="49.7109375" style="8" customWidth="1"/>
    <col min="14608" max="14608" width="30.85546875" style="8" bestFit="1" customWidth="1"/>
    <col min="14609" max="14609" width="31.5703125" style="8" bestFit="1" customWidth="1"/>
    <col min="14610" max="14610" width="29.28515625" style="8" customWidth="1"/>
    <col min="14611" max="14848" width="9.140625" style="8"/>
    <col min="14849" max="14849" width="105.140625" style="8" customWidth="1"/>
    <col min="14850" max="14850" width="48.28515625" style="8" customWidth="1"/>
    <col min="14851" max="14855" width="0" style="8" hidden="1" customWidth="1"/>
    <col min="14856" max="14856" width="52.7109375" style="8" bestFit="1" customWidth="1"/>
    <col min="14857" max="14862" width="48.5703125" style="8" customWidth="1"/>
    <col min="14863" max="14863" width="49.7109375" style="8" customWidth="1"/>
    <col min="14864" max="14864" width="30.85546875" style="8" bestFit="1" customWidth="1"/>
    <col min="14865" max="14865" width="31.5703125" style="8" bestFit="1" customWidth="1"/>
    <col min="14866" max="14866" width="29.28515625" style="8" customWidth="1"/>
    <col min="14867" max="15104" width="9.140625" style="8"/>
    <col min="15105" max="15105" width="105.140625" style="8" customWidth="1"/>
    <col min="15106" max="15106" width="48.28515625" style="8" customWidth="1"/>
    <col min="15107" max="15111" width="0" style="8" hidden="1" customWidth="1"/>
    <col min="15112" max="15112" width="52.7109375" style="8" bestFit="1" customWidth="1"/>
    <col min="15113" max="15118" width="48.5703125" style="8" customWidth="1"/>
    <col min="15119" max="15119" width="49.7109375" style="8" customWidth="1"/>
    <col min="15120" max="15120" width="30.85546875" style="8" bestFit="1" customWidth="1"/>
    <col min="15121" max="15121" width="31.5703125" style="8" bestFit="1" customWidth="1"/>
    <col min="15122" max="15122" width="29.28515625" style="8" customWidth="1"/>
    <col min="15123" max="15360" width="9.140625" style="8"/>
    <col min="15361" max="15361" width="105.140625" style="8" customWidth="1"/>
    <col min="15362" max="15362" width="48.28515625" style="8" customWidth="1"/>
    <col min="15363" max="15367" width="0" style="8" hidden="1" customWidth="1"/>
    <col min="15368" max="15368" width="52.7109375" style="8" bestFit="1" customWidth="1"/>
    <col min="15369" max="15374" width="48.5703125" style="8" customWidth="1"/>
    <col min="15375" max="15375" width="49.7109375" style="8" customWidth="1"/>
    <col min="15376" max="15376" width="30.85546875" style="8" bestFit="1" customWidth="1"/>
    <col min="15377" max="15377" width="31.5703125" style="8" bestFit="1" customWidth="1"/>
    <col min="15378" max="15378" width="29.28515625" style="8" customWidth="1"/>
    <col min="15379" max="15616" width="9.140625" style="8"/>
    <col min="15617" max="15617" width="105.140625" style="8" customWidth="1"/>
    <col min="15618" max="15618" width="48.28515625" style="8" customWidth="1"/>
    <col min="15619" max="15623" width="0" style="8" hidden="1" customWidth="1"/>
    <col min="15624" max="15624" width="52.7109375" style="8" bestFit="1" customWidth="1"/>
    <col min="15625" max="15630" width="48.5703125" style="8" customWidth="1"/>
    <col min="15631" max="15631" width="49.7109375" style="8" customWidth="1"/>
    <col min="15632" max="15632" width="30.85546875" style="8" bestFit="1" customWidth="1"/>
    <col min="15633" max="15633" width="31.5703125" style="8" bestFit="1" customWidth="1"/>
    <col min="15634" max="15634" width="29.28515625" style="8" customWidth="1"/>
    <col min="15635" max="15872" width="9.140625" style="8"/>
    <col min="15873" max="15873" width="105.140625" style="8" customWidth="1"/>
    <col min="15874" max="15874" width="48.28515625" style="8" customWidth="1"/>
    <col min="15875" max="15879" width="0" style="8" hidden="1" customWidth="1"/>
    <col min="15880" max="15880" width="52.7109375" style="8" bestFit="1" customWidth="1"/>
    <col min="15881" max="15886" width="48.5703125" style="8" customWidth="1"/>
    <col min="15887" max="15887" width="49.7109375" style="8" customWidth="1"/>
    <col min="15888" max="15888" width="30.85546875" style="8" bestFit="1" customWidth="1"/>
    <col min="15889" max="15889" width="31.5703125" style="8" bestFit="1" customWidth="1"/>
    <col min="15890" max="15890" width="29.28515625" style="8" customWidth="1"/>
    <col min="15891" max="16128" width="9.140625" style="8"/>
    <col min="16129" max="16129" width="105.140625" style="8" customWidth="1"/>
    <col min="16130" max="16130" width="48.28515625" style="8" customWidth="1"/>
    <col min="16131" max="16135" width="0" style="8" hidden="1" customWidth="1"/>
    <col min="16136" max="16136" width="52.7109375" style="8" bestFit="1" customWidth="1"/>
    <col min="16137" max="16142" width="48.5703125" style="8" customWidth="1"/>
    <col min="16143" max="16143" width="49.7109375" style="8" customWidth="1"/>
    <col min="16144" max="16144" width="30.85546875" style="8" bestFit="1" customWidth="1"/>
    <col min="16145" max="16145" width="31.5703125" style="8" bestFit="1" customWidth="1"/>
    <col min="16146" max="16146" width="29.28515625" style="8" customWidth="1"/>
    <col min="16147" max="16384" width="9.140625" style="8"/>
  </cols>
  <sheetData>
    <row r="1" spans="1:18" s="2" customFormat="1" ht="47.25" customHeight="1" x14ac:dyDescent="0.7">
      <c r="A1" s="1" t="s">
        <v>0</v>
      </c>
      <c r="B1" s="1"/>
      <c r="C1" s="1"/>
      <c r="D1" s="1"/>
      <c r="E1" s="1"/>
      <c r="F1" s="1"/>
      <c r="G1" s="1"/>
      <c r="H1" s="1"/>
      <c r="I1" s="1"/>
      <c r="J1" s="1"/>
      <c r="K1" s="1"/>
      <c r="L1" s="1"/>
      <c r="M1" s="1"/>
      <c r="N1" s="1"/>
      <c r="O1" s="1"/>
    </row>
    <row r="2" spans="1:18" s="2" customFormat="1" ht="47.25" customHeight="1" x14ac:dyDescent="0.7">
      <c r="A2" s="1" t="s">
        <v>1</v>
      </c>
      <c r="B2" s="1"/>
      <c r="C2" s="1"/>
      <c r="D2" s="1"/>
      <c r="E2" s="1"/>
      <c r="F2" s="1"/>
      <c r="G2" s="1"/>
      <c r="H2" s="1"/>
      <c r="I2" s="1"/>
      <c r="J2" s="1"/>
      <c r="K2" s="1"/>
      <c r="L2" s="1"/>
      <c r="M2" s="1"/>
      <c r="N2" s="1"/>
      <c r="O2" s="1"/>
    </row>
    <row r="3" spans="1:18" s="2" customFormat="1" ht="47.25" customHeight="1" x14ac:dyDescent="0.7">
      <c r="A3" s="1" t="s">
        <v>2</v>
      </c>
      <c r="B3" s="1"/>
      <c r="C3" s="1"/>
      <c r="D3" s="1"/>
      <c r="E3" s="1"/>
      <c r="F3" s="1"/>
      <c r="G3" s="1"/>
      <c r="H3" s="1"/>
      <c r="I3" s="1"/>
      <c r="J3" s="1"/>
      <c r="K3" s="1"/>
      <c r="L3" s="1"/>
      <c r="M3" s="1"/>
      <c r="N3" s="1"/>
      <c r="O3" s="1"/>
    </row>
    <row r="4" spans="1:18" s="2" customFormat="1" ht="47.25" customHeight="1" x14ac:dyDescent="0.7">
      <c r="A4" s="1" t="s">
        <v>3</v>
      </c>
      <c r="B4" s="1"/>
      <c r="C4" s="1"/>
      <c r="D4" s="1"/>
      <c r="E4" s="1"/>
      <c r="F4" s="1"/>
      <c r="G4" s="1"/>
      <c r="H4" s="1"/>
      <c r="I4" s="1"/>
      <c r="J4" s="1"/>
      <c r="K4" s="1"/>
      <c r="L4" s="1"/>
      <c r="M4" s="1"/>
      <c r="N4" s="1"/>
      <c r="O4" s="1"/>
    </row>
    <row r="5" spans="1:18" ht="47.25" customHeight="1" x14ac:dyDescent="0.45">
      <c r="A5" s="3"/>
      <c r="B5" s="3"/>
      <c r="C5" s="3"/>
      <c r="D5" s="3"/>
      <c r="E5" s="4"/>
      <c r="F5" s="5"/>
      <c r="G5" s="3"/>
      <c r="H5" s="3"/>
      <c r="I5" s="6"/>
      <c r="J5" s="7"/>
      <c r="K5" s="7"/>
      <c r="L5" s="7"/>
      <c r="M5" s="4"/>
      <c r="N5" s="4"/>
      <c r="O5" s="3"/>
    </row>
    <row r="6" spans="1:18" ht="47.25" customHeight="1" thickBot="1" x14ac:dyDescent="0.4"/>
    <row r="7" spans="1:18" s="10" customFormat="1" ht="54.75" customHeight="1" thickBot="1" x14ac:dyDescent="0.25">
      <c r="B7" s="11" t="s">
        <v>4</v>
      </c>
      <c r="C7" s="11">
        <v>2008</v>
      </c>
      <c r="D7" s="11">
        <v>2009</v>
      </c>
      <c r="E7" s="12">
        <v>2010</v>
      </c>
      <c r="F7" s="13">
        <v>2011</v>
      </c>
      <c r="G7" s="14">
        <v>2012</v>
      </c>
      <c r="H7" s="14" t="s">
        <v>5</v>
      </c>
      <c r="I7" s="15">
        <v>2013</v>
      </c>
      <c r="J7" s="14">
        <v>2014</v>
      </c>
      <c r="K7" s="14">
        <v>2015</v>
      </c>
      <c r="L7" s="14">
        <v>2016</v>
      </c>
      <c r="M7" s="14">
        <v>2017</v>
      </c>
      <c r="N7" s="14" t="s">
        <v>6</v>
      </c>
      <c r="O7" s="16" t="s">
        <v>7</v>
      </c>
    </row>
    <row r="8" spans="1:18" ht="54.75" customHeight="1" x14ac:dyDescent="0.45">
      <c r="A8" s="17"/>
      <c r="B8" s="18"/>
      <c r="C8" s="19"/>
      <c r="D8" s="20"/>
      <c r="E8" s="21"/>
      <c r="F8" s="22"/>
      <c r="G8" s="20"/>
      <c r="H8" s="18"/>
      <c r="I8" s="18"/>
      <c r="J8" s="18"/>
      <c r="K8" s="18"/>
      <c r="L8" s="18"/>
      <c r="M8" s="18"/>
      <c r="N8" s="20"/>
      <c r="O8" s="20"/>
    </row>
    <row r="9" spans="1:18" ht="54.75" customHeight="1" x14ac:dyDescent="0.45">
      <c r="B9" s="23"/>
      <c r="C9" s="23"/>
      <c r="D9" s="21"/>
      <c r="E9" s="21"/>
      <c r="F9" s="24"/>
      <c r="G9" s="21"/>
      <c r="H9" s="21"/>
      <c r="I9" s="25"/>
      <c r="J9" s="26"/>
      <c r="K9" s="26"/>
      <c r="L9" s="26"/>
      <c r="M9" s="7"/>
      <c r="N9" s="7"/>
      <c r="O9" s="20"/>
    </row>
    <row r="10" spans="1:18" ht="54.75" customHeight="1" x14ac:dyDescent="0.45">
      <c r="A10" s="27" t="s">
        <v>8</v>
      </c>
      <c r="B10" s="28">
        <v>51073041708.440002</v>
      </c>
      <c r="C10" s="28">
        <v>33091748620.630001</v>
      </c>
      <c r="D10" s="28">
        <v>38545424796.800003</v>
      </c>
      <c r="E10" s="28">
        <f>46755973129.28</f>
        <v>46755973129.279999</v>
      </c>
      <c r="F10" s="29">
        <f>49338835859.87-56519332.21+133568288.18</f>
        <v>49415884815.840004</v>
      </c>
      <c r="G10" s="30">
        <f>55135398004.82+63674030.49-133568288.18+28560.86</f>
        <v>55065532307.989998</v>
      </c>
      <c r="H10" s="30">
        <v>222874563670.54001</v>
      </c>
      <c r="I10" s="29">
        <f>61469281329.25+77424860.5-63674030.49-28560.86</f>
        <v>61483003598.400002</v>
      </c>
      <c r="J10" s="30">
        <f>69921705014.98+76612760.06-77424860.5</f>
        <v>69920892914.539993</v>
      </c>
      <c r="K10" s="30">
        <v>79052372049.330002</v>
      </c>
      <c r="L10" s="30">
        <v>89049164221.449997</v>
      </c>
      <c r="M10" s="30">
        <f>99559308032.39+264327766.86-163896559.87-1987886.69</f>
        <v>99657751352.690002</v>
      </c>
      <c r="N10" s="30">
        <f>'[1]FLUJO DE EFECTIVO '!D10-264327766.86</f>
        <v>74060240416.800003</v>
      </c>
      <c r="O10" s="31">
        <f>B10+H10+I10+J10+K10+L10+N10+M10</f>
        <v>747171029932.18994</v>
      </c>
      <c r="P10" s="32"/>
      <c r="Q10" s="32"/>
      <c r="R10" s="33"/>
    </row>
    <row r="11" spans="1:18" ht="62.25" customHeight="1" x14ac:dyDescent="0.45">
      <c r="A11" s="27" t="s">
        <v>9</v>
      </c>
      <c r="B11" s="28">
        <v>125000000</v>
      </c>
      <c r="C11" s="28">
        <v>256250000</v>
      </c>
      <c r="D11" s="28">
        <v>18750000</v>
      </c>
      <c r="E11" s="28"/>
      <c r="F11" s="29"/>
      <c r="G11" s="28"/>
      <c r="H11" s="30">
        <f t="shared" ref="H11:H20" si="0">C11+D11+E11+F11+G11</f>
        <v>275000000</v>
      </c>
      <c r="I11" s="29"/>
      <c r="J11" s="28"/>
      <c r="K11" s="28"/>
      <c r="L11" s="28"/>
      <c r="M11" s="28"/>
      <c r="N11" s="28"/>
      <c r="O11" s="31">
        <f>B11+H11+I11+J11+K11+L11+N11+M11</f>
        <v>400000000</v>
      </c>
      <c r="Q11" s="32"/>
      <c r="R11" s="33"/>
    </row>
    <row r="12" spans="1:18" ht="89.25" customHeight="1" x14ac:dyDescent="0.45">
      <c r="A12" s="34" t="s">
        <v>10</v>
      </c>
      <c r="B12" s="28"/>
      <c r="C12" s="28"/>
      <c r="D12" s="28">
        <v>178872817.62</v>
      </c>
      <c r="E12" s="28">
        <v>95767340.299999997</v>
      </c>
      <c r="F12" s="29">
        <v>320281085.42000002</v>
      </c>
      <c r="G12" s="28">
        <v>349151178.95999998</v>
      </c>
      <c r="H12" s="30">
        <f t="shared" si="0"/>
        <v>944072422.29999995</v>
      </c>
      <c r="I12" s="29">
        <v>362641633.79000002</v>
      </c>
      <c r="J12" s="28">
        <v>332071916.05000001</v>
      </c>
      <c r="K12" s="28">
        <v>355290191.79000002</v>
      </c>
      <c r="L12" s="28">
        <v>371308008.60000002</v>
      </c>
      <c r="M12" s="28">
        <v>665847319.53999996</v>
      </c>
      <c r="N12" s="28">
        <f>+'[1]FLUJO DE EFECTIVO '!D11</f>
        <v>525520660.50999999</v>
      </c>
      <c r="O12" s="31">
        <f>B12+H12+I12+J12+K12+L12+N12+M12</f>
        <v>3556752152.5799999</v>
      </c>
      <c r="Q12" s="32"/>
      <c r="R12" s="33"/>
    </row>
    <row r="13" spans="1:18" ht="57.75" customHeight="1" x14ac:dyDescent="0.45">
      <c r="A13" s="27" t="s">
        <v>11</v>
      </c>
      <c r="B13" s="28"/>
      <c r="C13" s="28"/>
      <c r="D13" s="28"/>
      <c r="E13" s="28">
        <v>10571388.539999999</v>
      </c>
      <c r="F13" s="29">
        <v>685345.92</v>
      </c>
      <c r="G13" s="28">
        <v>288572.65000000002</v>
      </c>
      <c r="H13" s="30">
        <f t="shared" si="0"/>
        <v>11545307.109999999</v>
      </c>
      <c r="I13" s="29"/>
      <c r="J13" s="28"/>
      <c r="K13" s="28"/>
      <c r="L13" s="28"/>
      <c r="M13" s="28"/>
      <c r="N13" s="28"/>
      <c r="O13" s="31">
        <f>B13+H13+I13+J13+K13+L13+N13+N13</f>
        <v>11545307.109999999</v>
      </c>
      <c r="Q13" s="32"/>
      <c r="R13" s="33"/>
    </row>
    <row r="14" spans="1:18" ht="60.75" customHeight="1" x14ac:dyDescent="0.45">
      <c r="A14" s="27" t="s">
        <v>12</v>
      </c>
      <c r="B14" s="28">
        <v>8117392.4500000002</v>
      </c>
      <c r="C14" s="28">
        <v>173508720.11000001</v>
      </c>
      <c r="D14" s="28">
        <v>686325450.87</v>
      </c>
      <c r="E14" s="28">
        <v>567450242.41999996</v>
      </c>
      <c r="F14" s="29">
        <v>713651478.02999997</v>
      </c>
      <c r="G14" s="28">
        <v>773670516.12</v>
      </c>
      <c r="H14" s="30">
        <f t="shared" si="0"/>
        <v>2914606407.5500002</v>
      </c>
      <c r="I14" s="29">
        <v>515174924.62</v>
      </c>
      <c r="J14" s="28">
        <v>568423360.04999995</v>
      </c>
      <c r="K14" s="28">
        <v>596586355.70000005</v>
      </c>
      <c r="L14" s="28">
        <v>782914939.19000006</v>
      </c>
      <c r="M14" s="28">
        <v>723925944.60000002</v>
      </c>
      <c r="N14" s="28">
        <f>+'[1]FLUJO DE EFECTIVO '!D13</f>
        <v>501246176.93000001</v>
      </c>
      <c r="O14" s="31">
        <f>B14+H14+I14+J14+K14+L14+N14+M14</f>
        <v>6610995501.0900002</v>
      </c>
      <c r="Q14" s="32"/>
      <c r="R14" s="33"/>
    </row>
    <row r="15" spans="1:18" ht="60.75" customHeight="1" x14ac:dyDescent="0.45">
      <c r="A15" s="27" t="s">
        <v>13</v>
      </c>
      <c r="B15" s="28"/>
      <c r="C15" s="28"/>
      <c r="D15" s="28"/>
      <c r="E15" s="28"/>
      <c r="F15" s="29"/>
      <c r="G15" s="28"/>
      <c r="H15" s="30"/>
      <c r="I15" s="29"/>
      <c r="J15" s="28"/>
      <c r="K15" s="28"/>
      <c r="L15" s="28"/>
      <c r="M15" s="28">
        <v>809575.77</v>
      </c>
      <c r="N15" s="28">
        <f>+'[1]FLUJO DE EFECTIVO '!D14</f>
        <v>30494562.640000001</v>
      </c>
      <c r="O15" s="31">
        <f>SUM(J15:N15)</f>
        <v>31304138.41</v>
      </c>
      <c r="Q15" s="32"/>
      <c r="R15" s="33"/>
    </row>
    <row r="16" spans="1:18" ht="62.25" customHeight="1" x14ac:dyDescent="0.45">
      <c r="A16" s="27" t="s">
        <v>14</v>
      </c>
      <c r="B16" s="28"/>
      <c r="C16" s="28">
        <v>281750</v>
      </c>
      <c r="D16" s="28">
        <v>281750</v>
      </c>
      <c r="E16" s="28">
        <v>4212650</v>
      </c>
      <c r="F16" s="29">
        <v>7718508</v>
      </c>
      <c r="G16" s="28">
        <v>6919487.5</v>
      </c>
      <c r="H16" s="30">
        <f t="shared" si="0"/>
        <v>19414145.5</v>
      </c>
      <c r="I16" s="29">
        <v>4530842.5</v>
      </c>
      <c r="J16" s="28">
        <v>3242175</v>
      </c>
      <c r="K16" s="28">
        <v>11194975.039999999</v>
      </c>
      <c r="L16" s="28">
        <v>3458000</v>
      </c>
      <c r="M16" s="28">
        <v>0</v>
      </c>
      <c r="N16" s="28">
        <f>+'[1]FLUJO DE EFECTIVO '!D15</f>
        <v>2956500</v>
      </c>
      <c r="O16" s="31">
        <f t="shared" ref="O16:O21" si="1">B16+H16+I16+J16+K16+L16+N16+M16</f>
        <v>44796638.039999999</v>
      </c>
      <c r="Q16" s="32"/>
      <c r="R16" s="33"/>
    </row>
    <row r="17" spans="1:18" ht="62.25" customHeight="1" x14ac:dyDescent="0.45">
      <c r="A17" s="35" t="s">
        <v>15</v>
      </c>
      <c r="B17" s="28"/>
      <c r="C17" s="28"/>
      <c r="D17" s="28"/>
      <c r="E17" s="28"/>
      <c r="F17" s="29">
        <v>1296200</v>
      </c>
      <c r="G17" s="28">
        <v>12749943.859999999</v>
      </c>
      <c r="H17" s="30">
        <f t="shared" si="0"/>
        <v>14046143.859999999</v>
      </c>
      <c r="I17" s="29"/>
      <c r="J17" s="28">
        <v>0</v>
      </c>
      <c r="K17" s="28">
        <v>35924489.649999999</v>
      </c>
      <c r="L17" s="28">
        <v>1527600.17</v>
      </c>
      <c r="M17" s="28">
        <v>87971428.359999999</v>
      </c>
      <c r="N17" s="28">
        <f>+'[1]FLUJO DE EFECTIVO '!D18</f>
        <v>1545.56</v>
      </c>
      <c r="O17" s="31">
        <f t="shared" si="1"/>
        <v>139471207.59999999</v>
      </c>
      <c r="Q17" s="32"/>
      <c r="R17" s="33"/>
    </row>
    <row r="18" spans="1:18" ht="63.75" customHeight="1" x14ac:dyDescent="0.45">
      <c r="A18" s="27" t="s">
        <v>16</v>
      </c>
      <c r="B18" s="28"/>
      <c r="C18" s="28"/>
      <c r="D18" s="28"/>
      <c r="E18" s="28">
        <v>29847.200000000001</v>
      </c>
      <c r="F18" s="29"/>
      <c r="G18" s="28">
        <v>32791081.75</v>
      </c>
      <c r="H18" s="30">
        <f t="shared" si="0"/>
        <v>32820928.949999999</v>
      </c>
      <c r="I18" s="29">
        <v>2927475.95</v>
      </c>
      <c r="J18" s="28">
        <v>22943785.239999998</v>
      </c>
      <c r="K18" s="28">
        <v>34926192.719999999</v>
      </c>
      <c r="L18" s="28">
        <v>37400733.189999998</v>
      </c>
      <c r="M18" s="28">
        <v>40701687.100000001</v>
      </c>
      <c r="N18" s="28">
        <f>+'[1]FLUJO DE EFECTIVO '!D16</f>
        <v>26996335.699999999</v>
      </c>
      <c r="O18" s="31">
        <f t="shared" si="1"/>
        <v>198717138.84999999</v>
      </c>
      <c r="Q18" s="32"/>
      <c r="R18" s="33"/>
    </row>
    <row r="19" spans="1:18" ht="63.75" customHeight="1" x14ac:dyDescent="0.45">
      <c r="A19" s="27" t="s">
        <v>17</v>
      </c>
      <c r="B19" s="28">
        <v>0</v>
      </c>
      <c r="C19" s="28">
        <v>0</v>
      </c>
      <c r="D19" s="28">
        <v>0</v>
      </c>
      <c r="E19" s="28">
        <v>0</v>
      </c>
      <c r="F19" s="29">
        <v>0</v>
      </c>
      <c r="G19" s="28">
        <v>0</v>
      </c>
      <c r="H19" s="30">
        <f t="shared" si="0"/>
        <v>0</v>
      </c>
      <c r="I19" s="29">
        <v>0</v>
      </c>
      <c r="J19" s="28">
        <v>0</v>
      </c>
      <c r="K19" s="28">
        <v>0</v>
      </c>
      <c r="L19" s="28">
        <v>875011.17</v>
      </c>
      <c r="M19" s="28">
        <v>1271967.81</v>
      </c>
      <c r="N19" s="28">
        <f>+'[1]FLUJO DE EFECTIVO '!D17</f>
        <v>378583.09</v>
      </c>
      <c r="O19" s="31">
        <f t="shared" si="1"/>
        <v>2525562.0700000003</v>
      </c>
      <c r="Q19" s="32"/>
      <c r="R19" s="33"/>
    </row>
    <row r="20" spans="1:18" ht="37.5" customHeight="1" x14ac:dyDescent="0.45">
      <c r="A20" s="27" t="s">
        <v>18</v>
      </c>
      <c r="B20" s="28"/>
      <c r="C20" s="28"/>
      <c r="D20" s="28"/>
      <c r="E20" s="28"/>
      <c r="F20" s="29"/>
      <c r="G20" s="28"/>
      <c r="H20" s="30">
        <f t="shared" si="0"/>
        <v>0</v>
      </c>
      <c r="I20" s="29">
        <v>926392.3</v>
      </c>
      <c r="J20" s="28">
        <v>6901190.7599999998</v>
      </c>
      <c r="K20" s="28">
        <v>0</v>
      </c>
      <c r="L20" s="28">
        <v>0</v>
      </c>
      <c r="M20" s="28">
        <v>0</v>
      </c>
      <c r="N20" s="28">
        <v>0</v>
      </c>
      <c r="O20" s="31">
        <f t="shared" si="1"/>
        <v>7827583.0599999996</v>
      </c>
      <c r="Q20" s="32"/>
      <c r="R20" s="33"/>
    </row>
    <row r="21" spans="1:18" ht="37.5" customHeight="1" x14ac:dyDescent="0.45">
      <c r="A21" s="27" t="s">
        <v>19</v>
      </c>
      <c r="B21" s="28">
        <v>0</v>
      </c>
      <c r="C21" s="28"/>
      <c r="D21" s="28"/>
      <c r="E21" s="28"/>
      <c r="F21" s="29"/>
      <c r="G21" s="28"/>
      <c r="H21" s="30">
        <v>0</v>
      </c>
      <c r="I21" s="29">
        <v>0</v>
      </c>
      <c r="J21" s="28">
        <v>0</v>
      </c>
      <c r="K21" s="28">
        <v>0</v>
      </c>
      <c r="L21" s="28">
        <v>0</v>
      </c>
      <c r="M21" s="28">
        <v>1330638.8999999999</v>
      </c>
      <c r="N21" s="28">
        <f>+'[1]FLUJO DE EFECTIVO '!D19</f>
        <v>0</v>
      </c>
      <c r="O21" s="31">
        <f t="shared" si="1"/>
        <v>1330638.8999999999</v>
      </c>
      <c r="Q21" s="32"/>
      <c r="R21" s="33"/>
    </row>
    <row r="22" spans="1:18" ht="54.75" customHeight="1" x14ac:dyDescent="0.45">
      <c r="A22" s="36" t="s">
        <v>20</v>
      </c>
      <c r="B22" s="37">
        <f>SUM(B10:B20)</f>
        <v>51206159100.889999</v>
      </c>
      <c r="C22" s="38">
        <f>SUM(C10:C18)</f>
        <v>33521789090.740002</v>
      </c>
      <c r="D22" s="38">
        <f>SUM(D10:D18)</f>
        <v>39429654815.290009</v>
      </c>
      <c r="E22" s="39">
        <f>SUM(E10:E19)</f>
        <v>47434004597.739998</v>
      </c>
      <c r="F22" s="37">
        <f>SUM(F10:F19)</f>
        <v>50459517433.209999</v>
      </c>
      <c r="G22" s="39">
        <v>56241103088.830002</v>
      </c>
      <c r="H22" s="37">
        <f>SUM(H10:H20)</f>
        <v>227086069025.80997</v>
      </c>
      <c r="I22" s="37">
        <f>SUM(I10:I21)</f>
        <v>62369204867.560005</v>
      </c>
      <c r="J22" s="39">
        <f>SUM(J10:J21)</f>
        <v>70854475341.639999</v>
      </c>
      <c r="K22" s="39">
        <f>SUM(K10:K20)</f>
        <v>80086294254.22998</v>
      </c>
      <c r="L22" s="39">
        <f>SUM(L10:L20)</f>
        <v>90246648513.770004</v>
      </c>
      <c r="M22" s="39">
        <f>SUM(M10:M21)</f>
        <v>101179609914.77</v>
      </c>
      <c r="N22" s="39">
        <f>SUM(N10:N21)</f>
        <v>75147834781.22998</v>
      </c>
      <c r="O22" s="40">
        <f>SUM(O10:O21)</f>
        <v>758176295799.8999</v>
      </c>
      <c r="Q22" s="32"/>
      <c r="R22" s="33"/>
    </row>
    <row r="23" spans="1:18" ht="65.25" customHeight="1" x14ac:dyDescent="0.45">
      <c r="A23" s="41" t="s">
        <v>21</v>
      </c>
      <c r="B23" s="28"/>
      <c r="C23" s="39"/>
      <c r="D23" s="28"/>
      <c r="E23" s="28"/>
      <c r="F23" s="29"/>
      <c r="G23" s="28"/>
      <c r="H23" s="28"/>
      <c r="I23" s="29"/>
      <c r="J23" s="28"/>
      <c r="K23" s="28"/>
      <c r="L23" s="28"/>
      <c r="M23" s="28"/>
      <c r="N23" s="28"/>
      <c r="O23" s="31"/>
      <c r="Q23" s="32"/>
      <c r="R23" s="33"/>
    </row>
    <row r="24" spans="1:18" ht="66.75" customHeight="1" x14ac:dyDescent="0.45">
      <c r="A24" s="27" t="s">
        <v>22</v>
      </c>
      <c r="B24" s="28">
        <v>0</v>
      </c>
      <c r="C24" s="28">
        <v>1984586482.3900001</v>
      </c>
      <c r="D24" s="28">
        <v>5121909650.4300003</v>
      </c>
      <c r="E24" s="28">
        <v>7885453400.7299995</v>
      </c>
      <c r="F24" s="29">
        <v>7969554820.7799997</v>
      </c>
      <c r="G24" s="28">
        <v>8268621240.3400002</v>
      </c>
      <c r="H24" s="28">
        <f>B45-B24</f>
        <v>1984586482.3899994</v>
      </c>
      <c r="I24" s="29">
        <v>7964225327.2399998</v>
      </c>
      <c r="J24" s="28">
        <f>I45</f>
        <v>7845604675.6000061</v>
      </c>
      <c r="K24" s="28">
        <f>J45</f>
        <v>7998954242.9900055</v>
      </c>
      <c r="L24" s="28">
        <f>K45</f>
        <v>8883563921.7299957</v>
      </c>
      <c r="M24" s="28">
        <f>L45</f>
        <v>9420659413.0599976</v>
      </c>
      <c r="N24" s="28">
        <f>M45</f>
        <v>10818508175.669983</v>
      </c>
      <c r="O24" s="31"/>
      <c r="P24" s="42"/>
      <c r="Q24" s="32"/>
      <c r="R24" s="32"/>
    </row>
    <row r="25" spans="1:18" ht="68.25" customHeight="1" x14ac:dyDescent="0.45">
      <c r="A25" s="36" t="s">
        <v>23</v>
      </c>
      <c r="B25" s="37">
        <f>B22+B24</f>
        <v>51206159100.889999</v>
      </c>
      <c r="C25" s="39">
        <f>+C22+C24</f>
        <v>35506375573.130005</v>
      </c>
      <c r="D25" s="39">
        <f>+D22+D24</f>
        <v>44551564465.720009</v>
      </c>
      <c r="E25" s="39">
        <f>+E22+E24</f>
        <v>55319457998.470001</v>
      </c>
      <c r="F25" s="37">
        <f>+F22+F24</f>
        <v>58429072253.989998</v>
      </c>
      <c r="G25" s="39">
        <v>64509724329.169998</v>
      </c>
      <c r="H25" s="37">
        <f>H22+H24</f>
        <v>229070655508.19995</v>
      </c>
      <c r="I25" s="37">
        <f>I22+I24</f>
        <v>70333430194.800003</v>
      </c>
      <c r="J25" s="39">
        <f>J22+J24</f>
        <v>78700080017.240005</v>
      </c>
      <c r="K25" s="39">
        <f>+K22+K24</f>
        <v>88085248497.219986</v>
      </c>
      <c r="L25" s="39">
        <v>99130212435.5</v>
      </c>
      <c r="M25" s="39">
        <f>+M22+M24</f>
        <v>110600269327.83</v>
      </c>
      <c r="N25" s="39">
        <f>+N22+N24</f>
        <v>85966342956.899963</v>
      </c>
      <c r="O25" s="40">
        <f>+O22+O24</f>
        <v>758176295799.8999</v>
      </c>
      <c r="P25" s="43"/>
      <c r="Q25" s="32"/>
      <c r="R25" s="33"/>
    </row>
    <row r="26" spans="1:18" ht="54.75" customHeight="1" x14ac:dyDescent="0.45">
      <c r="A26" s="27"/>
      <c r="B26" s="28"/>
      <c r="C26" s="28"/>
      <c r="D26" s="28"/>
      <c r="E26" s="28"/>
      <c r="F26" s="29"/>
      <c r="G26" s="28"/>
      <c r="H26" s="28"/>
      <c r="I26" s="29"/>
      <c r="J26" s="28"/>
      <c r="K26" s="28"/>
      <c r="L26" s="28"/>
      <c r="M26" s="28"/>
      <c r="N26" s="28"/>
      <c r="O26" s="31"/>
      <c r="Q26" s="32"/>
    </row>
    <row r="27" spans="1:18" ht="54.75" customHeight="1" x14ac:dyDescent="0.45">
      <c r="A27" s="44" t="s">
        <v>24</v>
      </c>
      <c r="B27" s="28"/>
      <c r="C27" s="45"/>
      <c r="D27" s="28"/>
      <c r="E27" s="28"/>
      <c r="F27" s="29"/>
      <c r="G27" s="28"/>
      <c r="H27" s="28"/>
      <c r="I27" s="29"/>
      <c r="J27" s="28"/>
      <c r="K27" s="28"/>
      <c r="L27" s="28"/>
      <c r="M27" s="28"/>
      <c r="N27" s="28"/>
      <c r="O27" s="31"/>
      <c r="Q27" s="32"/>
    </row>
    <row r="28" spans="1:18" ht="54.75" customHeight="1" x14ac:dyDescent="0.45">
      <c r="A28" s="27" t="s">
        <v>25</v>
      </c>
      <c r="B28" s="28"/>
      <c r="C28" s="28"/>
      <c r="D28" s="28"/>
      <c r="E28" s="28"/>
      <c r="F28" s="29"/>
      <c r="G28" s="28"/>
      <c r="H28" s="28"/>
      <c r="I28" s="29"/>
      <c r="J28" s="28"/>
      <c r="K28" s="28"/>
      <c r="L28" s="28"/>
      <c r="M28" s="28"/>
      <c r="N28" s="28"/>
      <c r="O28" s="31"/>
      <c r="Q28" s="32"/>
    </row>
    <row r="29" spans="1:18" ht="62.25" customHeight="1" x14ac:dyDescent="0.45">
      <c r="A29" s="27" t="s">
        <v>26</v>
      </c>
      <c r="B29" s="30">
        <v>41263823916.760002</v>
      </c>
      <c r="C29" s="28">
        <v>15887764726.9</v>
      </c>
      <c r="D29" s="28">
        <v>18789773765.599998</v>
      </c>
      <c r="E29" s="28">
        <v>23938490112.330002</v>
      </c>
      <c r="F29" s="29">
        <v>23585106301.459999</v>
      </c>
      <c r="G29" s="28">
        <v>26400473552.25</v>
      </c>
      <c r="H29" s="30">
        <f t="shared" ref="H29:H36" si="2">C29+D29+E29+F29+G29</f>
        <v>108601608458.54001</v>
      </c>
      <c r="I29" s="29">
        <v>29506184318.740002</v>
      </c>
      <c r="J29" s="28">
        <v>33591892120.470001</v>
      </c>
      <c r="K29" s="28">
        <v>38018208331.940002</v>
      </c>
      <c r="L29" s="28">
        <v>42519532883.379997</v>
      </c>
      <c r="M29" s="28">
        <v>47463118892.330002</v>
      </c>
      <c r="N29" s="28">
        <f>+'[1]FLUJO DE EFECTIVO '!D27</f>
        <v>35187488239.720001</v>
      </c>
      <c r="O29" s="31">
        <f t="shared" ref="O29:O41" si="3">B29+H29+I29+J29+K29+L29+N29+M29</f>
        <v>376151857161.88007</v>
      </c>
      <c r="Q29" s="32"/>
    </row>
    <row r="30" spans="1:18" ht="62.25" customHeight="1" x14ac:dyDescent="0.45">
      <c r="A30" s="27" t="s">
        <v>27</v>
      </c>
      <c r="B30" s="28">
        <v>2827225342.3800001</v>
      </c>
      <c r="C30" s="28">
        <v>12830119033.889999</v>
      </c>
      <c r="D30" s="28">
        <v>15936586126.01</v>
      </c>
      <c r="E30" s="28">
        <v>21383409755.09</v>
      </c>
      <c r="F30" s="29">
        <v>24106768431.830002</v>
      </c>
      <c r="G30" s="28">
        <v>27413989040.34</v>
      </c>
      <c r="H30" s="30">
        <f t="shared" si="2"/>
        <v>101670872387.16</v>
      </c>
      <c r="I30" s="29">
        <v>30178146778.93</v>
      </c>
      <c r="J30" s="28">
        <v>33792067189.830002</v>
      </c>
      <c r="K30" s="28">
        <v>37306528714.699997</v>
      </c>
      <c r="L30" s="28">
        <v>42840910586.290001</v>
      </c>
      <c r="M30" s="28">
        <v>47350839035.650002</v>
      </c>
      <c r="N30" s="28">
        <f>+'[1]FLUJO DE EFECTIVO '!D28</f>
        <v>36109549934.07</v>
      </c>
      <c r="O30" s="31">
        <f t="shared" si="3"/>
        <v>332076139969.01001</v>
      </c>
      <c r="Q30" s="32"/>
      <c r="R30" s="33"/>
    </row>
    <row r="31" spans="1:18" ht="62.25" customHeight="1" x14ac:dyDescent="0.45">
      <c r="A31" s="27" t="s">
        <v>28</v>
      </c>
      <c r="B31" s="28">
        <v>5125014646.7999992</v>
      </c>
      <c r="C31" s="28">
        <v>1666544634.5</v>
      </c>
      <c r="D31" s="28">
        <v>1771604719.1300001</v>
      </c>
      <c r="E31" s="28">
        <v>2017192131.8399999</v>
      </c>
      <c r="F31" s="29">
        <v>2287100483.8400002</v>
      </c>
      <c r="G31" s="28">
        <v>2532973581.9299998</v>
      </c>
      <c r="H31" s="30">
        <f t="shared" si="2"/>
        <v>10275415551.24</v>
      </c>
      <c r="I31" s="29">
        <v>2798128649.6399999</v>
      </c>
      <c r="J31" s="28">
        <v>3157624711.6999998</v>
      </c>
      <c r="K31" s="28">
        <v>3548090380.1799998</v>
      </c>
      <c r="L31" s="28">
        <v>4048260120.1799998</v>
      </c>
      <c r="M31" s="28">
        <v>4573087506.6400003</v>
      </c>
      <c r="N31" s="28">
        <f>+'[1]FLUJO DE EFECTIVO '!D29</f>
        <v>3420197020.8400002</v>
      </c>
      <c r="O31" s="31">
        <f t="shared" si="3"/>
        <v>36945818587.220001</v>
      </c>
      <c r="Q31" s="32"/>
      <c r="R31" s="33"/>
    </row>
    <row r="32" spans="1:18" ht="63.75" customHeight="1" x14ac:dyDescent="0.45">
      <c r="A32" s="27" t="s">
        <v>29</v>
      </c>
      <c r="B32" s="28">
        <v>5508712.5599999996</v>
      </c>
      <c r="C32" s="28">
        <v>37527.413999999997</v>
      </c>
      <c r="D32" s="28">
        <v>168146454.25</v>
      </c>
      <c r="E32" s="28">
        <v>10811178.43</v>
      </c>
      <c r="F32" s="29">
        <v>180179596.52000001</v>
      </c>
      <c r="G32" s="28">
        <v>198062827.41</v>
      </c>
      <c r="H32" s="30">
        <f t="shared" si="2"/>
        <v>557237584.02400005</v>
      </c>
      <c r="I32" s="29">
        <v>1202958.56</v>
      </c>
      <c r="J32" s="28">
        <v>138777284.75</v>
      </c>
      <c r="K32" s="28">
        <v>298148392.98000002</v>
      </c>
      <c r="L32" s="28">
        <v>225025572.02000001</v>
      </c>
      <c r="M32" s="28">
        <v>92400898.950000003</v>
      </c>
      <c r="N32" s="28">
        <f>+'[1]FLUJO DE EFECTIVO '!D30</f>
        <v>286815088.75</v>
      </c>
      <c r="O32" s="31">
        <f t="shared" si="3"/>
        <v>1605116492.5940001</v>
      </c>
      <c r="Q32" s="32"/>
      <c r="R32" s="33"/>
    </row>
    <row r="33" spans="1:18" ht="63.75" customHeight="1" x14ac:dyDescent="0.45">
      <c r="A33" s="35" t="s">
        <v>15</v>
      </c>
      <c r="B33" s="28"/>
      <c r="C33" s="28"/>
      <c r="D33" s="28"/>
      <c r="E33" s="28"/>
      <c r="F33" s="29">
        <v>1296200</v>
      </c>
      <c r="G33" s="28"/>
      <c r="H33" s="30">
        <f t="shared" si="2"/>
        <v>1296200</v>
      </c>
      <c r="I33" s="29">
        <v>4162813.33</v>
      </c>
      <c r="J33" s="28">
        <v>0</v>
      </c>
      <c r="K33" s="28">
        <v>909960</v>
      </c>
      <c r="L33" s="28">
        <v>44611646.990000002</v>
      </c>
      <c r="M33" s="28">
        <v>3025750</v>
      </c>
      <c r="N33" s="28">
        <f>+'[1]FLUJO DE EFECTIVO '!D32</f>
        <v>0</v>
      </c>
      <c r="O33" s="31">
        <f t="shared" si="3"/>
        <v>54006370.32</v>
      </c>
      <c r="Q33" s="32"/>
      <c r="R33" s="33"/>
    </row>
    <row r="34" spans="1:18" ht="63.75" customHeight="1" x14ac:dyDescent="0.45">
      <c r="A34" s="35" t="s">
        <v>30</v>
      </c>
      <c r="B34" s="28"/>
      <c r="C34" s="28"/>
      <c r="D34" s="28"/>
      <c r="E34" s="28"/>
      <c r="F34" s="29">
        <v>0</v>
      </c>
      <c r="G34" s="28">
        <v>0</v>
      </c>
      <c r="H34" s="30">
        <f t="shared" si="2"/>
        <v>0</v>
      </c>
      <c r="I34" s="29">
        <v>0</v>
      </c>
      <c r="J34" s="28">
        <v>20764467.5</v>
      </c>
      <c r="K34" s="28">
        <v>29798795.690000001</v>
      </c>
      <c r="L34" s="28">
        <v>30233786.25</v>
      </c>
      <c r="M34" s="28">
        <v>30875366.079999998</v>
      </c>
      <c r="N34" s="28">
        <f>+'[1]FLUJO DE EFECTIVO '!D33</f>
        <v>22248578.73</v>
      </c>
      <c r="O34" s="31">
        <f t="shared" si="3"/>
        <v>133920994.25</v>
      </c>
      <c r="Q34" s="32"/>
      <c r="R34" s="33"/>
    </row>
    <row r="35" spans="1:18" ht="63.75" customHeight="1" x14ac:dyDescent="0.45">
      <c r="A35" s="46" t="s">
        <v>31</v>
      </c>
      <c r="B35" s="28"/>
      <c r="C35" s="28">
        <v>0</v>
      </c>
      <c r="D35" s="28">
        <v>0</v>
      </c>
      <c r="E35" s="28">
        <v>0</v>
      </c>
      <c r="F35" s="29">
        <v>0</v>
      </c>
      <c r="G35" s="28">
        <v>0</v>
      </c>
      <c r="H35" s="30">
        <f t="shared" si="2"/>
        <v>0</v>
      </c>
      <c r="I35" s="29">
        <v>0</v>
      </c>
      <c r="J35" s="28">
        <v>0</v>
      </c>
      <c r="K35" s="28">
        <v>0</v>
      </c>
      <c r="L35" s="28">
        <v>863966.28</v>
      </c>
      <c r="M35" s="28">
        <v>455598.27</v>
      </c>
      <c r="N35" s="28">
        <f>+'[1]FLUJO DE EFECTIVO '!D34</f>
        <v>1071296.99</v>
      </c>
      <c r="O35" s="31">
        <f t="shared" si="3"/>
        <v>2390861.54</v>
      </c>
      <c r="Q35" s="32"/>
      <c r="R35" s="33"/>
    </row>
    <row r="36" spans="1:18" ht="63.75" customHeight="1" x14ac:dyDescent="0.45">
      <c r="A36" s="47" t="s">
        <v>32</v>
      </c>
      <c r="B36" s="28">
        <v>0</v>
      </c>
      <c r="C36" s="28">
        <v>0</v>
      </c>
      <c r="D36" s="28">
        <v>0</v>
      </c>
      <c r="E36" s="28">
        <v>0</v>
      </c>
      <c r="F36" s="29">
        <v>0</v>
      </c>
      <c r="G36" s="28">
        <v>0</v>
      </c>
      <c r="H36" s="30">
        <f t="shared" si="2"/>
        <v>0</v>
      </c>
      <c r="I36" s="29">
        <v>0</v>
      </c>
      <c r="J36" s="28">
        <v>0</v>
      </c>
      <c r="K36" s="28">
        <v>0</v>
      </c>
      <c r="L36" s="28">
        <v>114461.05</v>
      </c>
      <c r="M36" s="28">
        <v>0</v>
      </c>
      <c r="N36" s="28">
        <v>0</v>
      </c>
      <c r="O36" s="31">
        <f t="shared" si="3"/>
        <v>114461.05</v>
      </c>
      <c r="Q36" s="32"/>
      <c r="R36" s="33"/>
    </row>
    <row r="37" spans="1:18" ht="63.75" customHeight="1" x14ac:dyDescent="0.45">
      <c r="A37" s="47" t="s">
        <v>33</v>
      </c>
      <c r="B37" s="28">
        <v>0</v>
      </c>
      <c r="C37" s="28"/>
      <c r="D37" s="28"/>
      <c r="E37" s="28"/>
      <c r="F37" s="29"/>
      <c r="G37" s="28"/>
      <c r="H37" s="30">
        <v>0</v>
      </c>
      <c r="I37" s="29">
        <v>0</v>
      </c>
      <c r="J37" s="28">
        <v>0</v>
      </c>
      <c r="K37" s="28">
        <v>0</v>
      </c>
      <c r="L37" s="28">
        <v>0</v>
      </c>
      <c r="M37" s="28">
        <v>255980262.13</v>
      </c>
      <c r="N37" s="28">
        <f>+'[1]FLUJO DE EFECTIVO '!D31</f>
        <v>0</v>
      </c>
      <c r="O37" s="31">
        <f t="shared" si="3"/>
        <v>255980262.13</v>
      </c>
      <c r="Q37" s="32"/>
      <c r="R37" s="33"/>
    </row>
    <row r="38" spans="1:18" ht="63.75" customHeight="1" x14ac:dyDescent="0.45">
      <c r="A38" s="47" t="s">
        <v>34</v>
      </c>
      <c r="B38" s="28"/>
      <c r="C38" s="28"/>
      <c r="D38" s="28"/>
      <c r="E38" s="28"/>
      <c r="F38" s="29"/>
      <c r="G38" s="28"/>
      <c r="H38" s="30"/>
      <c r="I38" s="29"/>
      <c r="J38" s="28"/>
      <c r="K38" s="28"/>
      <c r="L38" s="28">
        <v>0</v>
      </c>
      <c r="M38" s="28">
        <v>9295285.5500000007</v>
      </c>
      <c r="N38" s="28">
        <f>'[1]FLUJO DE EFECTIVO '!D35</f>
        <v>467007.96</v>
      </c>
      <c r="O38" s="31">
        <f t="shared" si="3"/>
        <v>9762293.5100000016</v>
      </c>
      <c r="Q38" s="32"/>
      <c r="R38" s="33"/>
    </row>
    <row r="39" spans="1:18" ht="63.75" customHeight="1" x14ac:dyDescent="0.45">
      <c r="A39" s="47" t="s">
        <v>35</v>
      </c>
      <c r="B39" s="28">
        <v>0</v>
      </c>
      <c r="C39" s="28"/>
      <c r="D39" s="28"/>
      <c r="E39" s="28"/>
      <c r="F39" s="29"/>
      <c r="G39" s="28"/>
      <c r="H39" s="30">
        <v>0</v>
      </c>
      <c r="I39" s="29">
        <v>0</v>
      </c>
      <c r="J39" s="28">
        <v>0</v>
      </c>
      <c r="K39" s="28">
        <v>0</v>
      </c>
      <c r="L39" s="28">
        <v>0</v>
      </c>
      <c r="M39" s="28">
        <v>993663.67</v>
      </c>
      <c r="N39" s="28">
        <f>'[1]FLUJO DE EFECTIVO '!D36</f>
        <v>618697.75</v>
      </c>
      <c r="O39" s="31">
        <f t="shared" si="3"/>
        <v>1612361.42</v>
      </c>
      <c r="Q39" s="32"/>
      <c r="R39" s="33"/>
    </row>
    <row r="40" spans="1:18" ht="63.75" customHeight="1" x14ac:dyDescent="0.45">
      <c r="A40" s="47" t="s">
        <v>36</v>
      </c>
      <c r="B40" s="28">
        <v>0</v>
      </c>
      <c r="C40" s="28"/>
      <c r="D40" s="28"/>
      <c r="E40" s="28"/>
      <c r="F40" s="29"/>
      <c r="G40" s="28"/>
      <c r="H40" s="30">
        <v>0</v>
      </c>
      <c r="I40" s="29">
        <v>0</v>
      </c>
      <c r="J40" s="28">
        <v>0</v>
      </c>
      <c r="K40" s="28">
        <v>0</v>
      </c>
      <c r="L40" s="28">
        <v>0</v>
      </c>
      <c r="M40" s="28">
        <v>358253.99</v>
      </c>
      <c r="N40" s="28">
        <f>+'[1]FLUJO DE EFECTIVO '!D37</f>
        <v>0</v>
      </c>
      <c r="O40" s="31">
        <f t="shared" si="3"/>
        <v>358253.99</v>
      </c>
      <c r="Q40" s="32"/>
      <c r="R40" s="33"/>
    </row>
    <row r="41" spans="1:18" ht="63.75" customHeight="1" x14ac:dyDescent="0.45">
      <c r="A41" s="47" t="s">
        <v>37</v>
      </c>
      <c r="B41" s="28">
        <v>0</v>
      </c>
      <c r="C41" s="28"/>
      <c r="D41" s="28"/>
      <c r="E41" s="28"/>
      <c r="F41" s="29"/>
      <c r="G41" s="28"/>
      <c r="H41" s="30">
        <v>0</v>
      </c>
      <c r="I41" s="29">
        <v>0</v>
      </c>
      <c r="J41" s="28">
        <v>0</v>
      </c>
      <c r="K41" s="28">
        <v>0</v>
      </c>
      <c r="L41" s="28">
        <v>0</v>
      </c>
      <c r="M41" s="28">
        <v>1330638.8999999999</v>
      </c>
      <c r="N41" s="28">
        <f>+'[1]FLUJO DE EFECTIVO '!D38</f>
        <v>0</v>
      </c>
      <c r="O41" s="31">
        <f t="shared" si="3"/>
        <v>1330638.8999999999</v>
      </c>
      <c r="Q41" s="32"/>
      <c r="R41" s="33"/>
    </row>
    <row r="42" spans="1:18" ht="54.75" customHeight="1" x14ac:dyDescent="0.45">
      <c r="A42" s="48" t="s">
        <v>38</v>
      </c>
      <c r="B42" s="37">
        <f>SUM(B29:B36)</f>
        <v>49221572618.5</v>
      </c>
      <c r="C42" s="49">
        <f>SUM(C29:C36)</f>
        <v>30384465922.704002</v>
      </c>
      <c r="D42" s="49">
        <f>SUM(D29:D36)</f>
        <v>36666111064.989998</v>
      </c>
      <c r="E42" s="49">
        <f>SUM(E29:E36)</f>
        <v>47349903177.689995</v>
      </c>
      <c r="F42" s="50">
        <f>SUM(F29:F36)</f>
        <v>50160451013.650002</v>
      </c>
      <c r="G42" s="39">
        <v>56545499001.93</v>
      </c>
      <c r="H42" s="37">
        <f>SUM(H29:H36)</f>
        <v>221106430180.96399</v>
      </c>
      <c r="I42" s="37">
        <f>SUM(I29:I36)</f>
        <v>62487825519.199997</v>
      </c>
      <c r="J42" s="39">
        <f>SUM(J29:J36)</f>
        <v>70701125774.25</v>
      </c>
      <c r="K42" s="39">
        <f>SUM(K29:K34)</f>
        <v>79201684575.48999</v>
      </c>
      <c r="L42" s="39">
        <f>SUM(L29:L41)</f>
        <v>89709553022.440002</v>
      </c>
      <c r="M42" s="39">
        <f>SUM(M29:M41)</f>
        <v>99781761152.160019</v>
      </c>
      <c r="N42" s="39">
        <f>SUM(N29:N41)</f>
        <v>75028455864.810013</v>
      </c>
      <c r="O42" s="40">
        <f>SUM(O29:O41)</f>
        <v>747238408707.81421</v>
      </c>
      <c r="Q42" s="32"/>
    </row>
    <row r="43" spans="1:18" ht="54.75" customHeight="1" x14ac:dyDescent="0.45">
      <c r="A43" s="51"/>
      <c r="B43" s="28"/>
      <c r="C43" s="52"/>
      <c r="D43" s="52"/>
      <c r="E43" s="52"/>
      <c r="F43" s="53"/>
      <c r="G43" s="52"/>
      <c r="H43" s="52"/>
      <c r="I43" s="53"/>
      <c r="J43" s="52"/>
      <c r="K43" s="52"/>
      <c r="L43" s="52"/>
      <c r="M43" s="52"/>
      <c r="N43" s="52"/>
      <c r="O43" s="26"/>
      <c r="P43" s="32"/>
      <c r="Q43" s="32"/>
    </row>
    <row r="44" spans="1:18" ht="54.75" customHeight="1" x14ac:dyDescent="0.45">
      <c r="A44" s="51"/>
      <c r="B44" s="28"/>
      <c r="C44" s="52"/>
      <c r="D44" s="52"/>
      <c r="E44" s="52"/>
      <c r="F44" s="53"/>
      <c r="G44" s="52"/>
      <c r="H44" s="52"/>
      <c r="I44" s="53"/>
      <c r="J44" s="52"/>
      <c r="K44" s="52"/>
      <c r="L44" s="52"/>
      <c r="M44" s="52"/>
      <c r="N44" s="52"/>
      <c r="O44" s="26"/>
      <c r="Q44" s="32"/>
    </row>
    <row r="45" spans="1:18" ht="54.75" customHeight="1" thickBot="1" x14ac:dyDescent="0.5">
      <c r="A45" s="48" t="s">
        <v>39</v>
      </c>
      <c r="B45" s="54">
        <f>B25-B42</f>
        <v>1984586482.3899994</v>
      </c>
      <c r="C45" s="55">
        <f>+C25-C42</f>
        <v>5121909650.4260025</v>
      </c>
      <c r="D45" s="55">
        <f>+D25-D42</f>
        <v>7885453400.730011</v>
      </c>
      <c r="E45" s="55">
        <f>+E25-E42</f>
        <v>7969554820.7800064</v>
      </c>
      <c r="F45" s="54">
        <f>+F25-F42</f>
        <v>8268621240.3399963</v>
      </c>
      <c r="G45" s="55">
        <v>7964225327.2399979</v>
      </c>
      <c r="H45" s="54">
        <f>H25-H42</f>
        <v>7964225327.2359619</v>
      </c>
      <c r="I45" s="54">
        <f>I25-I42</f>
        <v>7845604675.6000061</v>
      </c>
      <c r="J45" s="55">
        <f>J25-J42</f>
        <v>7998954242.9900055</v>
      </c>
      <c r="K45" s="55">
        <f>K25-K42</f>
        <v>8883563921.7299957</v>
      </c>
      <c r="L45" s="55">
        <f>L25-L42</f>
        <v>9420659413.0599976</v>
      </c>
      <c r="M45" s="55">
        <f>+M25-M42</f>
        <v>10818508175.669983</v>
      </c>
      <c r="N45" s="55">
        <f>+N25-N42</f>
        <v>10937887092.089951</v>
      </c>
      <c r="O45" s="55">
        <f>+O25-O42</f>
        <v>10937887092.085693</v>
      </c>
      <c r="P45" s="32"/>
      <c r="Q45" s="32"/>
      <c r="R45" s="33"/>
    </row>
    <row r="46" spans="1:18" ht="47.25" customHeight="1" thickTop="1" x14ac:dyDescent="0.35">
      <c r="A46" s="56"/>
      <c r="B46" s="42"/>
      <c r="C46" s="32"/>
      <c r="F46" s="57">
        <f>+F45-G24</f>
        <v>0</v>
      </c>
      <c r="G46" s="32"/>
      <c r="H46" s="32"/>
      <c r="I46" s="57"/>
      <c r="J46" s="32"/>
      <c r="K46" s="32"/>
      <c r="L46" s="32"/>
      <c r="M46" s="32"/>
      <c r="N46" s="32"/>
    </row>
    <row r="47" spans="1:18" ht="47.25" customHeight="1" x14ac:dyDescent="0.35">
      <c r="A47" s="58"/>
      <c r="D47" s="32"/>
      <c r="E47" s="32"/>
      <c r="F47" s="57"/>
      <c r="G47" s="32"/>
      <c r="H47" s="32"/>
      <c r="I47" s="57"/>
      <c r="J47" s="32"/>
      <c r="K47" s="32"/>
      <c r="L47" s="32"/>
      <c r="M47" s="32"/>
      <c r="N47" s="32"/>
      <c r="O47" s="32"/>
    </row>
    <row r="48" spans="1:18" ht="47.25" customHeight="1" x14ac:dyDescent="0.35">
      <c r="A48" s="58"/>
      <c r="D48" s="32"/>
      <c r="E48" s="32"/>
      <c r="F48" s="57"/>
      <c r="G48" s="32"/>
      <c r="H48" s="32"/>
      <c r="I48" s="57"/>
      <c r="J48" s="32"/>
      <c r="K48" s="32"/>
      <c r="L48" s="32"/>
      <c r="M48" s="32"/>
      <c r="N48" s="32"/>
      <c r="O48" s="33"/>
    </row>
    <row r="49" spans="1:15" ht="47.25" customHeight="1" x14ac:dyDescent="0.35">
      <c r="A49" s="58"/>
      <c r="D49" s="32"/>
      <c r="O49" s="33"/>
    </row>
    <row r="50" spans="1:15" ht="47.25" customHeight="1" x14ac:dyDescent="0.35">
      <c r="A50" s="58"/>
    </row>
    <row r="51" spans="1:15" ht="47.25" customHeight="1" x14ac:dyDescent="0.35">
      <c r="A51" s="59"/>
    </row>
    <row r="52" spans="1:15" ht="47.25" customHeight="1" x14ac:dyDescent="0.35">
      <c r="A52" s="59"/>
      <c r="D52" s="32"/>
    </row>
    <row r="53" spans="1:15" ht="47.25" customHeight="1" x14ac:dyDescent="0.35">
      <c r="A53" s="60"/>
      <c r="B53" s="61"/>
      <c r="C53" s="62"/>
      <c r="D53" s="32"/>
    </row>
    <row r="54" spans="1:15" ht="47.25" customHeight="1" x14ac:dyDescent="0.35">
      <c r="C54" s="32"/>
      <c r="O54" s="43"/>
    </row>
    <row r="55" spans="1:15" ht="47.25" customHeight="1" x14ac:dyDescent="0.35">
      <c r="O55" s="43"/>
    </row>
    <row r="56" spans="1:15" ht="47.25" customHeight="1" x14ac:dyDescent="0.35">
      <c r="O56" s="63"/>
    </row>
  </sheetData>
  <mergeCells count="4">
    <mergeCell ref="A1:O1"/>
    <mergeCell ref="A2:O2"/>
    <mergeCell ref="A3:O3"/>
    <mergeCell ref="A4:O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2018-09-06T21:45:11Z</dcterms:created>
  <dcterms:modified xsi:type="dcterms:W3CDTF">2018-09-06T21:45:51Z</dcterms:modified>
</cp:coreProperties>
</file>