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sers\Biosaity_Lorenzo\Desktop\"/>
    </mc:Choice>
  </mc:AlternateContent>
  <bookViews>
    <workbookView xWindow="0" yWindow="0" windowWidth="19200" windowHeight="7440"/>
  </bookViews>
  <sheets>
    <sheet name="FLUJO DE EFECTIVO HISTORICO " sheetId="1" r:id="rId1"/>
  </sheets>
  <externalReferences>
    <externalReference r:id="rId2"/>
  </externalReferences>
  <definedNames>
    <definedName name="_xlnm.Print_Area" localSheetId="0">'FLUJO DE EFECTIVO HISTORICO '!$A$1:$T$57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7" i="1" l="1"/>
  <c r="P29" i="1" s="1"/>
  <c r="P30" i="1" s="1"/>
  <c r="P57" i="1" s="1"/>
  <c r="Q29" i="1" s="1"/>
  <c r="Q30" i="1" s="1"/>
  <c r="Q57" i="1" s="1"/>
  <c r="R54" i="1"/>
  <c r="Q54" i="1"/>
  <c r="P54" i="1"/>
  <c r="N54" i="1"/>
  <c r="M54" i="1"/>
  <c r="L54" i="1"/>
  <c r="L57" i="1" s="1"/>
  <c r="M29" i="1" s="1"/>
  <c r="K54" i="1"/>
  <c r="J54" i="1"/>
  <c r="I54" i="1"/>
  <c r="F54" i="1"/>
  <c r="E54" i="1"/>
  <c r="D54" i="1"/>
  <c r="C54" i="1"/>
  <c r="B54" i="1"/>
  <c r="H41" i="1"/>
  <c r="H40" i="1"/>
  <c r="H39" i="1"/>
  <c r="H38" i="1"/>
  <c r="H37" i="1"/>
  <c r="H36" i="1"/>
  <c r="H35" i="1"/>
  <c r="H34" i="1"/>
  <c r="H54" i="1" s="1"/>
  <c r="R30" i="1"/>
  <c r="R57" i="1" s="1"/>
  <c r="B30" i="1"/>
  <c r="B57" i="1" s="1"/>
  <c r="H29" i="1" s="1"/>
  <c r="R27" i="1"/>
  <c r="Q27" i="1"/>
  <c r="P27" i="1"/>
  <c r="N27" i="1"/>
  <c r="L27" i="1"/>
  <c r="K27" i="1"/>
  <c r="D27" i="1"/>
  <c r="D30" i="1" s="1"/>
  <c r="D57" i="1" s="1"/>
  <c r="C27" i="1"/>
  <c r="C30" i="1" s="1"/>
  <c r="C57" i="1" s="1"/>
  <c r="B27" i="1"/>
  <c r="H22" i="1"/>
  <c r="H20" i="1"/>
  <c r="H19" i="1"/>
  <c r="H18" i="1"/>
  <c r="H17" i="1"/>
  <c r="H15" i="1"/>
  <c r="H27" i="1" s="1"/>
  <c r="H13" i="1"/>
  <c r="H12" i="1"/>
  <c r="H11" i="1"/>
  <c r="M10" i="1"/>
  <c r="M27" i="1" s="1"/>
  <c r="J10" i="1"/>
  <c r="J27" i="1" s="1"/>
  <c r="I10" i="1"/>
  <c r="G10" i="1"/>
  <c r="F10" i="1"/>
  <c r="F27" i="1" s="1"/>
  <c r="F30" i="1" s="1"/>
  <c r="F57" i="1" s="1"/>
  <c r="F58" i="1" s="1"/>
  <c r="E10" i="1"/>
  <c r="E27" i="1" s="1"/>
  <c r="E30" i="1" s="1"/>
  <c r="E57" i="1" s="1"/>
  <c r="A1" i="1"/>
  <c r="H30" i="1" l="1"/>
  <c r="H57" i="1" s="1"/>
  <c r="M30" i="1"/>
  <c r="M57" i="1" s="1"/>
  <c r="N29" i="1" s="1"/>
  <c r="N30" i="1" s="1"/>
  <c r="N57" i="1" s="1"/>
  <c r="O29" i="1" s="1"/>
  <c r="I27" i="1"/>
  <c r="I30" i="1" s="1"/>
  <c r="I57" i="1" s="1"/>
  <c r="J29" i="1" s="1"/>
  <c r="J30" i="1" s="1"/>
  <c r="J57" i="1" s="1"/>
  <c r="K29" i="1" s="1"/>
  <c r="K30" i="1" s="1"/>
  <c r="K57" i="1" s="1"/>
  <c r="L29" i="1" s="1"/>
</calcChain>
</file>

<file path=xl/comments1.xml><?xml version="1.0" encoding="utf-8"?>
<comments xmlns="http://schemas.openxmlformats.org/spreadsheetml/2006/main">
  <authors>
    <author>Santa Manzanillo</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<sst xmlns="http://schemas.openxmlformats.org/spreadsheetml/2006/main" count="52" uniqueCount="51">
  <si>
    <t>Estado de Flujo de Efectivo Histórico</t>
  </si>
  <si>
    <t xml:space="preserve"> Régimen Contributivo</t>
  </si>
  <si>
    <t>PERÍODO  2003-2023</t>
  </si>
  <si>
    <t>2003-2007</t>
  </si>
  <si>
    <t>2008-2012</t>
  </si>
  <si>
    <t>al 31-07-2023</t>
  </si>
  <si>
    <t>TOTAL</t>
  </si>
  <si>
    <t>Notificaciones de Pago Cobradas</t>
  </si>
  <si>
    <t>Aportes del Gobierno al  FONAMAT</t>
  </si>
  <si>
    <t xml:space="preserve">Aportes del Gobierno  para Programas  Especiales </t>
  </si>
  <si>
    <t>Fondos Reintegrados</t>
  </si>
  <si>
    <t>Tss-Dev Empleadoreas Cred. NP CSP</t>
  </si>
  <si>
    <t>Rendimientos Bancarios SFS</t>
  </si>
  <si>
    <t>Rendimientos Bancarios SVDS</t>
  </si>
  <si>
    <t>Multas Entidades del sistema</t>
  </si>
  <si>
    <t>Efectivo Reingresado Anteriormente Liquidado</t>
  </si>
  <si>
    <t>Fondos Operativos del SUIR</t>
  </si>
  <si>
    <t>Prov. Cheques Certificados no Pagados al SDSS Decreto 388-91</t>
  </si>
  <si>
    <t xml:space="preserve">Reitegro Fondos Cuidado a la Salud de las Personas </t>
  </si>
  <si>
    <t>Descuentos Compra Titulos Desmaterializados</t>
  </si>
  <si>
    <t>Efectivo Recibido para Operaciones Extraordinarias</t>
  </si>
  <si>
    <t>Efectivo Fondo de Atenciones Médicas Para Paciente Covid-19</t>
  </si>
  <si>
    <t>Efectivo Proc. Medicamentos Alto Costo Covid-19</t>
  </si>
  <si>
    <t>Efectivo Proc. Receptora de Recursos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</si>
  <si>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</si>
  <si>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</si>
  <si>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</si>
  <si>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</si>
  <si>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</si>
  <si>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</si>
  <si>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</si>
  <si>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</si>
  <si>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</si>
  <si>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</si>
  <si>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 xml:space="preserve">Reembolso a Empleadores SFS </t>
  </si>
  <si>
    <t>Gastos Operativos del SUIR</t>
  </si>
  <si>
    <t>Prov.Cheques Certificados no pagados al SDSS decreto 388-91</t>
  </si>
  <si>
    <t>Otros</t>
  </si>
  <si>
    <t>Devolución SFS Pensionados del Estado 18-19</t>
  </si>
  <si>
    <t>Devolución SFS Policia Nacional</t>
  </si>
  <si>
    <t>Devolución SFS Pensionados Sector Salud</t>
  </si>
  <si>
    <t>Devolución SFS Pensionados Fuerzas Armadas</t>
  </si>
  <si>
    <t xml:space="preserve">Efectivo P/Devolver a Empleadores </t>
  </si>
  <si>
    <t xml:space="preserve">Efectivo Trans.Prueba PCR Módulo Gobierno </t>
  </si>
  <si>
    <t>Pago a Entidades por Operaciones Extraordinarias</t>
  </si>
  <si>
    <t>Efectivo Previamente Liquidado AFP</t>
  </si>
  <si>
    <t xml:space="preserve">Efectivo Previamente Liquidado a Estancias Infantiles </t>
  </si>
  <si>
    <t>Pago a Entidades Fondos Atenciones Med. Pacientes Covid-19</t>
  </si>
  <si>
    <t>Pago a Entidades  Medicamento Alto Costo Covid-19</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</si>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</sst>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_-;\-* #,##0.00_-;_-* &quot;-&quot;??_-;_-@_-"/>
  </numFmts>
  <fonts count="21">
    <font>
      <sz val="11"/>
      <color theme="1"/>
      <name val="Calibri"/>
      <family val="2"/>
      <scheme val="minor"/>
    </font>
    <font>
      <sz val="10"/>
      <name val="Arial"/>
      <family val="2"/>
    </font>
    <font>
      <b/>
      <sz val="48"/>
      <name val="Century Gothic"/>
      <family val="2"/>
    </font>
    <font>
      <sz val="36"/>
      <name val="Trebuchet MS"/>
      <family val="2"/>
    </font>
    <font>
      <b/>
      <sz val="48"/>
      <color theme="0"/>
      <name val="Century Gothic"/>
      <family val="2"/>
    </font>
    <font>
      <sz val="16"/>
      <name val="Trebuchet MS"/>
      <family val="2"/>
    </font>
    <font>
      <b/>
      <sz val="16"/>
      <color rgb="FFFF0000"/>
      <name val="Trebuchet MS"/>
      <family val="2"/>
    </font>
    <font>
      <b/>
      <sz val="18"/>
      <name val="Century Gothic"/>
      <family val="2"/>
    </font>
    <font>
      <b/>
      <sz val="16"/>
      <name val="Trebuchet MS"/>
      <family val="2"/>
    </font>
    <font>
      <b/>
      <u/>
      <sz val="24"/>
      <name val="Trebuchet MS"/>
      <family val="2"/>
    </font>
    <font>
      <b/>
      <u/>
      <sz val="22"/>
      <name val="Trebuchet MS"/>
      <family val="2"/>
    </font>
    <font>
      <sz val="22"/>
      <name val="Trebuchet MS"/>
      <family val="2"/>
    </font>
    <font>
      <sz val="24"/>
      <name val="Calibri ligh "/>
    </font>
    <font>
      <b/>
      <u/>
      <sz val="24"/>
      <name val="Calibri ligh "/>
    </font>
    <font>
      <b/>
      <sz val="24"/>
      <name val="Calibri ligh "/>
    </font>
    <font>
      <b/>
      <u/>
      <sz val="16"/>
      <name val="Trebuchet MS"/>
      <family val="2"/>
    </font>
    <font>
      <b/>
      <sz val="22"/>
      <name val="Trebuchet MS"/>
      <family val="2"/>
    </font>
    <font>
      <sz val="20"/>
      <name val="Trebuchet MS"/>
      <family val="2"/>
    </font>
    <font>
      <b/>
      <sz val="9"/>
      <color indexed="81"/>
      <name val="Tahoma"/>
      <family val="2"/>
    </font>
    <font>
      <sz val="9"/>
      <color indexed="81"/>
      <name val="Tahoma"/>
      <family val="2"/>
    </font>
    <font>
      <sz val="20"/>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71">
    <xf numFmtId="0" fontId="0" fillId="0" borderId="0" xfId="0"/>
    <xf numFmtId="0" fontId="3" fillId="0" borderId="0" xfId="2" applyFont="1"/>
    <xf numFmtId="0" fontId="2" fillId="0" borderId="0" xfId="2" applyFont="1" applyAlignment="1">
      <alignment horizontal="center"/>
    </xf>
    <xf numFmtId="0" fontId="5" fillId="0" borderId="0" xfId="2" applyFont="1"/>
    <xf numFmtId="0" fontId="6" fillId="0" borderId="0" xfId="2" applyFont="1" applyAlignment="1">
      <alignment horizontal="center" vertical="center" wrapText="1"/>
    </xf>
    <xf numFmtId="0" fontId="7" fillId="3" borderId="1" xfId="2" applyFont="1" applyFill="1" applyBorder="1" applyAlignment="1">
      <alignment horizontal="center" vertical="center" wrapText="1"/>
    </xf>
    <xf numFmtId="1" fontId="7" fillId="3" borderId="1" xfId="2" applyNumberFormat="1" applyFont="1" applyFill="1" applyBorder="1" applyAlignment="1">
      <alignment horizontal="center" vertical="center" wrapText="1"/>
    </xf>
    <xf numFmtId="0" fontId="7" fillId="4" borderId="2" xfId="2" applyFont="1" applyFill="1" applyBorder="1" applyAlignment="1">
      <alignment horizontal="center" vertical="center" wrapText="1"/>
    </xf>
    <xf numFmtId="0" fontId="8" fillId="0" borderId="0" xfId="2" applyFont="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11" fillId="0" borderId="0" xfId="2" applyFont="1"/>
    <xf numFmtId="43" fontId="11" fillId="0" borderId="0" xfId="1" applyFont="1"/>
    <xf numFmtId="0" fontId="11" fillId="5" borderId="0" xfId="2" applyFont="1" applyFill="1"/>
    <xf numFmtId="4" fontId="11" fillId="0" borderId="0" xfId="2" applyNumberFormat="1" applyFont="1"/>
    <xf numFmtId="43" fontId="11" fillId="5" borderId="0" xfId="1" applyFont="1" applyFill="1"/>
    <xf numFmtId="43" fontId="11" fillId="5" borderId="0" xfId="2" applyNumberFormat="1" applyFont="1" applyFill="1"/>
    <xf numFmtId="43" fontId="11" fillId="0" borderId="0" xfId="2" applyNumberFormat="1" applyFont="1"/>
    <xf numFmtId="43" fontId="11" fillId="0" borderId="0" xfId="3" applyFont="1" applyFill="1" applyBorder="1"/>
    <xf numFmtId="0" fontId="12" fillId="0" borderId="3" xfId="2" applyFont="1" applyBorder="1"/>
    <xf numFmtId="43" fontId="12" fillId="0" borderId="3" xfId="3" applyFont="1" applyBorder="1"/>
    <xf numFmtId="43" fontId="12" fillId="5" borderId="3" xfId="3" applyFont="1" applyFill="1" applyBorder="1"/>
    <xf numFmtId="43" fontId="12" fillId="0" borderId="3" xfId="3" applyFont="1" applyFill="1" applyBorder="1"/>
    <xf numFmtId="43" fontId="12" fillId="0" borderId="3" xfId="2" applyNumberFormat="1" applyFont="1" applyBorder="1"/>
    <xf numFmtId="43" fontId="5" fillId="0" borderId="0" xfId="2" applyNumberFormat="1" applyFont="1"/>
    <xf numFmtId="164" fontId="5" fillId="0" borderId="0" xfId="2" applyNumberFormat="1" applyFont="1"/>
    <xf numFmtId="0" fontId="12" fillId="0" borderId="3" xfId="2" applyFont="1" applyBorder="1" applyAlignment="1">
      <alignment wrapText="1"/>
    </xf>
    <xf numFmtId="0" fontId="13" fillId="0" borderId="3" xfId="2" applyFont="1" applyBorder="1" applyAlignment="1">
      <alignment horizontal="center"/>
    </xf>
    <xf numFmtId="43" fontId="14" fillId="5" borderId="3" xfId="3" applyFont="1" applyFill="1" applyBorder="1"/>
    <xf numFmtId="43" fontId="13" fillId="0" borderId="3" xfId="3" applyFont="1" applyBorder="1" applyAlignment="1">
      <alignment horizontal="center"/>
    </xf>
    <xf numFmtId="43" fontId="14" fillId="0" borderId="3" xfId="3" applyFont="1" applyBorder="1"/>
    <xf numFmtId="43" fontId="14" fillId="0" borderId="3" xfId="2" applyNumberFormat="1" applyFont="1" applyBorder="1"/>
    <xf numFmtId="0" fontId="14" fillId="0" borderId="3" xfId="2" applyFont="1" applyBorder="1"/>
    <xf numFmtId="0" fontId="13" fillId="0" borderId="3" xfId="2" applyFont="1" applyBorder="1"/>
    <xf numFmtId="43" fontId="13" fillId="0" borderId="3" xfId="3" applyFont="1" applyBorder="1"/>
    <xf numFmtId="0" fontId="12" fillId="0" borderId="3" xfId="2" applyFont="1" applyBorder="1" applyAlignment="1">
      <alignment vertical="center" wrapText="1"/>
    </xf>
    <xf numFmtId="0" fontId="12" fillId="0" borderId="4" xfId="2" applyFont="1" applyBorder="1"/>
    <xf numFmtId="0" fontId="14" fillId="0" borderId="0" xfId="2" applyFont="1" applyAlignment="1">
      <alignment horizontal="right"/>
    </xf>
    <xf numFmtId="43" fontId="14" fillId="0" borderId="3" xfId="3" applyFont="1" applyBorder="1" applyAlignment="1">
      <alignment horizontal="right"/>
    </xf>
    <xf numFmtId="43" fontId="14" fillId="5" borderId="3" xfId="3" applyFont="1" applyFill="1" applyBorder="1" applyAlignment="1">
      <alignment horizontal="right"/>
    </xf>
    <xf numFmtId="0" fontId="12" fillId="0" borderId="0" xfId="2" applyFont="1"/>
    <xf numFmtId="43" fontId="12" fillId="0" borderId="0" xfId="3" applyFont="1"/>
    <xf numFmtId="43" fontId="12" fillId="5" borderId="0" xfId="3" applyFont="1" applyFill="1"/>
    <xf numFmtId="43" fontId="12" fillId="0" borderId="0" xfId="2" applyNumberFormat="1" applyFont="1"/>
    <xf numFmtId="43" fontId="14" fillId="5" borderId="5" xfId="3" applyFont="1" applyFill="1" applyBorder="1"/>
    <xf numFmtId="43" fontId="14" fillId="0" borderId="5" xfId="3" applyFont="1" applyBorder="1"/>
    <xf numFmtId="43" fontId="14" fillId="0" borderId="5" xfId="4" applyFont="1" applyBorder="1"/>
    <xf numFmtId="43" fontId="14" fillId="0" borderId="5" xfId="1" applyFont="1" applyBorder="1"/>
    <xf numFmtId="43" fontId="15" fillId="0" borderId="0" xfId="3" applyFont="1" applyAlignment="1">
      <alignment horizontal="left"/>
    </xf>
    <xf numFmtId="43" fontId="5" fillId="0" borderId="0" xfId="3" applyFont="1"/>
    <xf numFmtId="43" fontId="5" fillId="5" borderId="0" xfId="2" applyNumberFormat="1" applyFont="1" applyFill="1"/>
    <xf numFmtId="43" fontId="16" fillId="0" borderId="0" xfId="4" applyFont="1" applyBorder="1"/>
    <xf numFmtId="43" fontId="16" fillId="0" borderId="0" xfId="1" applyFont="1" applyBorder="1"/>
    <xf numFmtId="43" fontId="5" fillId="0" borderId="0" xfId="3" applyFont="1" applyAlignment="1">
      <alignment horizontal="left"/>
    </xf>
    <xf numFmtId="43" fontId="5" fillId="0" borderId="0" xfId="1" applyFont="1"/>
    <xf numFmtId="43" fontId="5" fillId="0" borderId="0" xfId="2" applyNumberFormat="1" applyFont="1" applyBorder="1"/>
    <xf numFmtId="43" fontId="16" fillId="0" borderId="0" xfId="2" applyNumberFormat="1" applyFont="1" applyBorder="1"/>
    <xf numFmtId="0" fontId="5" fillId="5" borderId="0" xfId="2" applyFont="1" applyFill="1"/>
    <xf numFmtId="43" fontId="5" fillId="0" borderId="0" xfId="4" applyFont="1" applyBorder="1"/>
    <xf numFmtId="43" fontId="5" fillId="0" borderId="0" xfId="1" applyFont="1" applyBorder="1"/>
    <xf numFmtId="43" fontId="5" fillId="0" borderId="0" xfId="3" applyFont="1" applyAlignment="1">
      <alignment horizontal="center"/>
    </xf>
    <xf numFmtId="43" fontId="8" fillId="0" borderId="0" xfId="3" applyFont="1" applyAlignment="1">
      <alignment horizontal="left"/>
    </xf>
    <xf numFmtId="43" fontId="8" fillId="0" borderId="0" xfId="3" applyFont="1" applyBorder="1"/>
    <xf numFmtId="43" fontId="8" fillId="0" borderId="0" xfId="2" applyNumberFormat="1" applyFont="1" applyFill="1" applyBorder="1"/>
    <xf numFmtId="43" fontId="17" fillId="0" borderId="0" xfId="4" applyFont="1"/>
    <xf numFmtId="43" fontId="17" fillId="0" borderId="0" xfId="1" applyFont="1"/>
    <xf numFmtId="43" fontId="5" fillId="0" borderId="0" xfId="2" applyNumberFormat="1" applyFont="1" applyFill="1"/>
    <xf numFmtId="0" fontId="17" fillId="0" borderId="0" xfId="2" applyFont="1"/>
    <xf numFmtId="0" fontId="2" fillId="0" borderId="0" xfId="2" applyFont="1" applyAlignment="1">
      <alignment horizontal="center"/>
    </xf>
    <xf numFmtId="0" fontId="4" fillId="2" borderId="0" xfId="2" applyFont="1" applyFill="1" applyAlignment="1">
      <alignment horizontal="center"/>
    </xf>
  </cellXfs>
  <cellStyles count="5">
    <cellStyle name="Comma" xfId="1" builtinId="3"/>
    <cellStyle name="Comma 2" xfId="3"/>
    <cellStyle name="Comma 3" xfId="4"/>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38100</xdr:colOff>
      <xdr:row>1</xdr:row>
      <xdr:rowOff>76200</xdr:rowOff>
    </xdr:from>
    <xdr:to>
      <xdr:col>20</xdr:col>
      <xdr:colOff>95250</xdr:colOff>
      <xdr:row>4</xdr:row>
      <xdr:rowOff>323850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82600" y="676275"/>
          <a:ext cx="401955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iosaity_Lorenzo/Downloads/ESTADOS%20PARA%20PUBLICAR%20-%2007%20-2023%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IZADOS "/>
    </sheetNames>
    <sheetDataSet>
      <sheetData sheetId="0"/>
      <sheetData sheetId="1"/>
      <sheetData sheetId="2"/>
      <sheetData sheetId="3">
        <row r="2">
          <cell r="A2" t="str">
            <v>Tesorería de la Seguridad Social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W72"/>
  <sheetViews>
    <sheetView showGridLines="0" tabSelected="1" zoomScale="40" zoomScaleNormal="40" zoomScaleSheetLayoutView="30" workbookViewId="0">
      <pane xSplit="1" ySplit="9" topLeftCell="R10" activePane="bottomRight" state="frozen"/>
      <selection pane="topRight" activeCell="B1" sqref="B1"/>
      <selection pane="bottomLeft" activeCell="A10" sqref="A10"/>
      <selection pane="bottomRight" activeCell="S54" sqref="S54"/>
    </sheetView>
  </sheetViews>
  <sheetFormatPr defaultRowHeight="47.25" customHeight="1"/>
  <cols>
    <col min="1" max="1" width="119.140625" style="3" customWidth="1"/>
    <col min="2" max="2" width="48.28515625" style="3" customWidth="1"/>
    <col min="3" max="3" width="48.85546875" style="3" hidden="1" customWidth="1"/>
    <col min="4" max="4" width="46.28515625" style="3" hidden="1" customWidth="1"/>
    <col min="5" max="5" width="45.7109375" style="3" hidden="1" customWidth="1"/>
    <col min="6" max="6" width="45.7109375" style="58" hidden="1" customWidth="1"/>
    <col min="7" max="7" width="28.5703125" style="3" hidden="1" customWidth="1"/>
    <col min="8" max="8" width="54.85546875" style="3" bestFit="1" customWidth="1"/>
    <col min="9" max="9" width="48.5703125" style="58" customWidth="1"/>
    <col min="10" max="17" width="48.5703125" style="3" customWidth="1"/>
    <col min="18" max="19" width="54.5703125" style="3" bestFit="1" customWidth="1"/>
    <col min="20" max="20" width="59.42578125" style="3" bestFit="1" customWidth="1"/>
    <col min="21" max="21" width="66.5703125" style="3" customWidth="1"/>
    <col min="22" max="22" width="33.85546875" style="3" bestFit="1" customWidth="1"/>
    <col min="23" max="23" width="29.28515625" style="3" customWidth="1"/>
    <col min="24" max="16384" width="9.140625" style="3"/>
  </cols>
  <sheetData>
    <row r="1" spans="1:23" s="1" customFormat="1" ht="47.25" customHeight="1">
      <c r="A1" s="69" t="str">
        <f>+'[1]PAGOS REALIZADOS '!A2:G2</f>
        <v>Tesorería de la Seguridad Social</v>
      </c>
      <c r="B1" s="69"/>
      <c r="C1" s="69"/>
      <c r="D1" s="69"/>
      <c r="E1" s="69"/>
      <c r="F1" s="69"/>
      <c r="G1" s="69"/>
      <c r="H1" s="69"/>
      <c r="I1" s="69"/>
      <c r="J1" s="69"/>
      <c r="K1" s="69"/>
      <c r="L1" s="69"/>
      <c r="M1" s="69"/>
      <c r="N1" s="69"/>
      <c r="O1" s="69"/>
      <c r="P1" s="69"/>
      <c r="Q1" s="69"/>
      <c r="R1" s="69"/>
      <c r="S1" s="69"/>
      <c r="T1" s="69"/>
    </row>
    <row r="2" spans="1:23" s="1" customFormat="1" ht="73.5" customHeight="1">
      <c r="A2" s="69" t="s">
        <v>0</v>
      </c>
      <c r="B2" s="69"/>
      <c r="C2" s="69"/>
      <c r="D2" s="69"/>
      <c r="E2" s="69"/>
      <c r="F2" s="69"/>
      <c r="G2" s="69"/>
      <c r="H2" s="69"/>
      <c r="I2" s="69"/>
      <c r="J2" s="69"/>
      <c r="K2" s="69"/>
      <c r="L2" s="69"/>
      <c r="M2" s="69"/>
      <c r="N2" s="69"/>
      <c r="O2" s="69"/>
      <c r="P2" s="69"/>
      <c r="Q2" s="69"/>
      <c r="R2" s="69"/>
      <c r="S2" s="69"/>
      <c r="T2" s="69"/>
    </row>
    <row r="3" spans="1:23" s="1" customFormat="1" ht="69.75" customHeight="1">
      <c r="A3" s="69" t="s">
        <v>1</v>
      </c>
      <c r="B3" s="69"/>
      <c r="C3" s="69"/>
      <c r="D3" s="69"/>
      <c r="E3" s="69"/>
      <c r="F3" s="69"/>
      <c r="G3" s="69"/>
      <c r="H3" s="69"/>
      <c r="I3" s="69"/>
      <c r="J3" s="69"/>
      <c r="K3" s="69"/>
      <c r="L3" s="69"/>
      <c r="M3" s="69"/>
      <c r="N3" s="69"/>
      <c r="O3" s="69"/>
      <c r="P3" s="69"/>
      <c r="Q3" s="69"/>
      <c r="R3" s="69"/>
      <c r="S3" s="69"/>
      <c r="T3" s="69"/>
    </row>
    <row r="4" spans="1:23" s="1" customFormat="1" ht="69.75" customHeight="1">
      <c r="A4" s="2"/>
      <c r="B4" s="2"/>
      <c r="C4" s="2"/>
      <c r="D4" s="2"/>
      <c r="E4" s="2"/>
      <c r="F4" s="2"/>
      <c r="G4" s="2"/>
      <c r="H4" s="2"/>
      <c r="I4" s="2"/>
      <c r="J4" s="2"/>
      <c r="K4" s="2"/>
      <c r="L4" s="2"/>
      <c r="M4" s="2"/>
      <c r="N4" s="2"/>
      <c r="O4" s="2"/>
      <c r="P4" s="2"/>
      <c r="Q4" s="2"/>
      <c r="R4" s="2"/>
      <c r="S4" s="2"/>
      <c r="T4" s="2"/>
    </row>
    <row r="5" spans="1:23" s="1" customFormat="1" ht="28.5" customHeight="1">
      <c r="A5" s="2"/>
      <c r="B5" s="2"/>
      <c r="C5" s="2"/>
      <c r="D5" s="2"/>
      <c r="E5" s="2"/>
      <c r="F5" s="2"/>
      <c r="G5" s="2"/>
      <c r="H5" s="2"/>
      <c r="I5" s="2"/>
      <c r="J5" s="2"/>
      <c r="K5" s="2"/>
      <c r="L5" s="2"/>
      <c r="M5" s="2"/>
      <c r="N5" s="2"/>
      <c r="O5" s="2"/>
      <c r="P5" s="2"/>
      <c r="Q5" s="2"/>
      <c r="R5" s="2"/>
      <c r="S5" s="2"/>
      <c r="T5" s="2"/>
    </row>
    <row r="6" spans="1:23" ht="80.25" customHeight="1" thickBot="1">
      <c r="A6" s="70" t="s">
        <v>2</v>
      </c>
      <c r="B6" s="70"/>
      <c r="C6" s="70"/>
      <c r="D6" s="70"/>
      <c r="E6" s="70"/>
      <c r="F6" s="70"/>
      <c r="G6" s="70"/>
      <c r="H6" s="70"/>
      <c r="I6" s="70"/>
      <c r="J6" s="70"/>
      <c r="K6" s="70"/>
      <c r="L6" s="70"/>
      <c r="M6" s="70"/>
      <c r="N6" s="70"/>
      <c r="O6" s="70"/>
      <c r="P6" s="70"/>
      <c r="Q6" s="70"/>
      <c r="R6" s="70"/>
      <c r="S6" s="70"/>
      <c r="T6" s="70"/>
    </row>
    <row r="7" spans="1:23" s="8" customFormat="1" ht="54.75" customHeight="1" thickBot="1">
      <c r="A7" s="4"/>
      <c r="B7" s="5" t="s">
        <v>3</v>
      </c>
      <c r="C7" s="5">
        <v>2008</v>
      </c>
      <c r="D7" s="5">
        <v>2009</v>
      </c>
      <c r="E7" s="5">
        <v>2010</v>
      </c>
      <c r="F7" s="5">
        <v>2011</v>
      </c>
      <c r="G7" s="6">
        <v>2012</v>
      </c>
      <c r="H7" s="6" t="s">
        <v>4</v>
      </c>
      <c r="I7" s="6">
        <v>2013</v>
      </c>
      <c r="J7" s="6">
        <v>2014</v>
      </c>
      <c r="K7" s="6">
        <v>2015</v>
      </c>
      <c r="L7" s="6">
        <v>2016</v>
      </c>
      <c r="M7" s="6">
        <v>2017</v>
      </c>
      <c r="N7" s="6">
        <v>2018</v>
      </c>
      <c r="O7" s="6">
        <v>2019</v>
      </c>
      <c r="P7" s="6">
        <v>2020</v>
      </c>
      <c r="Q7" s="6">
        <v>2021</v>
      </c>
      <c r="R7" s="6">
        <v>2022</v>
      </c>
      <c r="S7" s="6" t="s">
        <v>5</v>
      </c>
      <c r="T7" s="7" t="s">
        <v>6</v>
      </c>
    </row>
    <row r="8" spans="1:23" ht="54.75" customHeight="1">
      <c r="A8" s="9"/>
      <c r="B8" s="10"/>
      <c r="C8" s="11"/>
      <c r="D8" s="12"/>
      <c r="E8" s="13"/>
      <c r="F8" s="14"/>
      <c r="G8" s="12"/>
      <c r="H8" s="10"/>
      <c r="I8" s="10"/>
      <c r="J8" s="10"/>
      <c r="K8" s="10"/>
      <c r="L8" s="10"/>
      <c r="M8" s="10"/>
      <c r="N8" s="12"/>
      <c r="O8" s="12"/>
      <c r="P8" s="12"/>
      <c r="Q8" s="12"/>
      <c r="R8" s="12"/>
      <c r="S8" s="12"/>
      <c r="T8" s="12"/>
    </row>
    <row r="9" spans="1:23" ht="54.75" customHeight="1">
      <c r="B9" s="15"/>
      <c r="C9" s="15"/>
      <c r="D9" s="13"/>
      <c r="E9" s="13"/>
      <c r="F9" s="16"/>
      <c r="G9" s="13"/>
      <c r="H9" s="13"/>
      <c r="I9" s="17"/>
      <c r="J9" s="18"/>
      <c r="K9" s="18"/>
      <c r="L9" s="18"/>
      <c r="M9" s="19"/>
      <c r="N9" s="19"/>
      <c r="O9" s="19"/>
      <c r="P9" s="19"/>
      <c r="Q9" s="19"/>
      <c r="R9" s="19"/>
      <c r="S9" s="19"/>
      <c r="T9" s="12"/>
    </row>
    <row r="10" spans="1:23" ht="54.75" customHeight="1">
      <c r="A10" s="20" t="s">
        <v>7</v>
      </c>
      <c r="B10" s="21">
        <v>51073041708.440002</v>
      </c>
      <c r="C10" s="21">
        <v>33091748620.630001</v>
      </c>
      <c r="D10" s="21">
        <v>38545424796.800003</v>
      </c>
      <c r="E10" s="21">
        <f>46755973129.28</f>
        <v>46755973129.279999</v>
      </c>
      <c r="F10" s="22">
        <f>49338835859.87-56519332.21+133568288.18</f>
        <v>49415884815.840004</v>
      </c>
      <c r="G10" s="23">
        <f>55135398004.82+63674030.49-133568288.18+28560.86</f>
        <v>55065532307.989998</v>
      </c>
      <c r="H10" s="23">
        <v>222874563670.54001</v>
      </c>
      <c r="I10" s="22">
        <f>61469281329.25+77424860.5-63674030.49-28560.86</f>
        <v>61483003598.400002</v>
      </c>
      <c r="J10" s="23">
        <f>69921705014.98+76612760.06-77424860.5</f>
        <v>69920892914.539993</v>
      </c>
      <c r="K10" s="23">
        <v>79052372049.330002</v>
      </c>
      <c r="L10" s="23">
        <v>89049164221.449997</v>
      </c>
      <c r="M10" s="23">
        <f>99559308032.39+264327766.86-163896559.87-1987886.69</f>
        <v>99657751352.690002</v>
      </c>
      <c r="N10" s="23">
        <v>112854009382.5</v>
      </c>
      <c r="O10" s="23">
        <v>122910817769.06</v>
      </c>
      <c r="P10" s="23">
        <v>121397990565.50999</v>
      </c>
      <c r="Q10" s="23">
        <v>139642528713.33002</v>
      </c>
      <c r="R10" s="23">
        <v>168544622951.96002</v>
      </c>
      <c r="S10" s="23">
        <v>107244392187.39</v>
      </c>
      <c r="T10" s="24">
        <v>1445705151085.1399</v>
      </c>
      <c r="U10" s="25"/>
      <c r="V10" s="25"/>
      <c r="W10" s="26"/>
    </row>
    <row r="11" spans="1:23" ht="62.25" customHeight="1">
      <c r="A11" s="20" t="s">
        <v>8</v>
      </c>
      <c r="B11" s="21">
        <v>125000000</v>
      </c>
      <c r="C11" s="21">
        <v>256250000</v>
      </c>
      <c r="D11" s="21">
        <v>18750000</v>
      </c>
      <c r="E11" s="21"/>
      <c r="F11" s="22"/>
      <c r="G11" s="21"/>
      <c r="H11" s="23">
        <f t="shared" ref="H11:H22" si="0">C11+D11+E11+F11+G11</f>
        <v>275000000</v>
      </c>
      <c r="I11" s="22"/>
      <c r="J11" s="21"/>
      <c r="K11" s="21"/>
      <c r="L11" s="21"/>
      <c r="M11" s="21"/>
      <c r="N11" s="21"/>
      <c r="O11" s="21"/>
      <c r="P11" s="21"/>
      <c r="Q11" s="21"/>
      <c r="R11" s="21"/>
      <c r="S11" s="21"/>
      <c r="T11" s="24">
        <v>400000000</v>
      </c>
      <c r="U11" s="25"/>
      <c r="V11" s="25"/>
      <c r="W11" s="26"/>
    </row>
    <row r="12" spans="1:23" ht="89.25" customHeight="1">
      <c r="A12" s="27" t="s">
        <v>9</v>
      </c>
      <c r="B12" s="21"/>
      <c r="C12" s="21"/>
      <c r="D12" s="21">
        <v>178872817.62</v>
      </c>
      <c r="E12" s="21">
        <v>95767340.299999997</v>
      </c>
      <c r="F12" s="22">
        <v>320281085.42000002</v>
      </c>
      <c r="G12" s="21">
        <v>349151178.95999998</v>
      </c>
      <c r="H12" s="23">
        <f t="shared" si="0"/>
        <v>944072422.29999995</v>
      </c>
      <c r="I12" s="22">
        <v>362641633.79000002</v>
      </c>
      <c r="J12" s="21">
        <v>332071916.05000001</v>
      </c>
      <c r="K12" s="21">
        <v>355290191.79000002</v>
      </c>
      <c r="L12" s="21">
        <v>371308008.60000002</v>
      </c>
      <c r="M12" s="21">
        <v>665847319.53999996</v>
      </c>
      <c r="N12" s="21">
        <v>793176886.71000004</v>
      </c>
      <c r="O12" s="21">
        <v>910105888.26999998</v>
      </c>
      <c r="P12" s="21">
        <v>1093851359.3599999</v>
      </c>
      <c r="Q12" s="21">
        <v>1116077068.3299999</v>
      </c>
      <c r="R12" s="21">
        <v>1927102666.28</v>
      </c>
      <c r="S12" s="21">
        <v>1139491307.5799999</v>
      </c>
      <c r="T12" s="24">
        <v>10011036668.6</v>
      </c>
      <c r="U12" s="25"/>
      <c r="V12" s="25"/>
      <c r="W12" s="26"/>
    </row>
    <row r="13" spans="1:23" ht="57.75" customHeight="1">
      <c r="A13" s="20" t="s">
        <v>10</v>
      </c>
      <c r="B13" s="21"/>
      <c r="C13" s="21"/>
      <c r="D13" s="21"/>
      <c r="E13" s="21">
        <v>10571388.539999999</v>
      </c>
      <c r="F13" s="22">
        <v>685345.92</v>
      </c>
      <c r="G13" s="21">
        <v>288572.65000000002</v>
      </c>
      <c r="H13" s="23">
        <f t="shared" si="0"/>
        <v>11545307.109999999</v>
      </c>
      <c r="I13" s="22"/>
      <c r="J13" s="21"/>
      <c r="K13" s="21"/>
      <c r="L13" s="21"/>
      <c r="M13" s="21"/>
      <c r="N13" s="21"/>
      <c r="O13" s="21">
        <v>366706.06</v>
      </c>
      <c r="P13" s="21">
        <v>376971.83</v>
      </c>
      <c r="Q13" s="21">
        <v>601958.98</v>
      </c>
      <c r="R13" s="21">
        <v>2171533.88</v>
      </c>
      <c r="S13" s="21">
        <v>4281.17</v>
      </c>
      <c r="T13" s="24">
        <v>15066759.029999999</v>
      </c>
      <c r="U13" s="25"/>
      <c r="V13" s="25"/>
      <c r="W13" s="26"/>
    </row>
    <row r="14" spans="1:23" ht="57.75" customHeight="1">
      <c r="A14" s="20" t="s">
        <v>11</v>
      </c>
      <c r="B14" s="21"/>
      <c r="C14" s="21"/>
      <c r="D14" s="21"/>
      <c r="E14" s="21"/>
      <c r="F14" s="22"/>
      <c r="G14" s="21"/>
      <c r="H14" s="23"/>
      <c r="I14" s="22"/>
      <c r="J14" s="21"/>
      <c r="K14" s="21"/>
      <c r="L14" s="21"/>
      <c r="M14" s="21"/>
      <c r="N14" s="21"/>
      <c r="O14" s="21"/>
      <c r="P14" s="21"/>
      <c r="Q14" s="21">
        <v>7451.98</v>
      </c>
      <c r="R14" s="21">
        <v>0</v>
      </c>
      <c r="S14" s="21">
        <v>0</v>
      </c>
      <c r="T14" s="24">
        <v>7451.98</v>
      </c>
      <c r="U14" s="25"/>
      <c r="V14" s="25"/>
      <c r="W14" s="26"/>
    </row>
    <row r="15" spans="1:23" ht="60.75" customHeight="1">
      <c r="A15" s="20" t="s">
        <v>12</v>
      </c>
      <c r="B15" s="21">
        <v>8117392.4500000002</v>
      </c>
      <c r="C15" s="21">
        <v>173508720.11000001</v>
      </c>
      <c r="D15" s="21">
        <v>686325450.87</v>
      </c>
      <c r="E15" s="21">
        <v>567450242.41999996</v>
      </c>
      <c r="F15" s="22">
        <v>713651478.02999997</v>
      </c>
      <c r="G15" s="21">
        <v>773670516.12</v>
      </c>
      <c r="H15" s="23">
        <f t="shared" si="0"/>
        <v>2914606407.5500002</v>
      </c>
      <c r="I15" s="22">
        <v>515174924.62</v>
      </c>
      <c r="J15" s="21">
        <v>568423360.04999995</v>
      </c>
      <c r="K15" s="21">
        <v>596586355.70000005</v>
      </c>
      <c r="L15" s="21">
        <v>782914939.19000006</v>
      </c>
      <c r="M15" s="21">
        <v>723925944.60000002</v>
      </c>
      <c r="N15" s="21">
        <v>760563010.31000006</v>
      </c>
      <c r="O15" s="21">
        <v>884031704.74000001</v>
      </c>
      <c r="P15" s="21">
        <v>569954417.55000007</v>
      </c>
      <c r="Q15" s="21">
        <v>192019589.14000002</v>
      </c>
      <c r="R15" s="21">
        <v>587074879.34000003</v>
      </c>
      <c r="S15" s="21">
        <v>551373873.80000007</v>
      </c>
      <c r="T15" s="24">
        <v>9654766799.039999</v>
      </c>
      <c r="U15" s="25"/>
      <c r="V15" s="25"/>
      <c r="W15" s="26"/>
    </row>
    <row r="16" spans="1:23" ht="60.75" customHeight="1">
      <c r="A16" s="20" t="s">
        <v>13</v>
      </c>
      <c r="B16" s="21"/>
      <c r="C16" s="21"/>
      <c r="D16" s="21"/>
      <c r="E16" s="21"/>
      <c r="F16" s="22"/>
      <c r="G16" s="21"/>
      <c r="H16" s="23"/>
      <c r="I16" s="22"/>
      <c r="J16" s="21"/>
      <c r="K16" s="21"/>
      <c r="L16" s="21"/>
      <c r="M16" s="21">
        <v>809575.77</v>
      </c>
      <c r="N16" s="21">
        <v>59868932.789999999</v>
      </c>
      <c r="O16" s="21">
        <v>131881959.06999999</v>
      </c>
      <c r="P16" s="21">
        <v>122179523.84</v>
      </c>
      <c r="Q16" s="21">
        <v>119033677.65000001</v>
      </c>
      <c r="R16" s="21">
        <v>180698283.65000001</v>
      </c>
      <c r="S16" s="21">
        <v>270224449.30000001</v>
      </c>
      <c r="T16" s="24">
        <v>884696402.07000005</v>
      </c>
      <c r="U16" s="25"/>
      <c r="V16" s="25"/>
      <c r="W16" s="26"/>
    </row>
    <row r="17" spans="1:23" ht="62.25" customHeight="1">
      <c r="A17" s="20" t="s">
        <v>14</v>
      </c>
      <c r="B17" s="21"/>
      <c r="C17" s="21">
        <v>281750</v>
      </c>
      <c r="D17" s="21">
        <v>281750</v>
      </c>
      <c r="E17" s="21">
        <v>4212650</v>
      </c>
      <c r="F17" s="22">
        <v>7718508</v>
      </c>
      <c r="G17" s="21">
        <v>6919487.5</v>
      </c>
      <c r="H17" s="23">
        <f t="shared" si="0"/>
        <v>19414145.5</v>
      </c>
      <c r="I17" s="22">
        <v>4530842.5</v>
      </c>
      <c r="J17" s="21">
        <v>3242175</v>
      </c>
      <c r="K17" s="21">
        <v>11194975.039999999</v>
      </c>
      <c r="L17" s="21">
        <v>3458000</v>
      </c>
      <c r="M17" s="21">
        <v>0</v>
      </c>
      <c r="N17" s="21">
        <v>2956500</v>
      </c>
      <c r="O17" s="21">
        <v>985500</v>
      </c>
      <c r="P17" s="21">
        <v>739125</v>
      </c>
      <c r="Q17" s="21">
        <v>2956500</v>
      </c>
      <c r="R17" s="21">
        <v>5924925</v>
      </c>
      <c r="S17" s="21">
        <v>13519350</v>
      </c>
      <c r="T17" s="24">
        <v>68922038.039999992</v>
      </c>
      <c r="U17" s="25"/>
      <c r="V17" s="25"/>
      <c r="W17" s="26"/>
    </row>
    <row r="18" spans="1:23" ht="62.25" customHeight="1">
      <c r="A18" s="20" t="s">
        <v>15</v>
      </c>
      <c r="B18" s="21"/>
      <c r="C18" s="21"/>
      <c r="D18" s="21"/>
      <c r="E18" s="21"/>
      <c r="F18" s="22">
        <v>1296200</v>
      </c>
      <c r="G18" s="21">
        <v>12749943.859999999</v>
      </c>
      <c r="H18" s="23">
        <f t="shared" si="0"/>
        <v>14046143.859999999</v>
      </c>
      <c r="I18" s="22"/>
      <c r="J18" s="21">
        <v>0</v>
      </c>
      <c r="K18" s="21">
        <v>35924489.649999999</v>
      </c>
      <c r="L18" s="21">
        <v>1527600.17</v>
      </c>
      <c r="M18" s="21">
        <v>87971428.359999999</v>
      </c>
      <c r="N18" s="21">
        <v>1545.56</v>
      </c>
      <c r="O18" s="21">
        <v>0</v>
      </c>
      <c r="P18" s="21">
        <v>17784.71</v>
      </c>
      <c r="Q18" s="21">
        <v>8418481.1099999994</v>
      </c>
      <c r="R18" s="21">
        <v>35629940.990000002</v>
      </c>
      <c r="S18" s="21">
        <v>11703517.460000001</v>
      </c>
      <c r="T18" s="24">
        <v>195240931.87000003</v>
      </c>
      <c r="U18" s="25"/>
      <c r="V18" s="25"/>
      <c r="W18" s="26"/>
    </row>
    <row r="19" spans="1:23" ht="63.75" customHeight="1">
      <c r="A19" s="20" t="s">
        <v>16</v>
      </c>
      <c r="B19" s="21"/>
      <c r="C19" s="21"/>
      <c r="D19" s="21"/>
      <c r="E19" s="21">
        <v>29847.200000000001</v>
      </c>
      <c r="F19" s="22"/>
      <c r="G19" s="21">
        <v>32791081.75</v>
      </c>
      <c r="H19" s="23">
        <f t="shared" si="0"/>
        <v>32820928.949999999</v>
      </c>
      <c r="I19" s="22">
        <v>2927475.95</v>
      </c>
      <c r="J19" s="21">
        <v>22943785.239999998</v>
      </c>
      <c r="K19" s="21">
        <v>34926192.719999999</v>
      </c>
      <c r="L19" s="21">
        <v>37400733.189999998</v>
      </c>
      <c r="M19" s="21">
        <v>40701687.100000001</v>
      </c>
      <c r="N19" s="21">
        <v>41240344.609999999</v>
      </c>
      <c r="O19" s="21">
        <v>45089683.57</v>
      </c>
      <c r="P19" s="21">
        <v>39473975.299999997</v>
      </c>
      <c r="Q19" s="21">
        <v>45683058.699999996</v>
      </c>
      <c r="R19" s="21">
        <v>49519228.939999998</v>
      </c>
      <c r="S19" s="21">
        <v>32285989.300000001</v>
      </c>
      <c r="T19" s="24">
        <v>425013083.56999999</v>
      </c>
      <c r="U19" s="25"/>
      <c r="V19" s="25"/>
      <c r="W19" s="26"/>
    </row>
    <row r="20" spans="1:23" ht="63.75" customHeight="1">
      <c r="A20" s="20" t="s">
        <v>17</v>
      </c>
      <c r="B20" s="21">
        <v>0</v>
      </c>
      <c r="C20" s="21">
        <v>0</v>
      </c>
      <c r="D20" s="21">
        <v>0</v>
      </c>
      <c r="E20" s="21">
        <v>0</v>
      </c>
      <c r="F20" s="22">
        <v>0</v>
      </c>
      <c r="G20" s="21">
        <v>0</v>
      </c>
      <c r="H20" s="23">
        <f t="shared" si="0"/>
        <v>0</v>
      </c>
      <c r="I20" s="22">
        <v>0</v>
      </c>
      <c r="J20" s="21">
        <v>0</v>
      </c>
      <c r="K20" s="21">
        <v>0</v>
      </c>
      <c r="L20" s="21">
        <v>875011.17</v>
      </c>
      <c r="M20" s="21">
        <v>1271967.81</v>
      </c>
      <c r="N20" s="21">
        <v>583598.28</v>
      </c>
      <c r="O20" s="21">
        <v>1416219.79</v>
      </c>
      <c r="P20" s="21">
        <v>1370919.39</v>
      </c>
      <c r="Q20" s="21">
        <v>2468270.2400000002</v>
      </c>
      <c r="R20" s="21">
        <v>63372.66</v>
      </c>
      <c r="S20" s="21">
        <v>1201041.54</v>
      </c>
      <c r="T20" s="24">
        <v>9250400.8800000008</v>
      </c>
      <c r="U20" s="25"/>
      <c r="V20" s="25"/>
      <c r="W20" s="26"/>
    </row>
    <row r="21" spans="1:23" ht="63.75" customHeight="1">
      <c r="A21" s="20" t="s">
        <v>18</v>
      </c>
      <c r="B21" s="21"/>
      <c r="C21" s="21"/>
      <c r="D21" s="21"/>
      <c r="E21" s="21"/>
      <c r="F21" s="22"/>
      <c r="G21" s="21"/>
      <c r="H21" s="23"/>
      <c r="I21" s="22"/>
      <c r="J21" s="21"/>
      <c r="K21" s="21"/>
      <c r="L21" s="21"/>
      <c r="M21" s="21"/>
      <c r="N21" s="21"/>
      <c r="O21" s="21"/>
      <c r="P21" s="21"/>
      <c r="Q21" s="21">
        <v>5462632138</v>
      </c>
      <c r="R21" s="21">
        <v>0</v>
      </c>
      <c r="S21" s="21">
        <v>0</v>
      </c>
      <c r="T21" s="24">
        <v>5462632138</v>
      </c>
      <c r="U21" s="25"/>
      <c r="V21" s="25"/>
      <c r="W21" s="26"/>
    </row>
    <row r="22" spans="1:23" ht="39.75" customHeight="1">
      <c r="A22" s="20" t="s">
        <v>19</v>
      </c>
      <c r="B22" s="21"/>
      <c r="C22" s="21"/>
      <c r="D22" s="21"/>
      <c r="E22" s="21"/>
      <c r="F22" s="22"/>
      <c r="G22" s="21"/>
      <c r="H22" s="23">
        <f t="shared" si="0"/>
        <v>0</v>
      </c>
      <c r="I22" s="22">
        <v>926392.3</v>
      </c>
      <c r="J22" s="21">
        <v>6901190.7599999998</v>
      </c>
      <c r="K22" s="21">
        <v>0</v>
      </c>
      <c r="L22" s="21">
        <v>0</v>
      </c>
      <c r="M22" s="21">
        <v>0</v>
      </c>
      <c r="N22" s="21">
        <v>0</v>
      </c>
      <c r="O22" s="21">
        <v>0</v>
      </c>
      <c r="P22" s="21">
        <v>0</v>
      </c>
      <c r="Q22" s="21">
        <v>0</v>
      </c>
      <c r="R22" s="21">
        <v>0</v>
      </c>
      <c r="S22" s="21">
        <v>0</v>
      </c>
      <c r="T22" s="24">
        <v>7827583.0599999996</v>
      </c>
      <c r="U22" s="25"/>
      <c r="V22" s="25"/>
      <c r="W22" s="26"/>
    </row>
    <row r="23" spans="1:23" ht="37.5" customHeight="1">
      <c r="A23" s="20" t="s">
        <v>20</v>
      </c>
      <c r="B23" s="21">
        <v>0</v>
      </c>
      <c r="C23" s="21"/>
      <c r="D23" s="21"/>
      <c r="E23" s="21"/>
      <c r="F23" s="22"/>
      <c r="G23" s="21"/>
      <c r="H23" s="23">
        <v>0</v>
      </c>
      <c r="I23" s="22">
        <v>0</v>
      </c>
      <c r="J23" s="21">
        <v>0</v>
      </c>
      <c r="K23" s="21">
        <v>0</v>
      </c>
      <c r="L23" s="21">
        <v>0</v>
      </c>
      <c r="M23" s="21">
        <v>1330638.8999999999</v>
      </c>
      <c r="N23" s="21">
        <v>0</v>
      </c>
      <c r="O23" s="21">
        <v>0</v>
      </c>
      <c r="P23" s="21">
        <v>1595480629.22</v>
      </c>
      <c r="Q23" s="21">
        <v>5056987742.3500004</v>
      </c>
      <c r="R23" s="21">
        <v>79895778.800000012</v>
      </c>
      <c r="S23" s="21">
        <v>49955457.079999998</v>
      </c>
      <c r="T23" s="24">
        <v>6783650246.3500004</v>
      </c>
      <c r="U23" s="25"/>
      <c r="V23" s="25"/>
      <c r="W23" s="26"/>
    </row>
    <row r="24" spans="1:23" ht="37.5" customHeight="1">
      <c r="A24" s="20" t="s">
        <v>21</v>
      </c>
      <c r="B24" s="21"/>
      <c r="C24" s="21"/>
      <c r="D24" s="21"/>
      <c r="E24" s="21"/>
      <c r="F24" s="22"/>
      <c r="G24" s="21"/>
      <c r="H24" s="23"/>
      <c r="I24" s="22"/>
      <c r="J24" s="21"/>
      <c r="K24" s="21"/>
      <c r="L24" s="21"/>
      <c r="M24" s="21"/>
      <c r="N24" s="21"/>
      <c r="O24" s="21"/>
      <c r="P24" s="21"/>
      <c r="Q24" s="21">
        <v>1054636862.4</v>
      </c>
      <c r="R24" s="21">
        <v>2397826257.1199999</v>
      </c>
      <c r="S24" s="21">
        <v>512958847.5</v>
      </c>
      <c r="T24" s="24">
        <v>3965421967.02</v>
      </c>
      <c r="U24" s="25"/>
      <c r="V24" s="25"/>
      <c r="W24" s="26"/>
    </row>
    <row r="25" spans="1:23" ht="37.5" customHeight="1">
      <c r="A25" s="20" t="s">
        <v>22</v>
      </c>
      <c r="B25" s="21"/>
      <c r="C25" s="21"/>
      <c r="D25" s="21"/>
      <c r="E25" s="21"/>
      <c r="F25" s="22"/>
      <c r="G25" s="21"/>
      <c r="H25" s="23"/>
      <c r="I25" s="22"/>
      <c r="J25" s="21"/>
      <c r="K25" s="21"/>
      <c r="L25" s="21"/>
      <c r="M25" s="21"/>
      <c r="N25" s="21"/>
      <c r="O25" s="21"/>
      <c r="P25" s="21"/>
      <c r="Q25" s="21">
        <v>181242602.11999997</v>
      </c>
      <c r="R25" s="21">
        <v>412540551.25999999</v>
      </c>
      <c r="S25" s="21">
        <v>20256624.93</v>
      </c>
      <c r="T25" s="24">
        <v>614039778.30999994</v>
      </c>
      <c r="U25" s="25"/>
      <c r="V25" s="25"/>
      <c r="W25" s="26"/>
    </row>
    <row r="26" spans="1:23" ht="37.5" customHeight="1">
      <c r="A26" s="20" t="s">
        <v>23</v>
      </c>
      <c r="B26" s="21"/>
      <c r="C26" s="21"/>
      <c r="D26" s="21"/>
      <c r="E26" s="21"/>
      <c r="F26" s="22"/>
      <c r="G26" s="21"/>
      <c r="H26" s="23"/>
      <c r="I26" s="22"/>
      <c r="J26" s="21"/>
      <c r="K26" s="21"/>
      <c r="L26" s="21"/>
      <c r="M26" s="21"/>
      <c r="N26" s="21"/>
      <c r="O26" s="21"/>
      <c r="P26" s="21"/>
      <c r="Q26" s="21"/>
      <c r="R26" s="21">
        <v>22995341634.91</v>
      </c>
      <c r="S26" s="21">
        <v>14037107907.940001</v>
      </c>
      <c r="T26" s="24">
        <v>37032449542.849998</v>
      </c>
      <c r="U26" s="25"/>
      <c r="V26" s="25"/>
      <c r="W26" s="26"/>
    </row>
    <row r="27" spans="1:23" ht="54.75" customHeight="1">
      <c r="A27" s="28" t="s">
        <v>24</v>
      </c>
      <c r="B27" s="29">
        <f>SUM(B10:B22)</f>
        <v>51206159100.889999</v>
      </c>
      <c r="C27" s="30">
        <f>SUM(C10:C19)</f>
        <v>33521789090.740002</v>
      </c>
      <c r="D27" s="30">
        <f>SUM(D10:D19)</f>
        <v>39429654815.290009</v>
      </c>
      <c r="E27" s="31">
        <f>SUM(E10:E20)</f>
        <v>47434004597.739998</v>
      </c>
      <c r="F27" s="29">
        <f>SUM(F10:F20)</f>
        <v>50459517433.209999</v>
      </c>
      <c r="G27" s="31">
        <v>56241103088.830002</v>
      </c>
      <c r="H27" s="29">
        <f>SUM(H10:H22)</f>
        <v>227086069025.80997</v>
      </c>
      <c r="I27" s="29">
        <f>SUM(I10:I23)</f>
        <v>62369204867.560005</v>
      </c>
      <c r="J27" s="31">
        <f>SUM(J10:J23)</f>
        <v>70854475341.639999</v>
      </c>
      <c r="K27" s="31">
        <f>SUM(K10:K22)</f>
        <v>80086294254.22998</v>
      </c>
      <c r="L27" s="31">
        <f>SUM(L10:L22)</f>
        <v>90246648513.770004</v>
      </c>
      <c r="M27" s="31">
        <f>SUM(M10:M23)</f>
        <v>101179609914.77</v>
      </c>
      <c r="N27" s="31">
        <f>SUM(N10:N23)</f>
        <v>114512400200.75999</v>
      </c>
      <c r="O27" s="31">
        <v>124884695430.56001</v>
      </c>
      <c r="P27" s="31">
        <f>SUM(P10:P23)</f>
        <v>124821435271.71001</v>
      </c>
      <c r="Q27" s="31">
        <f>SUM(Q10:Q25)</f>
        <v>152885294114.33002</v>
      </c>
      <c r="R27" s="31">
        <f>SUM(R10:R26)</f>
        <v>197218412004.79001</v>
      </c>
      <c r="S27" s="31">
        <v>123884474834.99001</v>
      </c>
      <c r="T27" s="32">
        <v>1521235172875.8105</v>
      </c>
      <c r="U27" s="25"/>
      <c r="V27" s="25"/>
      <c r="W27" s="26"/>
    </row>
    <row r="28" spans="1:23" ht="65.25" customHeight="1">
      <c r="A28" s="33" t="s">
        <v>25</v>
      </c>
      <c r="B28" s="21"/>
      <c r="C28" s="31"/>
      <c r="D28" s="21"/>
      <c r="E28" s="21"/>
      <c r="F28" s="22"/>
      <c r="G28" s="21"/>
      <c r="H28" s="21"/>
      <c r="I28" s="22"/>
      <c r="J28" s="21"/>
      <c r="K28" s="21"/>
      <c r="L28" s="21"/>
      <c r="M28" s="21"/>
      <c r="N28" s="21"/>
      <c r="O28" s="21"/>
      <c r="P28" s="21"/>
      <c r="Q28" s="21"/>
      <c r="R28" s="21"/>
      <c r="S28" s="21"/>
      <c r="T28" s="24"/>
      <c r="U28" s="25"/>
      <c r="V28" s="25"/>
      <c r="W28" s="26"/>
    </row>
    <row r="29" spans="1:23" ht="66.75" customHeight="1">
      <c r="A29" s="20" t="s">
        <v>26</v>
      </c>
      <c r="B29" s="21">
        <v>0</v>
      </c>
      <c r="C29" s="21">
        <v>1984586482.3900001</v>
      </c>
      <c r="D29" s="21">
        <v>5121909650.4300003</v>
      </c>
      <c r="E29" s="21">
        <v>7885453400.7299995</v>
      </c>
      <c r="F29" s="22">
        <v>7969554820.7799997</v>
      </c>
      <c r="G29" s="21">
        <v>8268621240.3400002</v>
      </c>
      <c r="H29" s="21">
        <f>B57-B29</f>
        <v>1984586482.3899994</v>
      </c>
      <c r="I29" s="22">
        <v>7964225327.2399998</v>
      </c>
      <c r="J29" s="21">
        <f>I57</f>
        <v>7845604675.6000061</v>
      </c>
      <c r="K29" s="21">
        <f>J57</f>
        <v>7998954242.9900055</v>
      </c>
      <c r="L29" s="21">
        <f>K57</f>
        <v>8883563921.7299957</v>
      </c>
      <c r="M29" s="21">
        <f>L57</f>
        <v>9420659413.0599976</v>
      </c>
      <c r="N29" s="21">
        <f>M57</f>
        <v>10818508175.669983</v>
      </c>
      <c r="O29" s="21">
        <f>+N57</f>
        <v>11308151397.319992</v>
      </c>
      <c r="P29" s="21">
        <f>+O57</f>
        <v>12074717199.720001</v>
      </c>
      <c r="Q29" s="21">
        <f>+P57</f>
        <v>6434968658.6100159</v>
      </c>
      <c r="R29" s="21">
        <v>12905213973.260071</v>
      </c>
      <c r="S29" s="21">
        <v>12338910187.660095</v>
      </c>
      <c r="T29" s="24"/>
      <c r="U29" s="25"/>
      <c r="V29" s="25"/>
      <c r="W29" s="25"/>
    </row>
    <row r="30" spans="1:23" ht="68.25" customHeight="1">
      <c r="A30" s="28" t="s">
        <v>27</v>
      </c>
      <c r="B30" s="29">
        <f>B27+B29</f>
        <v>51206159100.889999</v>
      </c>
      <c r="C30" s="31">
        <f>+C27+C29</f>
        <v>35506375573.130005</v>
      </c>
      <c r="D30" s="31">
        <f>+D27+D29</f>
        <v>44551564465.720009</v>
      </c>
      <c r="E30" s="31">
        <f>+E27+E29</f>
        <v>55319457998.470001</v>
      </c>
      <c r="F30" s="29">
        <f>+F27+F29</f>
        <v>58429072253.989998</v>
      </c>
      <c r="G30" s="31">
        <v>64509724329.169998</v>
      </c>
      <c r="H30" s="29">
        <f>H27+H29</f>
        <v>229070655508.19995</v>
      </c>
      <c r="I30" s="29">
        <f>I27+I29</f>
        <v>70333430194.800003</v>
      </c>
      <c r="J30" s="31">
        <f>J27+J29</f>
        <v>78700080017.240005</v>
      </c>
      <c r="K30" s="31">
        <f>+K27+K29</f>
        <v>88085248497.219986</v>
      </c>
      <c r="L30" s="31">
        <v>99130212435.5</v>
      </c>
      <c r="M30" s="31">
        <f>+M27+M29</f>
        <v>110600269327.83</v>
      </c>
      <c r="N30" s="31">
        <f>+N27+N29</f>
        <v>125330908376.42998</v>
      </c>
      <c r="O30" s="31">
        <v>136192846827.88</v>
      </c>
      <c r="P30" s="31">
        <f>+P27+P29</f>
        <v>136896152471.43001</v>
      </c>
      <c r="Q30" s="31">
        <f>+Q27+Q29</f>
        <v>159320262772.94003</v>
      </c>
      <c r="R30" s="31">
        <f>+R27+R29</f>
        <v>210123625978.05008</v>
      </c>
      <c r="S30" s="31">
        <v>136223385022.6501</v>
      </c>
      <c r="T30" s="32">
        <v>1521235172875.8105</v>
      </c>
      <c r="U30" s="25"/>
      <c r="V30" s="25"/>
      <c r="W30" s="26"/>
    </row>
    <row r="31" spans="1:23" ht="54.75" customHeight="1">
      <c r="A31" s="20"/>
      <c r="B31" s="21"/>
      <c r="C31" s="21"/>
      <c r="D31" s="21"/>
      <c r="E31" s="21"/>
      <c r="F31" s="22"/>
      <c r="G31" s="21"/>
      <c r="H31" s="21"/>
      <c r="I31" s="22"/>
      <c r="J31" s="21"/>
      <c r="K31" s="21"/>
      <c r="L31" s="21"/>
      <c r="M31" s="21"/>
      <c r="N31" s="21"/>
      <c r="O31" s="21"/>
      <c r="P31" s="21"/>
      <c r="Q31" s="21"/>
      <c r="R31" s="21"/>
      <c r="S31" s="21"/>
      <c r="T31" s="24"/>
      <c r="U31" s="25"/>
      <c r="V31" s="25"/>
    </row>
    <row r="32" spans="1:23" ht="54.75" customHeight="1">
      <c r="A32" s="34" t="s">
        <v>28</v>
      </c>
      <c r="B32" s="21"/>
      <c r="C32" s="35"/>
      <c r="D32" s="21"/>
      <c r="E32" s="21"/>
      <c r="F32" s="22"/>
      <c r="G32" s="21"/>
      <c r="H32" s="21"/>
      <c r="I32" s="22"/>
      <c r="J32" s="21"/>
      <c r="K32" s="21"/>
      <c r="L32" s="21"/>
      <c r="M32" s="21"/>
      <c r="N32" s="21"/>
      <c r="O32" s="21"/>
      <c r="P32" s="21"/>
      <c r="Q32" s="21"/>
      <c r="R32" s="21"/>
      <c r="S32" s="21"/>
      <c r="T32" s="24"/>
      <c r="U32" s="25"/>
      <c r="V32" s="25"/>
    </row>
    <row r="33" spans="1:23" ht="54.75" customHeight="1">
      <c r="A33" s="20" t="s">
        <v>29</v>
      </c>
      <c r="B33" s="21"/>
      <c r="C33" s="21"/>
      <c r="D33" s="21"/>
      <c r="E33" s="21"/>
      <c r="F33" s="22"/>
      <c r="G33" s="21"/>
      <c r="H33" s="21"/>
      <c r="I33" s="22"/>
      <c r="J33" s="21"/>
      <c r="K33" s="21"/>
      <c r="L33" s="21"/>
      <c r="M33" s="21"/>
      <c r="N33" s="21"/>
      <c r="O33" s="21"/>
      <c r="P33" s="21"/>
      <c r="Q33" s="21"/>
      <c r="R33" s="21"/>
      <c r="S33" s="21"/>
      <c r="T33" s="24"/>
      <c r="U33" s="25"/>
      <c r="V33" s="25"/>
    </row>
    <row r="34" spans="1:23" ht="62.25" customHeight="1">
      <c r="A34" s="20" t="s">
        <v>30</v>
      </c>
      <c r="B34" s="23">
        <v>41263823916.760002</v>
      </c>
      <c r="C34" s="21">
        <v>15887764726.9</v>
      </c>
      <c r="D34" s="21">
        <v>18789773765.599998</v>
      </c>
      <c r="E34" s="21">
        <v>23938490112.330002</v>
      </c>
      <c r="F34" s="22">
        <v>23585106301.459999</v>
      </c>
      <c r="G34" s="21">
        <v>26400473552.25</v>
      </c>
      <c r="H34" s="23">
        <f t="shared" ref="H34:H41" si="1">C34+D34+E34+F34+G34</f>
        <v>108601608458.54001</v>
      </c>
      <c r="I34" s="22">
        <v>29506184318.740002</v>
      </c>
      <c r="J34" s="21">
        <v>33591892120.470001</v>
      </c>
      <c r="K34" s="21">
        <v>38018208331.940002</v>
      </c>
      <c r="L34" s="21">
        <v>42519532883.379997</v>
      </c>
      <c r="M34" s="21">
        <v>47463118892.330002</v>
      </c>
      <c r="N34" s="21">
        <v>53637242685.029999</v>
      </c>
      <c r="O34" s="21">
        <v>58492444764.089996</v>
      </c>
      <c r="P34" s="21">
        <v>57570980579.769997</v>
      </c>
      <c r="Q34" s="21">
        <v>66464047805.589996</v>
      </c>
      <c r="R34" s="21">
        <v>80245785891.630005</v>
      </c>
      <c r="S34" s="21">
        <v>50579299610.629997</v>
      </c>
      <c r="T34" s="24">
        <v>707954170258.90002</v>
      </c>
      <c r="U34" s="25"/>
      <c r="V34" s="25"/>
    </row>
    <row r="35" spans="1:23" ht="62.25" customHeight="1">
      <c r="A35" s="20" t="s">
        <v>31</v>
      </c>
      <c r="B35" s="21">
        <v>2827225342.3800001</v>
      </c>
      <c r="C35" s="21">
        <v>12830119033.889999</v>
      </c>
      <c r="D35" s="21">
        <v>15936586126.01</v>
      </c>
      <c r="E35" s="21">
        <v>21383409755.09</v>
      </c>
      <c r="F35" s="22">
        <v>24106768431.830002</v>
      </c>
      <c r="G35" s="21">
        <v>27413989040.34</v>
      </c>
      <c r="H35" s="23">
        <f t="shared" si="1"/>
        <v>101670872387.16</v>
      </c>
      <c r="I35" s="22">
        <v>30178146778.93</v>
      </c>
      <c r="J35" s="21">
        <v>33792067189.830002</v>
      </c>
      <c r="K35" s="21">
        <v>37306528714.699997</v>
      </c>
      <c r="L35" s="21">
        <v>42840910586.290001</v>
      </c>
      <c r="M35" s="21">
        <v>47350839035.650002</v>
      </c>
      <c r="N35" s="21">
        <v>54865379179.209999</v>
      </c>
      <c r="O35" s="21">
        <v>59704232190.830002</v>
      </c>
      <c r="P35" s="21">
        <v>65399818223.269997</v>
      </c>
      <c r="Q35" s="21">
        <v>67006009029.300003</v>
      </c>
      <c r="R35" s="21">
        <v>82756164052.039993</v>
      </c>
      <c r="S35" s="21">
        <v>54885823143.75</v>
      </c>
      <c r="T35" s="24">
        <v>680584015853.34009</v>
      </c>
      <c r="U35" s="25"/>
      <c r="V35" s="25"/>
      <c r="W35" s="26"/>
    </row>
    <row r="36" spans="1:23" ht="62.25" customHeight="1">
      <c r="A36" s="20" t="s">
        <v>32</v>
      </c>
      <c r="B36" s="21">
        <v>5125014646.7999992</v>
      </c>
      <c r="C36" s="21">
        <v>1666544634.5</v>
      </c>
      <c r="D36" s="21">
        <v>1771604719.1300001</v>
      </c>
      <c r="E36" s="21">
        <v>2017192131.8399999</v>
      </c>
      <c r="F36" s="22">
        <v>2287100483.8400002</v>
      </c>
      <c r="G36" s="21">
        <v>2532973581.9299998</v>
      </c>
      <c r="H36" s="23">
        <f t="shared" si="1"/>
        <v>10275415551.24</v>
      </c>
      <c r="I36" s="22">
        <v>2798128649.6399999</v>
      </c>
      <c r="J36" s="21">
        <v>3157624711.6999998</v>
      </c>
      <c r="K36" s="21">
        <v>3548090380.1799998</v>
      </c>
      <c r="L36" s="21">
        <v>4048260120.1799998</v>
      </c>
      <c r="M36" s="21">
        <v>4573087506.6400003</v>
      </c>
      <c r="N36" s="21">
        <v>5197186967.6800003</v>
      </c>
      <c r="O36" s="21">
        <v>5710859888.7700005</v>
      </c>
      <c r="P36" s="21">
        <v>5611234380.1800003</v>
      </c>
      <c r="Q36" s="21">
        <v>6497429150.8599997</v>
      </c>
      <c r="R36" s="21">
        <v>7898787638.4499998</v>
      </c>
      <c r="S36" s="21">
        <v>5095971307.3500004</v>
      </c>
      <c r="T36" s="24">
        <v>69537090899.669998</v>
      </c>
      <c r="U36" s="25"/>
      <c r="V36" s="25"/>
      <c r="W36" s="26"/>
    </row>
    <row r="37" spans="1:23" ht="63.75" customHeight="1">
      <c r="A37" s="20" t="s">
        <v>33</v>
      </c>
      <c r="B37" s="21">
        <v>5508712.5599999996</v>
      </c>
      <c r="C37" s="21">
        <v>37527.413999999997</v>
      </c>
      <c r="D37" s="21">
        <v>168146454.25</v>
      </c>
      <c r="E37" s="21">
        <v>10811178.43</v>
      </c>
      <c r="F37" s="22">
        <v>180179596.52000001</v>
      </c>
      <c r="G37" s="21">
        <v>198062827.41</v>
      </c>
      <c r="H37" s="23">
        <f t="shared" si="1"/>
        <v>557237584.02400005</v>
      </c>
      <c r="I37" s="22">
        <v>1202958.56</v>
      </c>
      <c r="J37" s="21">
        <v>138777284.75</v>
      </c>
      <c r="K37" s="21">
        <v>298148392.98000002</v>
      </c>
      <c r="L37" s="21">
        <v>225025572.02000001</v>
      </c>
      <c r="M37" s="21">
        <v>92400898.950000003</v>
      </c>
      <c r="N37" s="21">
        <v>287029477.23000002</v>
      </c>
      <c r="O37" s="21">
        <v>158447860.06</v>
      </c>
      <c r="P37" s="21">
        <v>198745214.40000001</v>
      </c>
      <c r="Q37" s="21">
        <v>123844392.77</v>
      </c>
      <c r="R37" s="21">
        <v>168123408.86000001</v>
      </c>
      <c r="S37" s="21">
        <v>190785536.24000001</v>
      </c>
      <c r="T37" s="24">
        <v>2445277293.4040003</v>
      </c>
      <c r="U37" s="25"/>
      <c r="V37" s="25"/>
      <c r="W37" s="26"/>
    </row>
    <row r="38" spans="1:23" ht="63.75" customHeight="1">
      <c r="A38" s="20" t="s">
        <v>34</v>
      </c>
      <c r="B38" s="21"/>
      <c r="C38" s="21"/>
      <c r="D38" s="21"/>
      <c r="E38" s="21"/>
      <c r="F38" s="22">
        <v>1296200</v>
      </c>
      <c r="G38" s="21"/>
      <c r="H38" s="23">
        <f t="shared" si="1"/>
        <v>1296200</v>
      </c>
      <c r="I38" s="22">
        <v>4162813.33</v>
      </c>
      <c r="J38" s="21">
        <v>0</v>
      </c>
      <c r="K38" s="21">
        <v>909960</v>
      </c>
      <c r="L38" s="21">
        <v>44611646.990000002</v>
      </c>
      <c r="M38" s="21">
        <v>3025750</v>
      </c>
      <c r="N38" s="21">
        <v>0</v>
      </c>
      <c r="O38" s="21">
        <v>500640.62</v>
      </c>
      <c r="P38" s="21">
        <v>48153115.899999999</v>
      </c>
      <c r="Q38" s="21">
        <v>2773746.67</v>
      </c>
      <c r="R38" s="21">
        <v>6111106.5</v>
      </c>
      <c r="S38" s="21">
        <v>539628.68000000005</v>
      </c>
      <c r="T38" s="24">
        <v>112084608.69</v>
      </c>
      <c r="U38" s="25"/>
      <c r="V38" s="25"/>
      <c r="W38" s="26"/>
    </row>
    <row r="39" spans="1:23" ht="63.75" customHeight="1">
      <c r="A39" s="20" t="s">
        <v>35</v>
      </c>
      <c r="B39" s="21"/>
      <c r="C39" s="21"/>
      <c r="D39" s="21"/>
      <c r="E39" s="21"/>
      <c r="F39" s="22">
        <v>0</v>
      </c>
      <c r="G39" s="21">
        <v>0</v>
      </c>
      <c r="H39" s="23">
        <f t="shared" si="1"/>
        <v>0</v>
      </c>
      <c r="I39" s="22">
        <v>0</v>
      </c>
      <c r="J39" s="21">
        <v>20764467.5</v>
      </c>
      <c r="K39" s="21">
        <v>29798795.690000001</v>
      </c>
      <c r="L39" s="21">
        <v>30233786.25</v>
      </c>
      <c r="M39" s="21">
        <v>30875366.079999998</v>
      </c>
      <c r="N39" s="21">
        <v>33091862.41</v>
      </c>
      <c r="O39" s="21">
        <v>39644100.5</v>
      </c>
      <c r="P39" s="21">
        <v>29779288.210000001</v>
      </c>
      <c r="Q39" s="21">
        <v>44305312.859999999</v>
      </c>
      <c r="R39" s="21">
        <v>42900409.689999998</v>
      </c>
      <c r="S39" s="21">
        <v>25513940</v>
      </c>
      <c r="T39" s="24">
        <v>326907329.19000006</v>
      </c>
      <c r="U39" s="25"/>
      <c r="V39" s="25"/>
      <c r="W39" s="26"/>
    </row>
    <row r="40" spans="1:23" ht="63.75" customHeight="1">
      <c r="A40" s="36" t="s">
        <v>36</v>
      </c>
      <c r="B40" s="21"/>
      <c r="C40" s="21">
        <v>0</v>
      </c>
      <c r="D40" s="21">
        <v>0</v>
      </c>
      <c r="E40" s="21">
        <v>0</v>
      </c>
      <c r="F40" s="22">
        <v>0</v>
      </c>
      <c r="G40" s="21">
        <v>0</v>
      </c>
      <c r="H40" s="23">
        <f t="shared" si="1"/>
        <v>0</v>
      </c>
      <c r="I40" s="22">
        <v>0</v>
      </c>
      <c r="J40" s="21">
        <v>0</v>
      </c>
      <c r="K40" s="21">
        <v>0</v>
      </c>
      <c r="L40" s="21">
        <v>863966.28</v>
      </c>
      <c r="M40" s="21">
        <v>455598.27</v>
      </c>
      <c r="N40" s="21">
        <v>1254143.83</v>
      </c>
      <c r="O40" s="21">
        <v>865682.85</v>
      </c>
      <c r="P40" s="21">
        <v>1294928.1200000001</v>
      </c>
      <c r="Q40" s="21">
        <v>2416955.08</v>
      </c>
      <c r="R40" s="21">
        <v>104685.34</v>
      </c>
      <c r="S40" s="21">
        <v>1426090.25</v>
      </c>
      <c r="T40" s="24">
        <v>8682050.0199999996</v>
      </c>
      <c r="U40" s="25"/>
      <c r="V40" s="25"/>
      <c r="W40" s="26"/>
    </row>
    <row r="41" spans="1:23" ht="63.75" customHeight="1">
      <c r="A41" s="20" t="s">
        <v>37</v>
      </c>
      <c r="B41" s="21">
        <v>0</v>
      </c>
      <c r="C41" s="21">
        <v>0</v>
      </c>
      <c r="D41" s="21">
        <v>0</v>
      </c>
      <c r="E41" s="21">
        <v>0</v>
      </c>
      <c r="F41" s="22">
        <v>0</v>
      </c>
      <c r="G41" s="21">
        <v>0</v>
      </c>
      <c r="H41" s="23">
        <f t="shared" si="1"/>
        <v>0</v>
      </c>
      <c r="I41" s="22">
        <v>0</v>
      </c>
      <c r="J41" s="21">
        <v>0</v>
      </c>
      <c r="K41" s="21">
        <v>0</v>
      </c>
      <c r="L41" s="21">
        <v>114461.05</v>
      </c>
      <c r="M41" s="21">
        <v>0</v>
      </c>
      <c r="N41" s="21">
        <v>0</v>
      </c>
      <c r="O41" s="21">
        <v>0</v>
      </c>
      <c r="P41" s="21">
        <v>0</v>
      </c>
      <c r="Q41" s="21">
        <v>0</v>
      </c>
      <c r="R41" s="21">
        <v>0</v>
      </c>
      <c r="S41" s="21">
        <v>0</v>
      </c>
      <c r="T41" s="24">
        <v>114461.05</v>
      </c>
      <c r="U41" s="25"/>
      <c r="V41" s="25"/>
      <c r="W41" s="26"/>
    </row>
    <row r="42" spans="1:23" ht="63.75" customHeight="1">
      <c r="A42" s="20" t="s">
        <v>38</v>
      </c>
      <c r="B42" s="21">
        <v>0</v>
      </c>
      <c r="C42" s="21"/>
      <c r="D42" s="21"/>
      <c r="E42" s="21"/>
      <c r="F42" s="22"/>
      <c r="G42" s="21"/>
      <c r="H42" s="23">
        <v>0</v>
      </c>
      <c r="I42" s="22">
        <v>0</v>
      </c>
      <c r="J42" s="21">
        <v>0</v>
      </c>
      <c r="K42" s="21">
        <v>0</v>
      </c>
      <c r="L42" s="21">
        <v>0</v>
      </c>
      <c r="M42" s="21">
        <v>255980262.13</v>
      </c>
      <c r="N42" s="21">
        <v>0</v>
      </c>
      <c r="O42" s="21">
        <v>8590288.0600000005</v>
      </c>
      <c r="P42" s="21">
        <v>4850110.28</v>
      </c>
      <c r="Q42" s="21">
        <v>2276324.11</v>
      </c>
      <c r="R42" s="21">
        <v>2810462.06</v>
      </c>
      <c r="S42" s="21">
        <v>2153899.0299999998</v>
      </c>
      <c r="T42" s="24">
        <v>276661345.67000002</v>
      </c>
      <c r="U42" s="25"/>
      <c r="V42" s="25"/>
      <c r="W42" s="26"/>
    </row>
    <row r="43" spans="1:23" ht="63.75" customHeight="1">
      <c r="A43" s="20" t="s">
        <v>39</v>
      </c>
      <c r="B43" s="21"/>
      <c r="C43" s="21"/>
      <c r="D43" s="21"/>
      <c r="E43" s="21"/>
      <c r="F43" s="22"/>
      <c r="G43" s="21"/>
      <c r="H43" s="23"/>
      <c r="I43" s="22"/>
      <c r="J43" s="21"/>
      <c r="K43" s="21"/>
      <c r="L43" s="21">
        <v>0</v>
      </c>
      <c r="M43" s="21">
        <v>9295285.5500000007</v>
      </c>
      <c r="N43" s="21">
        <v>696081.33</v>
      </c>
      <c r="O43" s="21">
        <v>815952.42</v>
      </c>
      <c r="P43" s="21">
        <v>598597.22</v>
      </c>
      <c r="Q43" s="21">
        <v>1054399.05</v>
      </c>
      <c r="R43" s="21">
        <v>1878103.01</v>
      </c>
      <c r="S43" s="21">
        <v>714991.95</v>
      </c>
      <c r="T43" s="24">
        <v>15053410.530000001</v>
      </c>
      <c r="U43" s="25"/>
      <c r="V43" s="25"/>
      <c r="W43" s="26"/>
    </row>
    <row r="44" spans="1:23" ht="63.75" customHeight="1">
      <c r="A44" s="20" t="s">
        <v>40</v>
      </c>
      <c r="B44" s="21">
        <v>0</v>
      </c>
      <c r="C44" s="21"/>
      <c r="D44" s="21"/>
      <c r="E44" s="21"/>
      <c r="F44" s="22"/>
      <c r="G44" s="21"/>
      <c r="H44" s="23">
        <v>0</v>
      </c>
      <c r="I44" s="22">
        <v>0</v>
      </c>
      <c r="J44" s="21">
        <v>0</v>
      </c>
      <c r="K44" s="21">
        <v>0</v>
      </c>
      <c r="L44" s="21">
        <v>0</v>
      </c>
      <c r="M44" s="21">
        <v>993663.67</v>
      </c>
      <c r="N44" s="21">
        <v>876582.39</v>
      </c>
      <c r="O44" s="21">
        <v>1728259.96</v>
      </c>
      <c r="P44" s="21">
        <v>248746.25</v>
      </c>
      <c r="Q44" s="21">
        <v>460360.54</v>
      </c>
      <c r="R44" s="21">
        <v>484501.21</v>
      </c>
      <c r="S44" s="21">
        <v>328136.25</v>
      </c>
      <c r="T44" s="24">
        <v>5120250.2700000005</v>
      </c>
      <c r="U44" s="25"/>
      <c r="V44" s="25"/>
      <c r="W44" s="26"/>
    </row>
    <row r="45" spans="1:23" ht="63.75" customHeight="1">
      <c r="A45" s="20" t="s">
        <v>41</v>
      </c>
      <c r="B45" s="21">
        <v>0</v>
      </c>
      <c r="C45" s="21"/>
      <c r="D45" s="21"/>
      <c r="E45" s="21"/>
      <c r="F45" s="22"/>
      <c r="G45" s="21"/>
      <c r="H45" s="23">
        <v>0</v>
      </c>
      <c r="I45" s="22">
        <v>0</v>
      </c>
      <c r="J45" s="21">
        <v>0</v>
      </c>
      <c r="K45" s="21">
        <v>0</v>
      </c>
      <c r="L45" s="21">
        <v>0</v>
      </c>
      <c r="M45" s="21">
        <v>358253.99</v>
      </c>
      <c r="N45" s="21">
        <v>0</v>
      </c>
      <c r="O45" s="21">
        <v>0</v>
      </c>
      <c r="P45" s="21">
        <v>0</v>
      </c>
      <c r="Q45" s="21">
        <v>27634.94</v>
      </c>
      <c r="R45" s="21">
        <v>0</v>
      </c>
      <c r="S45" s="21">
        <v>0</v>
      </c>
      <c r="T45" s="24">
        <v>385888.93</v>
      </c>
      <c r="U45" s="25"/>
      <c r="V45" s="25"/>
      <c r="W45" s="26"/>
    </row>
    <row r="46" spans="1:23" ht="63.75" customHeight="1">
      <c r="A46" s="20" t="s">
        <v>42</v>
      </c>
      <c r="B46" s="21"/>
      <c r="C46" s="21"/>
      <c r="D46" s="21"/>
      <c r="E46" s="21"/>
      <c r="F46" s="22"/>
      <c r="G46" s="21"/>
      <c r="H46" s="23"/>
      <c r="I46" s="22"/>
      <c r="J46" s="21"/>
      <c r="K46" s="21"/>
      <c r="L46" s="21"/>
      <c r="M46" s="21"/>
      <c r="N46" s="21"/>
      <c r="O46" s="21"/>
      <c r="P46" s="21">
        <v>9690.5300000000007</v>
      </c>
      <c r="Q46" s="21">
        <v>0</v>
      </c>
      <c r="R46" s="21">
        <v>0</v>
      </c>
      <c r="S46" s="21">
        <v>0</v>
      </c>
      <c r="T46" s="24">
        <v>9690.5300000000007</v>
      </c>
      <c r="U46" s="25"/>
      <c r="V46" s="25"/>
      <c r="W46" s="26"/>
    </row>
    <row r="47" spans="1:23" ht="63.75" customHeight="1">
      <c r="A47" s="20" t="s">
        <v>43</v>
      </c>
      <c r="B47" s="21"/>
      <c r="C47" s="21"/>
      <c r="D47" s="21"/>
      <c r="E47" s="21"/>
      <c r="F47" s="22"/>
      <c r="G47" s="21"/>
      <c r="H47" s="23"/>
      <c r="I47" s="22"/>
      <c r="J47" s="21"/>
      <c r="K47" s="21"/>
      <c r="L47" s="21"/>
      <c r="M47" s="21"/>
      <c r="N47" s="21"/>
      <c r="O47" s="21"/>
      <c r="P47" s="21"/>
      <c r="Q47" s="21"/>
      <c r="R47" s="21">
        <v>218294843.31999999</v>
      </c>
      <c r="S47" s="21">
        <v>0</v>
      </c>
      <c r="T47" s="24">
        <v>218294843.31999999</v>
      </c>
      <c r="U47" s="25"/>
      <c r="V47" s="25"/>
      <c r="W47" s="26"/>
    </row>
    <row r="48" spans="1:23" ht="63.75" customHeight="1">
      <c r="A48" s="20" t="s">
        <v>44</v>
      </c>
      <c r="B48" s="21">
        <v>0</v>
      </c>
      <c r="C48" s="21"/>
      <c r="D48" s="21"/>
      <c r="E48" s="21"/>
      <c r="F48" s="22"/>
      <c r="G48" s="21"/>
      <c r="H48" s="23">
        <v>0</v>
      </c>
      <c r="I48" s="22">
        <v>0</v>
      </c>
      <c r="J48" s="21">
        <v>0</v>
      </c>
      <c r="K48" s="21">
        <v>0</v>
      </c>
      <c r="L48" s="21">
        <v>0</v>
      </c>
      <c r="M48" s="21">
        <v>1330638.8999999999</v>
      </c>
      <c r="N48" s="21">
        <v>0</v>
      </c>
      <c r="O48" s="21">
        <v>0</v>
      </c>
      <c r="P48" s="21">
        <v>1595470938.6900001</v>
      </c>
      <c r="Q48" s="21">
        <v>3524841148.6700001</v>
      </c>
      <c r="R48" s="21">
        <v>769683595</v>
      </c>
      <c r="S48" s="21">
        <v>9052700</v>
      </c>
      <c r="T48" s="24">
        <v>5900379021.2600002</v>
      </c>
      <c r="U48" s="25"/>
      <c r="V48" s="25"/>
      <c r="W48" s="26"/>
    </row>
    <row r="49" spans="1:23" ht="63.75" customHeight="1">
      <c r="A49" s="37" t="s">
        <v>45</v>
      </c>
      <c r="B49" s="21"/>
      <c r="C49" s="21"/>
      <c r="D49" s="21"/>
      <c r="E49" s="21"/>
      <c r="F49" s="22"/>
      <c r="G49" s="21"/>
      <c r="H49" s="23"/>
      <c r="I49" s="22"/>
      <c r="J49" s="21"/>
      <c r="K49" s="21"/>
      <c r="L49" s="21"/>
      <c r="M49" s="21"/>
      <c r="N49" s="21"/>
      <c r="O49" s="21"/>
      <c r="P49" s="21"/>
      <c r="Q49" s="21">
        <v>5631534.3200000003</v>
      </c>
      <c r="R49" s="21">
        <v>30581384.870000001</v>
      </c>
      <c r="S49" s="21">
        <v>13406225.67</v>
      </c>
      <c r="T49" s="24">
        <v>49619144.859999999</v>
      </c>
      <c r="U49" s="25"/>
      <c r="V49" s="25"/>
      <c r="W49" s="26"/>
    </row>
    <row r="50" spans="1:23" ht="63.75" customHeight="1">
      <c r="A50" s="37" t="s">
        <v>46</v>
      </c>
      <c r="B50" s="21"/>
      <c r="C50" s="21"/>
      <c r="D50" s="21"/>
      <c r="E50" s="21"/>
      <c r="F50" s="22"/>
      <c r="G50" s="21"/>
      <c r="H50" s="23"/>
      <c r="I50" s="22"/>
      <c r="J50" s="21"/>
      <c r="K50" s="21"/>
      <c r="L50" s="21"/>
      <c r="M50" s="21"/>
      <c r="N50" s="21"/>
      <c r="O50" s="21"/>
      <c r="P50" s="21"/>
      <c r="Q50" s="21">
        <v>1648906465.71</v>
      </c>
      <c r="R50" s="21">
        <v>0</v>
      </c>
      <c r="S50" s="21">
        <v>297297.3</v>
      </c>
      <c r="T50" s="24">
        <v>1649203763.01</v>
      </c>
      <c r="U50" s="25"/>
      <c r="V50" s="25"/>
      <c r="W50" s="26"/>
    </row>
    <row r="51" spans="1:23" ht="63.75" customHeight="1">
      <c r="A51" s="37" t="s">
        <v>47</v>
      </c>
      <c r="B51" s="21"/>
      <c r="C51" s="21"/>
      <c r="D51" s="21"/>
      <c r="E51" s="21"/>
      <c r="F51" s="22"/>
      <c r="G51" s="21"/>
      <c r="H51" s="23"/>
      <c r="I51" s="22"/>
      <c r="J51" s="21"/>
      <c r="K51" s="21"/>
      <c r="L51" s="21"/>
      <c r="M51" s="21"/>
      <c r="N51" s="21"/>
      <c r="O51" s="21"/>
      <c r="P51" s="21"/>
      <c r="Q51" s="21">
        <v>1054636862.4</v>
      </c>
      <c r="R51" s="21">
        <v>2397826257.1199999</v>
      </c>
      <c r="S51" s="21">
        <v>512958847.5</v>
      </c>
      <c r="T51" s="24">
        <v>3965421967.02</v>
      </c>
      <c r="U51" s="25"/>
      <c r="V51" s="25"/>
      <c r="W51" s="26"/>
    </row>
    <row r="52" spans="1:23" ht="63.75" customHeight="1">
      <c r="A52" s="37" t="s">
        <v>48</v>
      </c>
      <c r="B52" s="21"/>
      <c r="C52" s="21"/>
      <c r="D52" s="21"/>
      <c r="E52" s="21"/>
      <c r="F52" s="22"/>
      <c r="G52" s="21"/>
      <c r="H52" s="23"/>
      <c r="I52" s="22"/>
      <c r="J52" s="21"/>
      <c r="K52" s="21"/>
      <c r="L52" s="21"/>
      <c r="M52" s="21"/>
      <c r="N52" s="21"/>
      <c r="O52" s="21"/>
      <c r="P52" s="21"/>
      <c r="Q52" s="21">
        <v>36387676.810000002</v>
      </c>
      <c r="R52" s="21">
        <v>249851526.78</v>
      </c>
      <c r="S52" s="21">
        <v>10108811.73</v>
      </c>
      <c r="T52" s="24">
        <v>296348015.31999999</v>
      </c>
      <c r="U52" s="25"/>
      <c r="V52" s="25"/>
      <c r="W52" s="26"/>
    </row>
    <row r="53" spans="1:23" ht="63.75" customHeight="1">
      <c r="A53" s="37" t="s">
        <v>23</v>
      </c>
      <c r="B53" s="21"/>
      <c r="C53" s="21"/>
      <c r="D53" s="21"/>
      <c r="E53" s="21"/>
      <c r="F53" s="22"/>
      <c r="G53" s="21"/>
      <c r="H53" s="23"/>
      <c r="I53" s="22"/>
      <c r="J53" s="21"/>
      <c r="K53" s="21"/>
      <c r="L53" s="21"/>
      <c r="M53" s="21"/>
      <c r="N53" s="21"/>
      <c r="O53" s="21"/>
      <c r="P53" s="21"/>
      <c r="Q53" s="21"/>
      <c r="R53" s="21">
        <v>22995327924.509998</v>
      </c>
      <c r="S53" s="21">
        <v>13872121618.34</v>
      </c>
      <c r="T53" s="24">
        <v>36867449542.849998</v>
      </c>
      <c r="U53" s="25"/>
      <c r="V53" s="25"/>
      <c r="W53" s="26"/>
    </row>
    <row r="54" spans="1:23" ht="54.75" customHeight="1">
      <c r="A54" s="38" t="s">
        <v>49</v>
      </c>
      <c r="B54" s="29">
        <f>SUM(B34:B41)</f>
        <v>49221572618.5</v>
      </c>
      <c r="C54" s="39">
        <f>SUM(C34:C41)</f>
        <v>30384465922.704002</v>
      </c>
      <c r="D54" s="39">
        <f>SUM(D34:D41)</f>
        <v>36666111064.989998</v>
      </c>
      <c r="E54" s="39">
        <f>SUM(E34:E41)</f>
        <v>47349903177.689995</v>
      </c>
      <c r="F54" s="40">
        <f>SUM(F34:F41)</f>
        <v>50160451013.650002</v>
      </c>
      <c r="G54" s="31">
        <v>56545499001.93</v>
      </c>
      <c r="H54" s="29">
        <f>SUM(H34:H41)</f>
        <v>221106430180.96399</v>
      </c>
      <c r="I54" s="29">
        <f>SUM(I34:I41)</f>
        <v>62487825519.199997</v>
      </c>
      <c r="J54" s="31">
        <f>SUM(J34:J41)</f>
        <v>70701125774.25</v>
      </c>
      <c r="K54" s="31">
        <f>SUM(K34:K39)</f>
        <v>79201684575.48999</v>
      </c>
      <c r="L54" s="31">
        <f>SUM(L34:L48)</f>
        <v>89709553022.440002</v>
      </c>
      <c r="M54" s="31">
        <f>SUM(M34:M48)</f>
        <v>99781761152.160019</v>
      </c>
      <c r="N54" s="31">
        <f>SUM(N34:N48)</f>
        <v>114022756979.10999</v>
      </c>
      <c r="O54" s="31">
        <v>124118129628.16</v>
      </c>
      <c r="P54" s="31">
        <f>SUM(P34:P48)</f>
        <v>130461183812.81999</v>
      </c>
      <c r="Q54" s="31">
        <f>SUM(Q34:Q52)</f>
        <v>146415048799.67996</v>
      </c>
      <c r="R54" s="31">
        <f>SUM(R34:R53)</f>
        <v>197784715790.38998</v>
      </c>
      <c r="S54" s="31">
        <v>125200501784.67</v>
      </c>
      <c r="T54" s="32">
        <v>1510212289637.8345</v>
      </c>
      <c r="U54" s="25"/>
      <c r="V54" s="25"/>
    </row>
    <row r="55" spans="1:23" ht="54.75" customHeight="1">
      <c r="A55" s="41"/>
      <c r="B55" s="21"/>
      <c r="C55" s="42"/>
      <c r="D55" s="42"/>
      <c r="E55" s="42"/>
      <c r="F55" s="43"/>
      <c r="G55" s="42"/>
      <c r="H55" s="42"/>
      <c r="I55" s="43"/>
      <c r="J55" s="42"/>
      <c r="K55" s="42"/>
      <c r="L55" s="42"/>
      <c r="M55" s="42"/>
      <c r="N55" s="42"/>
      <c r="O55" s="42"/>
      <c r="P55" s="42"/>
      <c r="Q55" s="42"/>
      <c r="R55" s="42"/>
      <c r="S55" s="42"/>
      <c r="T55" s="44"/>
      <c r="U55" s="25"/>
      <c r="V55" s="25"/>
    </row>
    <row r="56" spans="1:23" ht="54.75" customHeight="1">
      <c r="A56" s="41"/>
      <c r="B56" s="21"/>
      <c r="C56" s="42"/>
      <c r="D56" s="42"/>
      <c r="E56" s="42"/>
      <c r="F56" s="43"/>
      <c r="G56" s="42"/>
      <c r="H56" s="42"/>
      <c r="I56" s="43"/>
      <c r="J56" s="42"/>
      <c r="K56" s="42"/>
      <c r="L56" s="42"/>
      <c r="M56" s="42"/>
      <c r="N56" s="42"/>
      <c r="O56" s="42"/>
      <c r="P56" s="42"/>
      <c r="Q56" s="42"/>
      <c r="R56" s="42"/>
      <c r="S56" s="42"/>
      <c r="T56" s="44"/>
      <c r="V56" s="25"/>
    </row>
    <row r="57" spans="1:23" ht="54.75" customHeight="1" thickBot="1">
      <c r="A57" s="38" t="s">
        <v>50</v>
      </c>
      <c r="B57" s="45">
        <f>B30-B54</f>
        <v>1984586482.3899994</v>
      </c>
      <c r="C57" s="46">
        <f>+C30-C54</f>
        <v>5121909650.4260025</v>
      </c>
      <c r="D57" s="46">
        <f>+D30-D54</f>
        <v>7885453400.730011</v>
      </c>
      <c r="E57" s="46">
        <f>+E30-E54</f>
        <v>7969554820.7800064</v>
      </c>
      <c r="F57" s="45">
        <f>+F30-F54</f>
        <v>8268621240.3399963</v>
      </c>
      <c r="G57" s="46">
        <v>7964225327.2399979</v>
      </c>
      <c r="H57" s="45">
        <f>H30-H54</f>
        <v>7964225327.2359619</v>
      </c>
      <c r="I57" s="45">
        <f>I30-I54</f>
        <v>7845604675.6000061</v>
      </c>
      <c r="J57" s="46">
        <f>J30-J54</f>
        <v>7998954242.9900055</v>
      </c>
      <c r="K57" s="46">
        <f>K30-K54</f>
        <v>8883563921.7299957</v>
      </c>
      <c r="L57" s="46">
        <f>L30-L54</f>
        <v>9420659413.0599976</v>
      </c>
      <c r="M57" s="46">
        <f t="shared" ref="M57:R57" si="2">+M30-M54</f>
        <v>10818508175.669983</v>
      </c>
      <c r="N57" s="46">
        <f t="shared" si="2"/>
        <v>11308151397.319992</v>
      </c>
      <c r="O57" s="46">
        <f t="shared" si="2"/>
        <v>12074717199.720001</v>
      </c>
      <c r="P57" s="46">
        <f t="shared" si="2"/>
        <v>6434968658.6100159</v>
      </c>
      <c r="Q57" s="46">
        <f t="shared" si="2"/>
        <v>12905213973.260071</v>
      </c>
      <c r="R57" s="47">
        <f t="shared" si="2"/>
        <v>12338910187.660095</v>
      </c>
      <c r="S57" s="48">
        <v>11022883237.980103</v>
      </c>
      <c r="T57" s="46">
        <v>11022883237.976074</v>
      </c>
      <c r="U57" s="25"/>
      <c r="V57" s="25"/>
      <c r="W57" s="26"/>
    </row>
    <row r="58" spans="1:23" ht="47.25" customHeight="1" thickTop="1">
      <c r="A58" s="49"/>
      <c r="B58" s="50"/>
      <c r="C58" s="25"/>
      <c r="F58" s="51">
        <f>+F57-G29</f>
        <v>0</v>
      </c>
      <c r="G58" s="25"/>
      <c r="H58" s="25"/>
      <c r="I58" s="51"/>
      <c r="J58" s="25"/>
      <c r="K58" s="25"/>
      <c r="L58" s="25"/>
      <c r="M58" s="25"/>
      <c r="N58" s="25"/>
      <c r="O58" s="25"/>
      <c r="P58" s="25"/>
      <c r="Q58" s="25"/>
      <c r="R58" s="52"/>
      <c r="S58" s="53"/>
      <c r="T58" s="25"/>
    </row>
    <row r="59" spans="1:23" ht="47.25" customHeight="1">
      <c r="A59" s="54"/>
      <c r="D59" s="25"/>
      <c r="E59" s="25"/>
      <c r="F59" s="51"/>
      <c r="G59" s="25"/>
      <c r="H59" s="25"/>
      <c r="I59" s="51"/>
      <c r="J59" s="25"/>
      <c r="K59" s="25"/>
      <c r="L59" s="25"/>
      <c r="M59" s="25"/>
      <c r="N59" s="25"/>
      <c r="O59" s="25"/>
      <c r="P59" s="55"/>
      <c r="Q59" s="55"/>
      <c r="R59" s="56"/>
      <c r="S59" s="56"/>
      <c r="T59" s="25"/>
    </row>
    <row r="60" spans="1:23" ht="47.25" customHeight="1">
      <c r="A60" s="54"/>
      <c r="D60" s="25"/>
      <c r="E60" s="25"/>
      <c r="F60" s="51"/>
      <c r="G60" s="25"/>
      <c r="H60" s="25"/>
      <c r="I60" s="51"/>
      <c r="J60" s="25"/>
      <c r="K60" s="25"/>
      <c r="L60" s="25"/>
      <c r="M60" s="25"/>
      <c r="N60" s="25"/>
      <c r="O60" s="25"/>
      <c r="P60" s="25"/>
      <c r="Q60" s="25"/>
      <c r="R60" s="57"/>
      <c r="S60" s="57"/>
      <c r="T60" s="26"/>
    </row>
    <row r="61" spans="1:23" ht="47.25" customHeight="1">
      <c r="A61" s="54"/>
      <c r="D61" s="25"/>
      <c r="R61" s="56"/>
      <c r="S61" s="56"/>
      <c r="T61" s="26"/>
    </row>
    <row r="62" spans="1:23" ht="47.25" customHeight="1">
      <c r="A62" s="54"/>
      <c r="R62" s="59"/>
      <c r="S62" s="60"/>
      <c r="T62" s="25"/>
    </row>
    <row r="63" spans="1:23" ht="47.25" customHeight="1">
      <c r="A63" s="61"/>
      <c r="R63" s="56"/>
      <c r="S63" s="56"/>
    </row>
    <row r="64" spans="1:23" ht="47.25" customHeight="1">
      <c r="A64" s="61"/>
      <c r="D64" s="25"/>
      <c r="R64" s="25"/>
      <c r="S64" s="25"/>
    </row>
    <row r="65" spans="1:20" ht="47.25" customHeight="1">
      <c r="A65" s="62"/>
      <c r="B65" s="63"/>
      <c r="C65" s="64"/>
      <c r="D65" s="25"/>
    </row>
    <row r="66" spans="1:20" ht="47.25" customHeight="1">
      <c r="C66" s="25"/>
      <c r="R66" s="65"/>
      <c r="S66" s="66"/>
      <c r="T66" s="55"/>
    </row>
    <row r="67" spans="1:20" ht="47.25" customHeight="1">
      <c r="R67" s="65"/>
      <c r="S67" s="66"/>
      <c r="T67" s="55"/>
    </row>
    <row r="68" spans="1:20" ht="47.25" customHeight="1">
      <c r="R68" s="65"/>
      <c r="S68" s="66"/>
      <c r="T68" s="67"/>
    </row>
    <row r="69" spans="1:20" ht="47.25" customHeight="1">
      <c r="R69" s="65"/>
      <c r="S69" s="66"/>
    </row>
    <row r="70" spans="1:20" ht="47.25" customHeight="1">
      <c r="R70" s="68"/>
      <c r="S70" s="68"/>
    </row>
    <row r="71" spans="1:20" ht="47.25" customHeight="1">
      <c r="R71" s="68"/>
      <c r="S71" s="68"/>
    </row>
    <row r="72" spans="1:20" ht="47.25" customHeight="1">
      <c r="R72" s="68"/>
      <c r="S72" s="68"/>
    </row>
  </sheetData>
  <mergeCells count="4">
    <mergeCell ref="A1:T1"/>
    <mergeCell ref="A2:T2"/>
    <mergeCell ref="A3:T3"/>
    <mergeCell ref="A6:T6"/>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Biosaity Lorenzo</dc:creator>
  <cp:lastModifiedBy>Biosaity Lorenzo</cp:lastModifiedBy>
  <dcterms:created xsi:type="dcterms:W3CDTF">2023-08-31T18:34:50Z</dcterms:created>
  <dcterms:modified xsi:type="dcterms:W3CDTF">2023-08-31T18:47:45Z</dcterms:modified>
</cp:coreProperties>
</file>