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OCTUBRE\"/>
    </mc:Choice>
  </mc:AlternateContent>
  <bookViews>
    <workbookView xWindow="0" yWindow="0" windowWidth="15360" windowHeight="7155"/>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L40" i="1"/>
  <c r="L43" i="1" s="1"/>
  <c r="M23" i="1" s="1"/>
  <c r="J40" i="1"/>
  <c r="I40" i="1"/>
  <c r="F40" i="1"/>
  <c r="E40" i="1"/>
  <c r="D40" i="1"/>
  <c r="C40" i="1"/>
  <c r="B40" i="1"/>
  <c r="M39" i="1"/>
  <c r="N39" i="1" s="1"/>
  <c r="M38" i="1"/>
  <c r="N38" i="1" s="1"/>
  <c r="N37" i="1"/>
  <c r="M37" i="1"/>
  <c r="N36" i="1"/>
  <c r="M36" i="1"/>
  <c r="H35" i="1"/>
  <c r="N35" i="1" s="1"/>
  <c r="M34" i="1"/>
  <c r="H34" i="1"/>
  <c r="N34" i="1" s="1"/>
  <c r="M33" i="1"/>
  <c r="K33" i="1"/>
  <c r="H33" i="1"/>
  <c r="N33" i="1" s="1"/>
  <c r="M32" i="1"/>
  <c r="K32" i="1"/>
  <c r="H32" i="1"/>
  <c r="N32" i="1" s="1"/>
  <c r="M31" i="1"/>
  <c r="M40" i="1" s="1"/>
  <c r="K31" i="1"/>
  <c r="H31" i="1"/>
  <c r="M30" i="1"/>
  <c r="K30" i="1"/>
  <c r="H30" i="1"/>
  <c r="N30" i="1" s="1"/>
  <c r="M29" i="1"/>
  <c r="K29" i="1"/>
  <c r="H29" i="1"/>
  <c r="N29" i="1" s="1"/>
  <c r="M28" i="1"/>
  <c r="K28" i="1"/>
  <c r="K40" i="1" s="1"/>
  <c r="H28" i="1"/>
  <c r="H40" i="1" s="1"/>
  <c r="D24" i="1"/>
  <c r="K21" i="1"/>
  <c r="D21" i="1"/>
  <c r="C21" i="1"/>
  <c r="C24" i="1" s="1"/>
  <c r="C43" i="1" s="1"/>
  <c r="B21" i="1"/>
  <c r="B24" i="1" s="1"/>
  <c r="B43" i="1" s="1"/>
  <c r="H23" i="1" s="1"/>
  <c r="M20" i="1"/>
  <c r="N20" i="1" s="1"/>
  <c r="K19" i="1"/>
  <c r="H19" i="1"/>
  <c r="N19" i="1" s="1"/>
  <c r="M18" i="1"/>
  <c r="H18" i="1"/>
  <c r="N18" i="1" s="1"/>
  <c r="M17" i="1"/>
  <c r="K17" i="1"/>
  <c r="H17" i="1"/>
  <c r="N17" i="1" s="1"/>
  <c r="M16" i="1"/>
  <c r="K16" i="1"/>
  <c r="H16" i="1"/>
  <c r="N16" i="1" s="1"/>
  <c r="M15" i="1"/>
  <c r="K15" i="1"/>
  <c r="H15" i="1"/>
  <c r="N15" i="1" s="1"/>
  <c r="M14" i="1"/>
  <c r="M21" i="1" s="1"/>
  <c r="M24" i="1" s="1"/>
  <c r="K14" i="1"/>
  <c r="H14" i="1"/>
  <c r="N14" i="1" s="1"/>
  <c r="H13" i="1"/>
  <c r="N13" i="1" s="1"/>
  <c r="N12" i="1"/>
  <c r="M12" i="1"/>
  <c r="K12" i="1"/>
  <c r="H12" i="1"/>
  <c r="H11" i="1"/>
  <c r="N11" i="1" s="1"/>
  <c r="M10" i="1"/>
  <c r="L10" i="1"/>
  <c r="K10" i="1"/>
  <c r="J10" i="1"/>
  <c r="J21" i="1" s="1"/>
  <c r="I10" i="1"/>
  <c r="I21" i="1" s="1"/>
  <c r="I24" i="1" s="1"/>
  <c r="I43" i="1" s="1"/>
  <c r="J23" i="1" s="1"/>
  <c r="G10" i="1"/>
  <c r="H10" i="1" s="1"/>
  <c r="F10" i="1"/>
  <c r="F21" i="1" s="1"/>
  <c r="F24" i="1" s="1"/>
  <c r="F43" i="1" s="1"/>
  <c r="F47" i="1" s="1"/>
  <c r="E10" i="1"/>
  <c r="E21" i="1" s="1"/>
  <c r="E24" i="1" s="1"/>
  <c r="E43" i="1" s="1"/>
  <c r="J24" i="1" l="1"/>
  <c r="J43" i="1" s="1"/>
  <c r="K23" i="1" s="1"/>
  <c r="K24" i="1" s="1"/>
  <c r="K43" i="1" s="1"/>
  <c r="M43" i="1"/>
  <c r="H21" i="1"/>
  <c r="H24" i="1" s="1"/>
  <c r="H43" i="1" s="1"/>
  <c r="N10" i="1"/>
  <c r="N21" i="1" s="1"/>
  <c r="N24" i="1" s="1"/>
  <c r="N31" i="1"/>
  <c r="N28" i="1"/>
  <c r="N40" i="1" s="1"/>
  <c r="N43" i="1" l="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<sst xmlns="http://schemas.openxmlformats.org/spreadsheetml/2006/main" count="40" uniqueCount="39">
  <si>
    <t>Tesorería de la Seguridad Social</t>
  </si>
  <si>
    <t>Estado de Flujo de Efectivo Histórico</t>
  </si>
  <si>
    <t xml:space="preserve"> Régimen Contributivo</t>
  </si>
  <si>
    <t>PERÍODO  2003-2017</t>
  </si>
  <si>
    <t>2003-2007</t>
  </si>
  <si>
    <t>2008-2012</t>
  </si>
  <si>
    <t>Al mes de octubre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</si>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</sst>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20OCTU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81949335711.300003</v>
          </cell>
        </row>
        <row r="11">
          <cell r="D11">
            <v>507568289.66000003</v>
          </cell>
        </row>
        <row r="13">
          <cell r="D13">
            <v>638370100.64999998</v>
          </cell>
        </row>
        <row r="14">
          <cell r="D14">
            <v>0</v>
          </cell>
        </row>
        <row r="15">
          <cell r="D15">
            <v>33588091.399999999</v>
          </cell>
        </row>
        <row r="16">
          <cell r="D16">
            <v>544338.18000000005</v>
          </cell>
        </row>
        <row r="17">
          <cell r="D17">
            <v>87971428.359999999</v>
          </cell>
        </row>
        <row r="18">
          <cell r="D18">
            <v>1330638.8999999999</v>
          </cell>
        </row>
        <row r="26">
          <cell r="D26">
            <v>38964387242.889999</v>
          </cell>
        </row>
        <row r="27">
          <cell r="D27">
            <v>38538579255.93</v>
          </cell>
        </row>
        <row r="28">
          <cell r="D28">
            <v>3746582504.6300001</v>
          </cell>
        </row>
        <row r="29">
          <cell r="D29">
            <v>92400898.950000003</v>
          </cell>
        </row>
        <row r="30">
          <cell r="D30">
            <v>3025750</v>
          </cell>
        </row>
        <row r="31">
          <cell r="D31">
            <v>25878456.539999999</v>
          </cell>
        </row>
        <row r="32">
          <cell r="D32">
            <v>455598.27</v>
          </cell>
        </row>
        <row r="33">
          <cell r="D33">
            <v>9142545.9800000004</v>
          </cell>
        </row>
        <row r="34">
          <cell r="D34">
            <v>708051.35</v>
          </cell>
        </row>
        <row r="35">
          <cell r="D35">
            <v>358253.99</v>
          </cell>
        </row>
        <row r="36">
          <cell r="D36">
            <v>1330638.8999999999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7"/>
  <sheetViews>
    <sheetView showGridLines="0" tabSelected="1" zoomScale="66" zoomScaleNormal="66" zoomScaleSheetLayoutView="50" workbookViewId="0">
      <selection activeCell="A4" sqref="A4:N4"/>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81783451264.740005</v>
      </c>
      <c r="N10" s="29">
        <f>B10+H10+I10+J10+K10+L10+M10</f>
        <v>655236489427.43994</v>
      </c>
      <c r="O10" s="30"/>
      <c r="P10" s="30"/>
    </row>
    <row r="11" spans="1:16" ht="62.25" customHeight="1" x14ac:dyDescent="0.45">
      <c r="A11" s="25" t="s">
        <v>10</v>
      </c>
      <c r="B11" s="26">
        <v>125000000</v>
      </c>
      <c r="C11" s="26">
        <v>256250000</v>
      </c>
      <c r="D11" s="26">
        <v>18750000</v>
      </c>
      <c r="E11" s="26"/>
      <c r="F11" s="27"/>
      <c r="G11" s="26"/>
      <c r="H11" s="28">
        <f t="shared" ref="H11:H19" si="0">C11+D11+E11+F11+G11</f>
        <v>275000000</v>
      </c>
      <c r="I11" s="27"/>
      <c r="J11" s="26"/>
      <c r="K11" s="26"/>
      <c r="L11" s="26"/>
      <c r="M11" s="26"/>
      <c r="N11" s="29">
        <f t="shared" ref="N11:N18"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507568289.66000003</v>
      </c>
      <c r="N12" s="29">
        <f t="shared" si="1"/>
        <v>2872952462.1899996</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638370100.64999998</v>
      </c>
      <c r="N14" s="29">
        <f t="shared" si="1"/>
        <v>6024193480.2099991</v>
      </c>
      <c r="P14" s="30"/>
    </row>
    <row r="15" spans="1:16" ht="62.25" customHeight="1" x14ac:dyDescent="0.45">
      <c r="A15" s="25" t="s">
        <v>14</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32" t="s">
        <v>15</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87971428.359999999</v>
      </c>
      <c r="N16" s="29">
        <f t="shared" si="1"/>
        <v>139469662.03999999</v>
      </c>
      <c r="P16" s="30"/>
    </row>
    <row r="17" spans="1:16" ht="63.75" customHeight="1" x14ac:dyDescent="0.45">
      <c r="A17" s="25" t="s">
        <v>16</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33588091.399999999</v>
      </c>
      <c r="N17" s="29">
        <f t="shared" si="1"/>
        <v>164607207.44999999</v>
      </c>
      <c r="P17" s="30"/>
    </row>
    <row r="18" spans="1:16" ht="63.75" customHeight="1" x14ac:dyDescent="0.45">
      <c r="A18" s="25" t="s">
        <v>17</v>
      </c>
      <c r="B18" s="26">
        <v>0</v>
      </c>
      <c r="C18" s="26">
        <v>0</v>
      </c>
      <c r="D18" s="26">
        <v>0</v>
      </c>
      <c r="E18" s="26">
        <v>0</v>
      </c>
      <c r="F18" s="27">
        <v>0</v>
      </c>
      <c r="G18" s="26">
        <v>0</v>
      </c>
      <c r="H18" s="28">
        <f t="shared" si="0"/>
        <v>0</v>
      </c>
      <c r="I18" s="27">
        <v>0</v>
      </c>
      <c r="J18" s="26">
        <v>0</v>
      </c>
      <c r="K18" s="26">
        <v>0</v>
      </c>
      <c r="L18" s="26">
        <v>875011.17</v>
      </c>
      <c r="M18" s="26">
        <f>+'[3]FLUJO DE EFECTIVO '!D16</f>
        <v>544338.18000000005</v>
      </c>
      <c r="N18" s="29">
        <f t="shared" si="1"/>
        <v>1419349.35</v>
      </c>
      <c r="P18" s="30"/>
    </row>
    <row r="19" spans="1:16" ht="37.5" customHeight="1" x14ac:dyDescent="0.45">
      <c r="A19" s="25" t="s">
        <v>18</v>
      </c>
      <c r="B19" s="26"/>
      <c r="C19" s="26"/>
      <c r="D19" s="26"/>
      <c r="E19" s="26"/>
      <c r="F19" s="27"/>
      <c r="G19" s="26"/>
      <c r="H19" s="28">
        <f t="shared" si="0"/>
        <v>0</v>
      </c>
      <c r="I19" s="27">
        <v>926392.3</v>
      </c>
      <c r="J19" s="26">
        <v>6901190.7599999998</v>
      </c>
      <c r="K19" s="26">
        <f>+'[1]FLUJO DE EFECTIVO '!D16</f>
        <v>0</v>
      </c>
      <c r="L19" s="26">
        <v>0</v>
      </c>
      <c r="M19" s="26">
        <v>0</v>
      </c>
      <c r="N19" s="29">
        <f>B19+H19+I19+J19+K19+L19+M19</f>
        <v>7827583.0599999996</v>
      </c>
      <c r="P19" s="30"/>
    </row>
    <row r="20" spans="1:16" ht="37.5" customHeight="1" x14ac:dyDescent="0.45">
      <c r="A20" s="25" t="s">
        <v>19</v>
      </c>
      <c r="B20" s="26">
        <v>0</v>
      </c>
      <c r="C20" s="26"/>
      <c r="D20" s="26"/>
      <c r="E20" s="26"/>
      <c r="F20" s="27"/>
      <c r="G20" s="26"/>
      <c r="H20" s="28">
        <v>0</v>
      </c>
      <c r="I20" s="27">
        <v>0</v>
      </c>
      <c r="J20" s="26">
        <v>0</v>
      </c>
      <c r="K20" s="26">
        <v>0</v>
      </c>
      <c r="L20" s="26">
        <v>0</v>
      </c>
      <c r="M20" s="26">
        <f>+'[3]FLUJO DE EFECTIVO '!D18</f>
        <v>1330638.8999999999</v>
      </c>
      <c r="N20" s="29">
        <f>B20+H20+I20+J20+K20+L20+M20</f>
        <v>1330638.8999999999</v>
      </c>
      <c r="P20" s="30"/>
    </row>
    <row r="21" spans="1:16" ht="54.75" customHeight="1" x14ac:dyDescent="0.45">
      <c r="A21" s="33" t="s">
        <v>20</v>
      </c>
      <c r="B21" s="34">
        <f>SUM(B10:B19)</f>
        <v>51206159100.889999</v>
      </c>
      <c r="C21" s="35">
        <f>SUM(C10:C17)</f>
        <v>33521789090.740002</v>
      </c>
      <c r="D21" s="35">
        <f>SUM(D10:D17)</f>
        <v>39429654815.290009</v>
      </c>
      <c r="E21" s="36">
        <f>SUM(E10:E18)</f>
        <v>47434004597.739998</v>
      </c>
      <c r="F21" s="34">
        <f>SUM(F10:F18)</f>
        <v>50459517433.209999</v>
      </c>
      <c r="G21" s="36">
        <v>56241103088.830002</v>
      </c>
      <c r="H21" s="34">
        <f>SUM(H10:H19)</f>
        <v>227086069025.80997</v>
      </c>
      <c r="I21" s="34">
        <f>SUM(I10:I20)</f>
        <v>62369204867.560005</v>
      </c>
      <c r="J21" s="36">
        <f>SUM(J10:J20)</f>
        <v>70854475341.639999</v>
      </c>
      <c r="K21" s="36">
        <f>SUM(K10:K19)</f>
        <v>80086294254.22998</v>
      </c>
      <c r="L21" s="36">
        <v>90246648513.770004</v>
      </c>
      <c r="M21" s="36">
        <f>SUM(M10:M20)</f>
        <v>83052824151.889984</v>
      </c>
      <c r="N21" s="37">
        <f>SUM(N10:N20)</f>
        <v>664901675255.78992</v>
      </c>
      <c r="P21" s="30"/>
    </row>
    <row r="22" spans="1:16" ht="65.25" customHeight="1" x14ac:dyDescent="0.45">
      <c r="A22" s="38" t="s">
        <v>21</v>
      </c>
      <c r="B22" s="26"/>
      <c r="C22" s="36"/>
      <c r="D22" s="26"/>
      <c r="E22" s="26"/>
      <c r="F22" s="27"/>
      <c r="G22" s="26"/>
      <c r="H22" s="26"/>
      <c r="I22" s="27"/>
      <c r="J22" s="26"/>
      <c r="K22" s="26"/>
      <c r="L22" s="26"/>
      <c r="M22" s="26"/>
      <c r="N22" s="29"/>
      <c r="P22" s="30"/>
    </row>
    <row r="23" spans="1:16" ht="66.75" customHeight="1" x14ac:dyDescent="0.45">
      <c r="A23" s="25" t="s">
        <v>22</v>
      </c>
      <c r="B23" s="26">
        <v>0</v>
      </c>
      <c r="C23" s="26">
        <v>1984586482.3900001</v>
      </c>
      <c r="D23" s="26">
        <v>5121909650.4300003</v>
      </c>
      <c r="E23" s="26">
        <v>7885453400.7299995</v>
      </c>
      <c r="F23" s="27">
        <v>7969554820.7799997</v>
      </c>
      <c r="G23" s="26">
        <v>8268621240.3400002</v>
      </c>
      <c r="H23" s="26">
        <f>B43-B23</f>
        <v>1984586482.3899994</v>
      </c>
      <c r="I23" s="27">
        <v>7964225327.2399998</v>
      </c>
      <c r="J23" s="26">
        <f>I43</f>
        <v>7845604675.6000061</v>
      </c>
      <c r="K23" s="26">
        <f>J43</f>
        <v>7998954242.9900055</v>
      </c>
      <c r="L23" s="26">
        <v>8883563921.7299957</v>
      </c>
      <c r="M23" s="26">
        <f>L43</f>
        <v>9420659413.0599976</v>
      </c>
      <c r="N23" s="29"/>
      <c r="O23" s="39"/>
      <c r="P23" s="30"/>
    </row>
    <row r="24" spans="1:16" ht="68.25" customHeight="1" x14ac:dyDescent="0.45">
      <c r="A24" s="33" t="s">
        <v>23</v>
      </c>
      <c r="B24" s="34">
        <f>B21+B23</f>
        <v>51206159100.889999</v>
      </c>
      <c r="C24" s="36">
        <f>+C21+C23</f>
        <v>35506375573.130005</v>
      </c>
      <c r="D24" s="36">
        <f>+D21+D23</f>
        <v>44551564465.720009</v>
      </c>
      <c r="E24" s="36">
        <f>+E21+E23</f>
        <v>55319457998.470001</v>
      </c>
      <c r="F24" s="34">
        <f>+F21+F23</f>
        <v>58429072253.989998</v>
      </c>
      <c r="G24" s="36">
        <v>64509724329.169998</v>
      </c>
      <c r="H24" s="34">
        <f>H21+H23</f>
        <v>229070655508.19995</v>
      </c>
      <c r="I24" s="34">
        <f>I21+I23</f>
        <v>70333430194.800003</v>
      </c>
      <c r="J24" s="36">
        <f>J21+J23</f>
        <v>78700080017.240005</v>
      </c>
      <c r="K24" s="36">
        <f>+K21+K23</f>
        <v>88085248497.219986</v>
      </c>
      <c r="L24" s="36">
        <v>99130212435.5</v>
      </c>
      <c r="M24" s="36">
        <f>+M21+M23</f>
        <v>92473483564.949982</v>
      </c>
      <c r="N24" s="37">
        <f>+N21+N23</f>
        <v>664901675255.78992</v>
      </c>
      <c r="O24" s="40"/>
      <c r="P24" s="30"/>
    </row>
    <row r="25" spans="1:16" ht="54.75" customHeight="1" x14ac:dyDescent="0.45">
      <c r="A25" s="25"/>
      <c r="B25" s="26"/>
      <c r="C25" s="26"/>
      <c r="D25" s="26"/>
      <c r="E25" s="26"/>
      <c r="F25" s="27"/>
      <c r="G25" s="26"/>
      <c r="H25" s="26"/>
      <c r="I25" s="27"/>
      <c r="J25" s="26"/>
      <c r="K25" s="26"/>
      <c r="L25" s="26"/>
      <c r="M25" s="26"/>
      <c r="N25" s="29"/>
      <c r="P25" s="30"/>
    </row>
    <row r="26" spans="1:16" ht="54.75" customHeight="1" x14ac:dyDescent="0.45">
      <c r="A26" s="41" t="s">
        <v>24</v>
      </c>
      <c r="B26" s="26"/>
      <c r="C26" s="42"/>
      <c r="D26" s="26"/>
      <c r="E26" s="26"/>
      <c r="F26" s="27"/>
      <c r="G26" s="26"/>
      <c r="H26" s="26"/>
      <c r="I26" s="27"/>
      <c r="J26" s="26"/>
      <c r="K26" s="26"/>
      <c r="L26" s="26"/>
      <c r="M26" s="26"/>
      <c r="N26" s="29"/>
      <c r="P26" s="30"/>
    </row>
    <row r="27" spans="1:16" ht="54.75" customHeight="1" x14ac:dyDescent="0.45">
      <c r="A27" s="25" t="s">
        <v>25</v>
      </c>
      <c r="B27" s="26"/>
      <c r="C27" s="26"/>
      <c r="D27" s="26"/>
      <c r="E27" s="26"/>
      <c r="F27" s="27"/>
      <c r="G27" s="26"/>
      <c r="H27" s="26"/>
      <c r="I27" s="27"/>
      <c r="J27" s="26"/>
      <c r="K27" s="26"/>
      <c r="L27" s="26"/>
      <c r="M27" s="26"/>
      <c r="N27" s="29"/>
      <c r="P27" s="30"/>
    </row>
    <row r="28" spans="1:16" ht="62.25" customHeight="1" x14ac:dyDescent="0.45">
      <c r="A28" s="25" t="s">
        <v>26</v>
      </c>
      <c r="B28" s="28">
        <v>41263823916.760002</v>
      </c>
      <c r="C28" s="26">
        <v>15887764726.9</v>
      </c>
      <c r="D28" s="26">
        <v>18789773765.599998</v>
      </c>
      <c r="E28" s="26">
        <v>23938490112.330002</v>
      </c>
      <c r="F28" s="27">
        <v>23585106301.459999</v>
      </c>
      <c r="G28" s="26">
        <v>26400473552.25</v>
      </c>
      <c r="H28" s="28">
        <f t="shared" ref="H28:H35" si="2">C28+D28+E28+F28+G28</f>
        <v>108601608458.54001</v>
      </c>
      <c r="I28" s="27">
        <v>29506184318.740002</v>
      </c>
      <c r="J28" s="26">
        <v>33591892120.470001</v>
      </c>
      <c r="K28" s="26">
        <f>+'[1]FLUJO DE EFECTIVO '!D24</f>
        <v>38018208331.940002</v>
      </c>
      <c r="L28" s="26">
        <v>42519532883.379997</v>
      </c>
      <c r="M28" s="26">
        <f>+'[3]FLUJO DE EFECTIVO '!D26</f>
        <v>38964387242.889999</v>
      </c>
      <c r="N28" s="29">
        <f t="shared" ref="N28:N36" si="3">B28+H28+I28+J28+K28+L28+M28</f>
        <v>332465637272.72003</v>
      </c>
      <c r="P28" s="30"/>
    </row>
    <row r="29" spans="1:16" ht="62.25" customHeight="1" x14ac:dyDescent="0.45">
      <c r="A29" s="25" t="s">
        <v>27</v>
      </c>
      <c r="B29" s="26">
        <v>2827225342.3800001</v>
      </c>
      <c r="C29" s="26">
        <v>12830119033.889999</v>
      </c>
      <c r="D29" s="26">
        <v>15936586126.01</v>
      </c>
      <c r="E29" s="26">
        <v>21383409755.09</v>
      </c>
      <c r="F29" s="27">
        <v>24106768431.830002</v>
      </c>
      <c r="G29" s="26">
        <v>27413989040.34</v>
      </c>
      <c r="H29" s="28">
        <f t="shared" si="2"/>
        <v>101670872387.16</v>
      </c>
      <c r="I29" s="27">
        <v>30178146778.93</v>
      </c>
      <c r="J29" s="26">
        <v>33792067189.830002</v>
      </c>
      <c r="K29" s="26">
        <f>+'[1]FLUJO DE EFECTIVO '!D25</f>
        <v>37306528714.699997</v>
      </c>
      <c r="L29" s="26">
        <v>42840910586.290001</v>
      </c>
      <c r="M29" s="26">
        <f>+'[3]FLUJO DE EFECTIVO '!D27</f>
        <v>38538579255.93</v>
      </c>
      <c r="N29" s="29">
        <f t="shared" si="3"/>
        <v>287154330255.22003</v>
      </c>
      <c r="P29" s="30"/>
    </row>
    <row r="30" spans="1:16" ht="62.25" customHeight="1" x14ac:dyDescent="0.45">
      <c r="A30" s="25" t="s">
        <v>28</v>
      </c>
      <c r="B30" s="26">
        <v>5125014646.7999992</v>
      </c>
      <c r="C30" s="26">
        <v>1666544634.5</v>
      </c>
      <c r="D30" s="26">
        <v>1771604719.1300001</v>
      </c>
      <c r="E30" s="26">
        <v>2017192131.8399999</v>
      </c>
      <c r="F30" s="27">
        <v>2287100483.8400002</v>
      </c>
      <c r="G30" s="26">
        <v>2532973581.9299998</v>
      </c>
      <c r="H30" s="28">
        <f t="shared" si="2"/>
        <v>10275415551.24</v>
      </c>
      <c r="I30" s="27">
        <v>2798128649.6399999</v>
      </c>
      <c r="J30" s="26">
        <v>3157624711.6999998</v>
      </c>
      <c r="K30" s="26">
        <f>+'[1]FLUJO DE EFECTIVO '!D26</f>
        <v>3548090380.1799998</v>
      </c>
      <c r="L30" s="26">
        <v>4048260120.1799998</v>
      </c>
      <c r="M30" s="26">
        <f>+'[3]FLUJO DE EFECTIVO '!D28</f>
        <v>3746582504.6300001</v>
      </c>
      <c r="N30" s="29">
        <f t="shared" si="3"/>
        <v>32699116564.370003</v>
      </c>
      <c r="P30" s="30"/>
    </row>
    <row r="31" spans="1:16" ht="63.75" customHeight="1" x14ac:dyDescent="0.45">
      <c r="A31" s="25" t="s">
        <v>29</v>
      </c>
      <c r="B31" s="26">
        <v>5508712.5599999996</v>
      </c>
      <c r="C31" s="26">
        <v>37527.413999999997</v>
      </c>
      <c r="D31" s="26">
        <v>168146454.25</v>
      </c>
      <c r="E31" s="26">
        <v>10811178.43</v>
      </c>
      <c r="F31" s="27">
        <v>180179596.52000001</v>
      </c>
      <c r="G31" s="26">
        <v>198062827.41</v>
      </c>
      <c r="H31" s="28">
        <f t="shared" si="2"/>
        <v>557237584.02400005</v>
      </c>
      <c r="I31" s="27">
        <v>1202958.56</v>
      </c>
      <c r="J31" s="26">
        <v>138777284.75</v>
      </c>
      <c r="K31" s="26">
        <f>+'[1]FLUJO DE EFECTIVO '!D27</f>
        <v>298148392.98000002</v>
      </c>
      <c r="L31" s="26">
        <v>225025572.02000001</v>
      </c>
      <c r="M31" s="26">
        <f>+'[3]FLUJO DE EFECTIVO '!D29</f>
        <v>92400898.950000003</v>
      </c>
      <c r="N31" s="29">
        <f t="shared" si="3"/>
        <v>1318301403.8440001</v>
      </c>
      <c r="P31" s="30"/>
    </row>
    <row r="32" spans="1:16" ht="63.75" customHeight="1" x14ac:dyDescent="0.45">
      <c r="A32" s="32" t="s">
        <v>15</v>
      </c>
      <c r="B32" s="26"/>
      <c r="C32" s="26"/>
      <c r="D32" s="26"/>
      <c r="E32" s="26"/>
      <c r="F32" s="27">
        <v>1296200</v>
      </c>
      <c r="G32" s="26"/>
      <c r="H32" s="28">
        <f t="shared" si="2"/>
        <v>1296200</v>
      </c>
      <c r="I32" s="27">
        <v>4162813.33</v>
      </c>
      <c r="J32" s="26">
        <v>0</v>
      </c>
      <c r="K32" s="26">
        <f>+'[1]FLUJO DE EFECTIVO '!D28</f>
        <v>909960</v>
      </c>
      <c r="L32" s="26">
        <v>44611646.990000002</v>
      </c>
      <c r="M32" s="26">
        <f>+'[3]FLUJO DE EFECTIVO '!D30</f>
        <v>3025750</v>
      </c>
      <c r="N32" s="29">
        <f t="shared" si="3"/>
        <v>54006370.32</v>
      </c>
      <c r="P32" s="30"/>
    </row>
    <row r="33" spans="1:16" ht="63.75" customHeight="1" x14ac:dyDescent="0.45">
      <c r="A33" s="32" t="s">
        <v>30</v>
      </c>
      <c r="B33" s="26"/>
      <c r="C33" s="26"/>
      <c r="D33" s="26"/>
      <c r="E33" s="26"/>
      <c r="F33" s="27">
        <v>0</v>
      </c>
      <c r="G33" s="26">
        <v>0</v>
      </c>
      <c r="H33" s="28">
        <f t="shared" si="2"/>
        <v>0</v>
      </c>
      <c r="I33" s="27">
        <v>0</v>
      </c>
      <c r="J33" s="26">
        <v>20764467.5</v>
      </c>
      <c r="K33" s="26">
        <f>+'[1]FLUJO DE EFECTIVO '!D29</f>
        <v>29798795.690000001</v>
      </c>
      <c r="L33" s="26">
        <v>30233786.25</v>
      </c>
      <c r="M33" s="26">
        <f>+'[3]FLUJO DE EFECTIVO '!D31</f>
        <v>25878456.539999999</v>
      </c>
      <c r="N33" s="29">
        <f t="shared" si="3"/>
        <v>106675505.97999999</v>
      </c>
      <c r="P33" s="30"/>
    </row>
    <row r="34" spans="1:16" ht="63.75" customHeight="1" x14ac:dyDescent="0.45">
      <c r="A34" s="43" t="s">
        <v>31</v>
      </c>
      <c r="B34" s="26"/>
      <c r="C34" s="26">
        <v>0</v>
      </c>
      <c r="D34" s="26">
        <v>0</v>
      </c>
      <c r="E34" s="26">
        <v>0</v>
      </c>
      <c r="F34" s="27">
        <v>0</v>
      </c>
      <c r="G34" s="26">
        <v>0</v>
      </c>
      <c r="H34" s="28">
        <f t="shared" si="2"/>
        <v>0</v>
      </c>
      <c r="I34" s="27">
        <v>0</v>
      </c>
      <c r="J34" s="26">
        <v>0</v>
      </c>
      <c r="K34" s="26">
        <v>0</v>
      </c>
      <c r="L34" s="26">
        <v>863966.28</v>
      </c>
      <c r="M34" s="26">
        <f>+'[3]FLUJO DE EFECTIVO '!D32</f>
        <v>455598.27</v>
      </c>
      <c r="N34" s="29">
        <f t="shared" si="3"/>
        <v>1319564.55</v>
      </c>
      <c r="P34" s="30"/>
    </row>
    <row r="35" spans="1:16" ht="63.75" customHeight="1" x14ac:dyDescent="0.45">
      <c r="A35" s="44" t="s">
        <v>32</v>
      </c>
      <c r="B35" s="26">
        <v>0</v>
      </c>
      <c r="C35" s="26">
        <v>0</v>
      </c>
      <c r="D35" s="26">
        <v>0</v>
      </c>
      <c r="E35" s="26">
        <v>0</v>
      </c>
      <c r="F35" s="27">
        <v>0</v>
      </c>
      <c r="G35" s="26">
        <v>0</v>
      </c>
      <c r="H35" s="28">
        <f t="shared" si="2"/>
        <v>0</v>
      </c>
      <c r="I35" s="27">
        <v>0</v>
      </c>
      <c r="J35" s="26">
        <v>0</v>
      </c>
      <c r="K35" s="26">
        <v>0</v>
      </c>
      <c r="L35" s="26">
        <v>114461.05</v>
      </c>
      <c r="M35" s="26">
        <v>0</v>
      </c>
      <c r="N35" s="29">
        <f t="shared" si="3"/>
        <v>114461.05</v>
      </c>
      <c r="P35" s="30"/>
    </row>
    <row r="36" spans="1:16" ht="63.75" customHeight="1" x14ac:dyDescent="0.45">
      <c r="A36" s="44" t="s">
        <v>33</v>
      </c>
      <c r="B36" s="26"/>
      <c r="C36" s="26"/>
      <c r="D36" s="26"/>
      <c r="E36" s="26"/>
      <c r="F36" s="27"/>
      <c r="G36" s="26"/>
      <c r="H36" s="28"/>
      <c r="I36" s="27"/>
      <c r="J36" s="26"/>
      <c r="K36" s="26"/>
      <c r="L36" s="26">
        <v>0</v>
      </c>
      <c r="M36" s="26">
        <f>'[3]FLUJO DE EFECTIVO '!D33</f>
        <v>9142545.9800000004</v>
      </c>
      <c r="N36" s="29">
        <f t="shared" si="3"/>
        <v>9142545.9800000004</v>
      </c>
      <c r="P36" s="30"/>
    </row>
    <row r="37" spans="1:16" ht="63.75" customHeight="1" x14ac:dyDescent="0.45">
      <c r="A37" s="44" t="s">
        <v>34</v>
      </c>
      <c r="B37" s="26">
        <v>0</v>
      </c>
      <c r="C37" s="26"/>
      <c r="D37" s="26"/>
      <c r="E37" s="26"/>
      <c r="F37" s="27"/>
      <c r="G37" s="26"/>
      <c r="H37" s="28">
        <v>0</v>
      </c>
      <c r="I37" s="27">
        <v>0</v>
      </c>
      <c r="J37" s="26">
        <v>0</v>
      </c>
      <c r="K37" s="26">
        <v>0</v>
      </c>
      <c r="L37" s="26">
        <v>0</v>
      </c>
      <c r="M37" s="26">
        <f>'[3]FLUJO DE EFECTIVO '!D34</f>
        <v>708051.35</v>
      </c>
      <c r="N37" s="29">
        <f>B37+H37+I37+J37+K37+L37+M37</f>
        <v>708051.35</v>
      </c>
      <c r="P37" s="30"/>
    </row>
    <row r="38" spans="1:16" ht="63.75" customHeight="1" x14ac:dyDescent="0.45">
      <c r="A38" s="44" t="s">
        <v>35</v>
      </c>
      <c r="B38" s="26">
        <v>0</v>
      </c>
      <c r="C38" s="26"/>
      <c r="D38" s="26"/>
      <c r="E38" s="26"/>
      <c r="F38" s="27"/>
      <c r="G38" s="26"/>
      <c r="H38" s="28">
        <v>0</v>
      </c>
      <c r="I38" s="27">
        <v>0</v>
      </c>
      <c r="J38" s="26">
        <v>0</v>
      </c>
      <c r="K38" s="26">
        <v>0</v>
      </c>
      <c r="L38" s="26">
        <v>0</v>
      </c>
      <c r="M38" s="26">
        <f>+'[3]FLUJO DE EFECTIVO '!D35</f>
        <v>358253.99</v>
      </c>
      <c r="N38" s="29">
        <f>SUM(B38:M38)</f>
        <v>358253.99</v>
      </c>
      <c r="P38" s="30"/>
    </row>
    <row r="39" spans="1:16" ht="63.75" customHeight="1" x14ac:dyDescent="0.45">
      <c r="A39" s="44" t="s">
        <v>36</v>
      </c>
      <c r="B39" s="26">
        <v>0</v>
      </c>
      <c r="C39" s="26"/>
      <c r="D39" s="26"/>
      <c r="E39" s="26"/>
      <c r="F39" s="27"/>
      <c r="G39" s="26"/>
      <c r="H39" s="28">
        <v>0</v>
      </c>
      <c r="I39" s="27">
        <v>0</v>
      </c>
      <c r="J39" s="26">
        <v>0</v>
      </c>
      <c r="K39" s="26">
        <v>0</v>
      </c>
      <c r="L39" s="26">
        <v>0</v>
      </c>
      <c r="M39" s="26">
        <f>+'[3]FLUJO DE EFECTIVO '!D36</f>
        <v>1330638.8999999999</v>
      </c>
      <c r="N39" s="29">
        <f>B39+H39+I39+J39+K39+L39+M39</f>
        <v>1330638.8999999999</v>
      </c>
      <c r="P39" s="30"/>
    </row>
    <row r="40" spans="1:16" ht="54.75" customHeight="1" x14ac:dyDescent="0.45">
      <c r="A40" s="45" t="s">
        <v>37</v>
      </c>
      <c r="B40" s="34">
        <f>SUM(B28:B35)</f>
        <v>49221572618.5</v>
      </c>
      <c r="C40" s="46">
        <f>SUM(C28:C35)</f>
        <v>30384465922.704002</v>
      </c>
      <c r="D40" s="46">
        <f>SUM(D28:D35)</f>
        <v>36666111064.989998</v>
      </c>
      <c r="E40" s="46">
        <f>SUM(E28:E35)</f>
        <v>47349903177.689995</v>
      </c>
      <c r="F40" s="47">
        <f>SUM(F28:F35)</f>
        <v>50160451013.650002</v>
      </c>
      <c r="G40" s="36">
        <v>56545499001.93</v>
      </c>
      <c r="H40" s="34">
        <f>SUM(H28:H35)</f>
        <v>221106430180.96399</v>
      </c>
      <c r="I40" s="34">
        <f>SUM(I28:I35)</f>
        <v>62487825519.199997</v>
      </c>
      <c r="J40" s="36">
        <f>SUM(J28:J35)</f>
        <v>70701125774.25</v>
      </c>
      <c r="K40" s="36">
        <f>SUM(K28:K33)</f>
        <v>79201684575.48999</v>
      </c>
      <c r="L40" s="36">
        <f>SUM(L28:L39)</f>
        <v>89709553022.440002</v>
      </c>
      <c r="M40" s="36">
        <f>SUM(M28:M39)</f>
        <v>81382849197.430008</v>
      </c>
      <c r="N40" s="37">
        <f>SUM(N28:N39)</f>
        <v>653811040888.27405</v>
      </c>
      <c r="P40" s="30"/>
    </row>
    <row r="41" spans="1:16" ht="54.75" customHeight="1" x14ac:dyDescent="0.45">
      <c r="A41" s="48"/>
      <c r="B41" s="26"/>
      <c r="C41" s="49"/>
      <c r="D41" s="49"/>
      <c r="E41" s="49"/>
      <c r="F41" s="50"/>
      <c r="G41" s="49"/>
      <c r="H41" s="49"/>
      <c r="I41" s="50"/>
      <c r="J41" s="49"/>
      <c r="K41" s="49"/>
      <c r="L41" s="49"/>
      <c r="M41" s="49"/>
      <c r="N41" s="24"/>
      <c r="O41" s="30"/>
      <c r="P41" s="30"/>
    </row>
    <row r="42" spans="1:16" ht="54.75" customHeight="1" x14ac:dyDescent="0.45">
      <c r="A42" s="48"/>
      <c r="B42" s="26"/>
      <c r="C42" s="49"/>
      <c r="D42" s="49"/>
      <c r="E42" s="49"/>
      <c r="F42" s="50"/>
      <c r="G42" s="49"/>
      <c r="H42" s="49"/>
      <c r="I42" s="50"/>
      <c r="J42" s="49"/>
      <c r="K42" s="49"/>
      <c r="L42" s="49"/>
      <c r="M42" s="49"/>
      <c r="N42" s="24"/>
      <c r="P42" s="30"/>
    </row>
    <row r="43" spans="1:16" ht="54.75" customHeight="1" thickBot="1" x14ac:dyDescent="0.5">
      <c r="A43" s="45" t="s">
        <v>38</v>
      </c>
      <c r="B43" s="51">
        <f>B24-B40</f>
        <v>1984586482.3899994</v>
      </c>
      <c r="C43" s="52">
        <f>+C24-C40</f>
        <v>5121909650.4260025</v>
      </c>
      <c r="D43" s="52">
        <f>+D24-D40</f>
        <v>7885453400.730011</v>
      </c>
      <c r="E43" s="52">
        <f>+E24-E40</f>
        <v>7969554820.7800064</v>
      </c>
      <c r="F43" s="51">
        <f>+F24-F40</f>
        <v>8268621240.3399963</v>
      </c>
      <c r="G43" s="52">
        <v>7964225327.2399979</v>
      </c>
      <c r="H43" s="51">
        <f>H24-H40</f>
        <v>7964225327.2359619</v>
      </c>
      <c r="I43" s="51">
        <f>I24-I40</f>
        <v>7845604675.6000061</v>
      </c>
      <c r="J43" s="52">
        <f>J24-J40</f>
        <v>7998954242.9900055</v>
      </c>
      <c r="K43" s="52">
        <f>K24-K40</f>
        <v>8883563921.7299957</v>
      </c>
      <c r="L43" s="52">
        <f>L24-L40</f>
        <v>9420659413.0599976</v>
      </c>
      <c r="M43" s="52">
        <f>+M24-M40</f>
        <v>11090634367.519974</v>
      </c>
      <c r="N43" s="52">
        <f>+N24-N40</f>
        <v>11090634367.515869</v>
      </c>
      <c r="O43" s="30"/>
      <c r="P43" s="30"/>
    </row>
    <row r="44" spans="1:16" ht="47.25" customHeight="1" thickTop="1" x14ac:dyDescent="0.35">
      <c r="B44" s="39"/>
      <c r="C44" s="39"/>
      <c r="D44" s="39"/>
      <c r="E44" s="39"/>
      <c r="F44" s="53"/>
      <c r="G44" s="39"/>
      <c r="H44" s="39"/>
      <c r="I44" s="53"/>
      <c r="J44" s="39"/>
      <c r="K44" s="39"/>
      <c r="L44" s="39"/>
      <c r="M44" s="39"/>
      <c r="N44" s="30"/>
      <c r="O44" s="30"/>
    </row>
    <row r="45" spans="1:16" ht="47.25" customHeight="1" x14ac:dyDescent="0.35">
      <c r="A45" s="54"/>
      <c r="B45" s="39"/>
      <c r="C45" s="30"/>
      <c r="E45" s="30"/>
      <c r="F45" s="55"/>
      <c r="G45" s="30"/>
      <c r="H45" s="30"/>
      <c r="I45" s="55"/>
      <c r="J45" s="30"/>
      <c r="K45" s="30"/>
      <c r="L45" s="30"/>
      <c r="M45" s="56"/>
      <c r="N45" s="57"/>
    </row>
    <row r="46" spans="1:16" ht="47.25" customHeight="1" x14ac:dyDescent="0.35">
      <c r="A46" s="54"/>
      <c r="B46" s="39"/>
      <c r="C46" s="30"/>
      <c r="E46" s="30"/>
      <c r="F46" s="55"/>
      <c r="G46" s="30"/>
      <c r="H46" s="30"/>
      <c r="I46" s="55"/>
      <c r="J46" s="30"/>
      <c r="K46" s="30"/>
      <c r="L46" s="30"/>
      <c r="M46" s="30"/>
      <c r="N46" s="40"/>
    </row>
    <row r="47" spans="1:16" ht="47.25" customHeight="1" x14ac:dyDescent="0.35">
      <c r="A47" s="54"/>
      <c r="B47" s="39"/>
      <c r="C47" s="30"/>
      <c r="F47" s="55">
        <f>+F43-G23</f>
        <v>0</v>
      </c>
      <c r="G47" s="30"/>
      <c r="H47" s="30"/>
      <c r="I47" s="55"/>
      <c r="J47" s="30"/>
      <c r="K47" s="30"/>
      <c r="L47" s="30"/>
      <c r="M47" s="30"/>
    </row>
    <row r="48" spans="1:16" ht="47.25" customHeight="1" x14ac:dyDescent="0.35">
      <c r="A48" s="58"/>
      <c r="D48" s="30"/>
      <c r="E48" s="30"/>
      <c r="F48" s="55"/>
      <c r="G48" s="30"/>
      <c r="H48" s="30"/>
      <c r="I48" s="55"/>
      <c r="J48" s="30"/>
      <c r="K48" s="30"/>
      <c r="L48" s="30"/>
      <c r="M48" s="30"/>
      <c r="N48" s="30"/>
    </row>
    <row r="49" spans="1:14" ht="47.25" customHeight="1" x14ac:dyDescent="0.35">
      <c r="A49" s="58"/>
      <c r="D49" s="30"/>
      <c r="E49" s="30"/>
      <c r="F49" s="55"/>
      <c r="G49" s="30"/>
      <c r="H49" s="30"/>
      <c r="I49" s="55"/>
      <c r="J49" s="30"/>
      <c r="K49" s="30"/>
      <c r="L49" s="30"/>
      <c r="M49" s="30"/>
    </row>
    <row r="50" spans="1:14" ht="47.25" customHeight="1" x14ac:dyDescent="0.35">
      <c r="A50" s="58"/>
      <c r="D50" s="30"/>
    </row>
    <row r="51" spans="1:14" ht="47.25" customHeight="1" x14ac:dyDescent="0.35">
      <c r="A51" s="58"/>
    </row>
    <row r="52" spans="1:14" ht="47.25" customHeight="1" x14ac:dyDescent="0.35">
      <c r="A52" s="59"/>
    </row>
    <row r="53" spans="1:14" ht="47.25" customHeight="1" x14ac:dyDescent="0.35">
      <c r="A53" s="59"/>
      <c r="D53" s="30"/>
    </row>
    <row r="54" spans="1:14" ht="47.25" customHeight="1" x14ac:dyDescent="0.35">
      <c r="A54" s="60"/>
      <c r="B54" s="61"/>
      <c r="C54" s="62"/>
      <c r="D54" s="30"/>
    </row>
    <row r="55" spans="1:14" ht="47.25" customHeight="1" x14ac:dyDescent="0.35">
      <c r="C55" s="30"/>
      <c r="N55" s="40"/>
    </row>
    <row r="56" spans="1:14" ht="47.25" customHeight="1" x14ac:dyDescent="0.35">
      <c r="N56" s="40"/>
    </row>
    <row r="57" spans="1:14" ht="47.25" customHeight="1" x14ac:dyDescent="0.35">
      <c r="N57" s="63"/>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2017-11-15T13:48:47Z</dcterms:created>
  <dcterms:modified xsi:type="dcterms:W3CDTF">2017-11-15T13:49:20Z</dcterms:modified>
</cp:coreProperties>
</file>