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defaultThemeVersion="124226"/>
  <mc:AlternateContent xmlns:mc="http://schemas.openxmlformats.org/markup-compatibility/2006">
    <mc:Choice Requires="x15">
      <x15ac:absPath xmlns:x15ac="http://schemas.microsoft.com/office/spreadsheetml/2010/11/ac" url="C:\Users\Jay\Documents\uploaddox_muse\"/>
    </mc:Choice>
  </mc:AlternateContent>
  <xr:revisionPtr revIDLastSave="0" documentId="8_{957A6F79-4A0C-474F-B650-9F783DBF086B}" xr6:coauthVersionLast="47" xr6:coauthVersionMax="47" xr10:uidLastSave="{00000000-0000-0000-0000-000000000000}"/>
  <bookViews>
    <workbookView xWindow="-120" yWindow="-120" windowWidth="29040" windowHeight="15840" tabRatio="497" xr2:uid="{00000000-000D-0000-FFFF-FFFF00000000}"/>
  </bookViews>
  <sheets>
    <sheet name="TRANSPARENCIA" sheetId="3" r:id="rId1"/>
    <sheet name="Sheet1" sheetId="10" r:id="rId2"/>
    <sheet name="DATA VALIDATION" sheetId="2" state="hidden" r:id="rId3"/>
    <sheet name="P-TRANSP." sheetId="7" state="hidden" r:id="rId4"/>
    <sheet name="SGC-2" sheetId="9" state="hidden" r:id="rId5"/>
    <sheet name="PIVOT" sheetId="4" state="hidden" r:id="rId6"/>
  </sheets>
  <definedNames>
    <definedName name="ano_2">ano[Año]</definedName>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3" r:id="rId7"/>
    <pivotCache cacheId="4" r:id="rId8"/>
    <pivotCache cacheId="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K34" i="3"/>
  <c r="J34" i="3"/>
  <c r="I34" i="3"/>
  <c r="H34" i="3"/>
  <c r="G34" i="3"/>
  <c r="K33" i="3"/>
  <c r="J33" i="3"/>
  <c r="I33" i="3"/>
  <c r="H33" i="3"/>
  <c r="G33" i="3"/>
  <c r="K32" i="3"/>
  <c r="J32" i="3"/>
  <c r="I32" i="3"/>
  <c r="H32" i="3"/>
  <c r="G32" i="3"/>
  <c r="K31" i="3"/>
  <c r="J31" i="3"/>
  <c r="I31" i="3"/>
  <c r="H31" i="3"/>
  <c r="G31" i="3"/>
  <c r="K30" i="3"/>
  <c r="J30" i="3"/>
  <c r="I30" i="3"/>
  <c r="H30" i="3"/>
  <c r="G30" i="3"/>
  <c r="K29" i="3"/>
  <c r="J29" i="3"/>
  <c r="I29" i="3"/>
  <c r="H29" i="3"/>
  <c r="G29" i="3"/>
  <c r="K28" i="3"/>
  <c r="J28" i="3"/>
  <c r="I28" i="3"/>
  <c r="H28" i="3"/>
  <c r="G28" i="3"/>
  <c r="K27" i="3"/>
  <c r="J27" i="3"/>
  <c r="I27" i="3"/>
  <c r="H27" i="3"/>
  <c r="G27" i="3"/>
  <c r="L29" i="2" l="1"/>
  <c r="B9" i="3" s="1"/>
  <c r="B18" i="3"/>
  <c r="L27" i="2"/>
  <c r="B7" i="3" s="1"/>
  <c r="L31" i="2"/>
  <c r="B11" i="3" s="1"/>
  <c r="L35" i="2"/>
  <c r="B15" i="3" s="1"/>
  <c r="L28" i="2"/>
  <c r="B8" i="3" s="1"/>
  <c r="L32" i="2"/>
  <c r="B12" i="3" s="1"/>
  <c r="L36" i="2"/>
  <c r="L33" i="2"/>
  <c r="B13" i="3" s="1"/>
  <c r="L37" i="2"/>
  <c r="L30" i="2"/>
  <c r="B10" i="3" s="1"/>
  <c r="L34" i="2"/>
  <c r="B14" i="3" s="1"/>
  <c r="H9" i="2" l="1"/>
  <c r="H7" i="2"/>
  <c r="B16" i="3"/>
  <c r="H8" i="2"/>
  <c r="B17" i="3"/>
  <c r="D18" i="3"/>
  <c r="C13" i="3"/>
  <c r="C18" i="3"/>
  <c r="D13" i="3"/>
  <c r="C15" i="3"/>
  <c r="E14" i="3"/>
  <c r="F13" i="3"/>
  <c r="D14" i="3"/>
  <c r="C14" i="3"/>
  <c r="E15" i="3"/>
  <c r="F14" i="3"/>
  <c r="E13" i="3"/>
  <c r="E18" i="3"/>
  <c r="D15" i="3"/>
  <c r="F18" i="3"/>
  <c r="F15" i="3"/>
  <c r="I8" i="2" l="1"/>
  <c r="K9" i="2"/>
  <c r="M9" i="2"/>
  <c r="J9" i="2"/>
  <c r="L9" i="2"/>
  <c r="I9" i="2"/>
  <c r="J7" i="2"/>
  <c r="I7" i="2"/>
  <c r="C17" i="3"/>
  <c r="F17" i="3"/>
  <c r="E16" i="3"/>
  <c r="D16" i="3"/>
  <c r="E17" i="3"/>
  <c r="D17" i="3"/>
  <c r="C16" i="3"/>
  <c r="F16" i="3"/>
  <c r="C19" i="3" l="1"/>
  <c r="L8" i="2"/>
  <c r="K8" i="2"/>
  <c r="F19" i="3"/>
  <c r="L7" i="2"/>
  <c r="E19" i="3"/>
  <c r="K7" i="2"/>
  <c r="M8" i="2"/>
  <c r="M7" i="2"/>
  <c r="G19" i="3"/>
  <c r="D19"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<sst xmlns="http://schemas.openxmlformats.org/spreadsheetml/2006/main" count="291" uniqueCount="105">
  <si>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</si>
  <si>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</si>
  <si>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</si>
  <si>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</si>
  <si>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</si>
  <si>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</si>
  <si>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</si>
  <si>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</si>
  <si>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</si>
  <si>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</si>
  <si>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</si>
  <si>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</si>
  <si>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</si>
  <si>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</si>
  <si>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</si>
  <si>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</si>
  <si>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</si>
  <si>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</si>
  <si>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</si>
  <si>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</si>
  <si>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</si>
  <si>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</si>
  <si>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</si>
  <si>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</si>
  <si>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</si>
  <si>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</si>
  <si>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</si>
  <si>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FUERA DE TIEMPO</t>
  </si>
  <si>
    <t>MESES</t>
  </si>
  <si>
    <t>SOLICITUDES RECIBIDAS</t>
  </si>
  <si>
    <t>SOLICITUDES RESPONDIDAS</t>
  </si>
  <si>
    <t>ANTES DE 10 DIAS</t>
  </si>
  <si>
    <t xml:space="preserve"> DE 10 A  15 DIAS </t>
  </si>
  <si>
    <t>REFERIDAS</t>
  </si>
  <si>
    <t>RECHAZADAS</t>
  </si>
  <si>
    <t>TOTAL</t>
  </si>
  <si>
    <t>Mes</t>
  </si>
  <si>
    <t>Año</t>
  </si>
  <si>
    <t>Mes y Año</t>
  </si>
  <si>
    <t>Página Web Total</t>
  </si>
  <si>
    <t>Base de Datos Total</t>
  </si>
  <si>
    <t>A TIEMPO Total</t>
  </si>
  <si>
    <t>FUERA DE TIEMPO Total</t>
  </si>
  <si>
    <t xml:space="preserve"> </t>
  </si>
  <si>
    <t>TRIMESTRE:</t>
  </si>
  <si>
    <t xml:space="preserve">Count of Respuesta </t>
  </si>
  <si>
    <t>Diferida</t>
  </si>
  <si>
    <t>15 días</t>
  </si>
  <si>
    <t>5 días</t>
  </si>
  <si>
    <t>Clasificación solicitud</t>
  </si>
  <si>
    <t>Días de Respuesta</t>
  </si>
  <si>
    <t>Áreas de la TSS</t>
  </si>
  <si>
    <t>DE 10 A 15 DIAS</t>
  </si>
  <si>
    <t>(blank)</t>
  </si>
  <si>
    <t>Enero  2018</t>
  </si>
  <si>
    <t>Enero  2018 Total</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</si>
  <si>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</si>
  <si>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</si>
  <si>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</si>
  <si>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</si>
  <si>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</si>
  <si>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</si>
  <si>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</si>
  <si>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</si>
  <si>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</si>
  <si>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</si>
  <si>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</si>
  <si>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</si>
  <si>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</si>
  <si>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</si>
  <si>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</si>
  <si>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</si>
  <si>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</si>
  <si>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</si>
  <si>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</si>
  <si>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</si>
  <si>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</si>
  <si>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</si>
  <si>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</si>
  <si>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</si>
  <si>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</si>
  <si>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</si>
  <si>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</si>
  <si>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</si>
  <si>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</si>
  <si>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</si>
  <si>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</si>
  <si>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2018</t>
  </si>
  <si>
    <t>Prorroga Excepcional</t>
  </si>
  <si>
    <t>No procede</t>
  </si>
  <si>
    <t xml:space="preserve">Rechazada </t>
  </si>
  <si>
    <t>Respuesta</t>
  </si>
  <si>
    <t>Otros</t>
  </si>
  <si>
    <t>(blank) Total</t>
  </si>
  <si>
    <t>Febrero 2018</t>
  </si>
  <si>
    <t>Febrero 2018 Total</t>
  </si>
  <si>
    <t>Marzo 2018</t>
  </si>
  <si>
    <t>Marzo 2018 Total</t>
  </si>
  <si>
    <t>Abril 2018</t>
  </si>
  <si>
    <t>Abril 2018 Total</t>
  </si>
  <si>
    <r>
      <t xml:space="preserve">
CANTIDAD DE SOLICITUDES RECIBIDAS Y RESPONDIDAS A TRAVÉS DE LA OFICINA DE ACCESO A LA INFORMACIÓN (OAI)                    </t>
    </r>
    <r>
      <rPr>
        <b/>
        <sz val="14"/>
        <color theme="1"/>
        <rFont val="Calibri"/>
        <family val="2"/>
        <scheme val="minor"/>
      </rPr>
      <t xml:space="preserve"> </t>
    </r>
  </si>
  <si>
    <t>ENERO</t>
  </si>
  <si>
    <t>FEBRERO</t>
  </si>
  <si>
    <t>MARZO</t>
  </si>
  <si>
    <t>Fuera de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</si>
</sst>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4"/>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cellStyleXfs>
  <cellXfs count="54">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8" fillId="6" borderId="0" xfId="0" applyFont="1" applyFill="1" applyAlignment="1">
      <alignment horizontal="center" vertical="center"/>
    </xf>
    <xf numFmtId="0" fontId="1" fillId="0" borderId="0" xfId="0" applyFont="1" applyAlignment="1">
      <alignment horizontal="center" wrapText="1"/>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11" xfId="0" applyFont="1" applyFill="1" applyBorder="1" applyAlignment="1">
      <alignment horizontal="center"/>
    </xf>
    <xf numFmtId="0" fontId="1" fillId="4" borderId="7" xfId="0" applyFont="1" applyFill="1" applyBorder="1"/>
    <xf numFmtId="0" fontId="0" fillId="5" borderId="6" xfId="0" applyFill="1" applyBorder="1" applyAlignment="1">
      <alignment horizontal="center" vertical="center"/>
    </xf>
    <xf numFmtId="0" fontId="7" fillId="3" borderId="3" xfId="0" applyFont="1" applyFill="1" applyBorder="1"/>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15" xfId="0" applyBorder="1"/>
    <xf numFmtId="14" fontId="0" fillId="0" borderId="16" xfId="0" applyNumberFormat="1" applyBorder="1"/>
    <xf numFmtId="14" fontId="0" fillId="0" borderId="17" xfId="0" applyNumberFormat="1" applyBorder="1"/>
    <xf numFmtId="0" fontId="0" fillId="0" borderId="17" xfId="0" applyBorder="1"/>
    <xf numFmtId="0" fontId="0" fillId="0" borderId="14" xfId="0" applyBorder="1"/>
    <xf numFmtId="0" fontId="0" fillId="0" borderId="18" xfId="0" applyBorder="1"/>
    <xf numFmtId="0" fontId="7" fillId="6" borderId="0" xfId="0" applyFont="1" applyFill="1" applyAlignment="1">
      <alignment horizontal="center" vertical="center"/>
    </xf>
    <xf numFmtId="0" fontId="7" fillId="6" borderId="0" xfId="0" applyFont="1" applyFill="1" applyAlignment="1">
      <alignment horizontal="center"/>
    </xf>
    <xf numFmtId="0" fontId="6" fillId="0" borderId="0" xfId="0" applyFont="1" applyAlignment="1">
      <alignment horizontal="left" vertical="center"/>
    </xf>
    <xf numFmtId="0" fontId="1" fillId="0" borderId="0" xfId="0" applyFont="1" applyAlignment="1">
      <alignment vertical="center"/>
    </xf>
    <xf numFmtId="0" fontId="7" fillId="3" borderId="1" xfId="0" applyFont="1" applyFill="1" applyBorder="1" applyAlignment="1">
      <alignment horizontal="center" vertical="center" wrapText="1"/>
    </xf>
    <xf numFmtId="0" fontId="0" fillId="0" borderId="1" xfId="0" applyBorder="1"/>
    <xf numFmtId="0" fontId="11" fillId="0" borderId="0" xfId="0" applyFont="1"/>
    <xf numFmtId="0" fontId="0" fillId="0" borderId="19" xfId="0" applyBorder="1" applyAlignment="1">
      <alignment horizontal="center"/>
    </xf>
    <xf numFmtId="0" fontId="0" fillId="5" borderId="9" xfId="0" applyFill="1" applyBorder="1" applyAlignment="1">
      <alignment horizontal="center"/>
    </xf>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7" fillId="7" borderId="0" xfId="0" applyFont="1" applyFill="1" applyAlignment="1">
      <alignment horizontal="left" vertical="center" indent="5"/>
    </xf>
    <xf numFmtId="0" fontId="0" fillId="0" borderId="0" xfId="0" applyAlignment="1">
      <alignment horizontal="left" vertical="top"/>
    </xf>
    <xf numFmtId="0" fontId="1" fillId="0" borderId="0" xfId="0" applyFont="1" applyAlignment="1">
      <alignment horizontal="center" vertical="center" wrapText="1"/>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7" borderId="1" xfId="0" applyFont="1" applyFill="1" applyBorder="1" applyAlignment="1">
      <alignment horizontal="center"/>
    </xf>
  </cellXfs>
  <cellStyles count="1">
    <cellStyle name="Normal" xfId="0" builtinId="0"/>
  </cellStyles>
  <dxfs count="3">
    <dxf>
      <alignment horizontal="center" readingOrder="0"/>
    </dxf>
    <dxf>
      <alignment horizontal="center" readingOrder="0"/>
    </dxf>
    <dxf>
      <font>
        <b val="0"/>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0" indent="0" justifyLastLine="0" shrinkToFit="0"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DO"/>
              <a:t>Solicitud de Información Pública</a:t>
            </a:r>
          </a:p>
        </c:rich>
      </c:tx>
      <c:overlay val="0"/>
    </c:title>
    <c:autoTitleDeleted val="0"/>
    <c:plotArea>
      <c:layout/>
      <c:barChart>
        <c:barDir val="col"/>
        <c:grouping val="clustered"/>
        <c:varyColors val="0"/>
        <c:ser>
          <c:idx val="0"/>
          <c:order val="0"/>
          <c:tx>
            <c:strRef>
              <c:f>'DATA VALIDATION'!$I$6</c:f>
              <c:strCache>
                <c:ptCount val="1"/>
                <c:pt idx="0">
                  <c:v>SOLICITUDES RECIBIDAS</c:v>
                </c:pt>
              </c:strCache>
            </c:strRef>
          </c:tx>
          <c:invertIfNegative val="0"/>
          <c:cat>
            <c:strRef>
              <c:f>'DATA VALIDATION'!$H$7:$H$9</c:f>
              <c:strCache>
                <c:ptCount val="3"/>
                <c:pt idx="0">
                  <c:v>Abril 2023</c:v>
                </c:pt>
                <c:pt idx="1">
                  <c:v>Mayo 2023</c:v>
                </c:pt>
                <c:pt idx="2">
                  <c:v>Junio 2023</c:v>
                </c:pt>
              </c:strCache>
            </c:strRef>
          </c:cat>
          <c:val>
            <c:numRef>
              <c:f>'DATA VALIDATION'!$I$7:$I$9</c:f>
              <c:numCache>
                <c:formatCode>General</c:formatCode>
                <c:ptCount val="3"/>
                <c:pt idx="0">
                  <c:v>15</c:v>
                </c:pt>
                <c:pt idx="1">
                  <c:v>8</c:v>
                </c:pt>
                <c:pt idx="2">
                  <c:v>1</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invertIfNegative val="0"/>
          <c:cat>
            <c:strRef>
              <c:f>'DATA VALIDATION'!$H$7:$H$9</c:f>
              <c:strCache>
                <c:ptCount val="3"/>
                <c:pt idx="0">
                  <c:v>Abril 2023</c:v>
                </c:pt>
                <c:pt idx="1">
                  <c:v>Mayo 2023</c:v>
                </c:pt>
                <c:pt idx="2">
                  <c:v>Junio 2023</c:v>
                </c:pt>
              </c:strCache>
            </c:strRef>
          </c:cat>
          <c:val>
            <c:numRef>
              <c:f>'DATA VALIDATION'!$J$7:$J$9</c:f>
              <c:numCache>
                <c:formatCode>General</c:formatCode>
                <c:ptCount val="3"/>
                <c:pt idx="0">
                  <c:v>7</c:v>
                </c:pt>
                <c:pt idx="1">
                  <c:v>3</c:v>
                </c:pt>
                <c:pt idx="2">
                  <c:v>0</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invertIfNegative val="0"/>
          <c:cat>
            <c:strRef>
              <c:f>'DATA VALIDATION'!$H$7:$H$9</c:f>
              <c:strCache>
                <c:ptCount val="3"/>
                <c:pt idx="0">
                  <c:v>Abril 2023</c:v>
                </c:pt>
                <c:pt idx="1">
                  <c:v>Mayo 2023</c:v>
                </c:pt>
                <c:pt idx="2">
                  <c:v>Junio 2023</c:v>
                </c:pt>
              </c:strCache>
            </c:strRef>
          </c:cat>
          <c:val>
            <c:numRef>
              <c:f>'DATA VALIDATION'!$K$7:$K$9</c:f>
              <c:numCache>
                <c:formatCode>General</c:formatCode>
                <c:ptCount val="3"/>
                <c:pt idx="0">
                  <c:v>6</c:v>
                </c:pt>
                <c:pt idx="1">
                  <c:v>4</c:v>
                </c:pt>
                <c:pt idx="2">
                  <c:v>0</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invertIfNegative val="0"/>
          <c:cat>
            <c:strRef>
              <c:f>'DATA VALIDATION'!$H$7:$H$9</c:f>
              <c:strCache>
                <c:ptCount val="3"/>
                <c:pt idx="0">
                  <c:v>Abril 2023</c:v>
                </c:pt>
                <c:pt idx="1">
                  <c:v>Mayo 2023</c:v>
                </c:pt>
                <c:pt idx="2">
                  <c:v>Junio 2023</c:v>
                </c:pt>
              </c:strCache>
            </c:strRef>
          </c:cat>
          <c:val>
            <c:numRef>
              <c:f>'DATA VALIDATION'!$L$7:$L$9</c:f>
              <c:numCache>
                <c:formatCode>General</c:formatCode>
                <c:ptCount val="3"/>
                <c:pt idx="0">
                  <c:v>1</c:v>
                </c:pt>
                <c:pt idx="1">
                  <c:v>1</c:v>
                </c:pt>
                <c:pt idx="2">
                  <c:v>1</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invertIfNegative val="0"/>
          <c:cat>
            <c:strRef>
              <c:f>'DATA VALIDATION'!$H$7:$H$9</c:f>
              <c:strCache>
                <c:ptCount val="3"/>
                <c:pt idx="0">
                  <c:v>Abril 2023</c:v>
                </c:pt>
                <c:pt idx="1">
                  <c:v>Mayo 2023</c:v>
                </c:pt>
                <c:pt idx="2">
                  <c:v>Junio 2023</c:v>
                </c:pt>
              </c:strCache>
            </c:strRef>
          </c:cat>
          <c:val>
            <c:numRef>
              <c:f>'DATA VALIDATION'!$M$7:$M$9</c:f>
              <c:numCache>
                <c:formatCode>General</c:formatCode>
                <c:ptCount val="3"/>
                <c:pt idx="0">
                  <c:v>1</c:v>
                </c:pt>
                <c:pt idx="1">
                  <c:v>0</c:v>
                </c:pt>
                <c:pt idx="2">
                  <c:v>0</c:v>
                </c:pt>
              </c:numCache>
            </c:numRef>
          </c:val>
          <c:extLst>
            <c:ext xmlns:c16="http://schemas.microsoft.com/office/drawing/2014/chart" uri="{C3380CC4-5D6E-409C-BE32-E72D297353CC}">
              <c16:uniqueId val="{00000004-1AF4-4529-89CC-2777A7B8A1CE}"/>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txPr>
          <a:bodyPr/>
          <a:lstStyle/>
          <a:p>
            <a:pPr>
              <a:defRPr b="1"/>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crossAx val="873608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[inf3mestral_oai4-6_2023b.xlsx]SGC-2!PivotTable1</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 Información OAI</a:t>
            </a:r>
          </a:p>
        </c:rich>
      </c:tx>
      <c:layout>
        <c:manualLayout>
          <c:xMode val="edge"/>
          <c:yMode val="edge"/>
          <c:x val="0.30045375509194716"/>
          <c:y val="0.122958588509769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D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chemeClr val="accent1"/>
          </a:solidFill>
          <a:ln>
            <a:noFill/>
          </a:ln>
          <a:effectLst/>
          <a:sp3d/>
        </c:spPr>
        <c:marker>
          <c:symbol val="none"/>
        </c:marker>
      </c:pivotFmt>
      <c:pivotFmt>
        <c:idx val="12"/>
        <c:spPr>
          <a:solidFill>
            <a:schemeClr val="accent1"/>
          </a:solidFill>
          <a:ln>
            <a:noFill/>
          </a:ln>
          <a:effectLst/>
          <a:sp3d/>
        </c:spPr>
        <c:marker>
          <c:symbol val="none"/>
        </c:marker>
      </c:pivotFmt>
      <c:pivotFmt>
        <c:idx val="13"/>
        <c:spPr>
          <a:solidFill>
            <a:schemeClr val="accent1"/>
          </a:solidFill>
          <a:ln>
            <a:noFill/>
          </a:ln>
          <a:effectLst/>
          <a:sp3d/>
        </c:spPr>
        <c:marker>
          <c:symbol val="none"/>
        </c:marker>
      </c:pivotFmt>
      <c:pivotFmt>
        <c:idx val="1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'SGC-2'!$B$4:$B$5</c:f>
              <c:strCache>
                <c:ptCount val="1"/>
                <c:pt idx="0">
                  <c:v>A TIEMPO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'SGC-2'!$A$6:$A$10</c:f>
              <c:strCache>
                <c:ptCount val="4"/>
                <c:pt idx="0">
                  <c:v>Base de Datos</c:v>
                </c:pt>
                <c:pt idx="1">
                  <c:v>Página Web</c:v>
                </c:pt>
                <c:pt idx="2">
                  <c:v>Referida</c:v>
                </c:pt>
                <c:pt idx="3">
                  <c:v>Áreas de la TSS</c:v>
                </c:pt>
              </c:strCache>
            </c:strRef>
          </c:cat>
          <c:val>
            <c:numRef>
              <c:f>'SGC-2'!$B$6:$B$10</c:f>
              <c:numCache>
                <c:formatCode>General</c:formatCode>
                <c:ptCount val="4"/>
                <c:pt idx="0">
                  <c:v>2</c:v>
                </c:pt>
                <c:pt idx="1">
                  <c:v>6</c:v>
                </c:pt>
                <c:pt idx="2">
                  <c:v>1</c:v>
                </c:pt>
                <c:pt idx="3">
                  <c:v>7</c:v>
                </c:pt>
              </c:numCache>
            </c:numRef>
          </c:val>
          <c:extLst>
            <c:ext xmlns:c16="http://schemas.microsoft.com/office/drawing/2014/chart" uri="{C3380CC4-5D6E-409C-BE32-E72D297353CC}">
              <c16:uniqueId val="{00000000-0E8D-4FA6-961A-C1FB70281440}"/>
            </c:ext>
          </c:extLst>
        </c:ser>
        <c:dLbls>
          <c:showLegendKey val="0"/>
          <c:showVal val="0"/>
          <c:showCatName val="0"/>
          <c:showSerName val="0"/>
          <c:showPercent val="0"/>
          <c:showBubbleSize val="0"/>
        </c:dLbls>
        <c:gapWidth val="150"/>
        <c:shape val="box"/>
        <c:axId val="873610368"/>
        <c:axId val="873610912"/>
        <c:axId val="0"/>
      </c:bar3DChart>
      <c:catAx>
        <c:axId val="87361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873610912"/>
        <c:crosses val="autoZero"/>
        <c:auto val="1"/>
        <c:lblAlgn val="ctr"/>
        <c:lblOffset val="100"/>
        <c:noMultiLvlLbl val="0"/>
      </c:catAx>
      <c:valAx>
        <c:axId val="87361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873610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19</xdr:row>
      <xdr:rowOff>161924</xdr:rowOff>
    </xdr:from>
    <xdr:to>
      <xdr:col>4</xdr:col>
      <xdr:colOff>1200149</xdr:colOff>
      <xdr:row>36</xdr:row>
      <xdr:rowOff>161925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180975</xdr:rowOff>
        </xdr:from>
        <xdr:to>
          <xdr:col>6</xdr:col>
          <xdr:colOff>0</xdr:colOff>
          <xdr:row>23</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3</xdr:col>
      <xdr:colOff>152400</xdr:colOff>
      <xdr:row>0</xdr:row>
      <xdr:rowOff>57150</xdr:rowOff>
    </xdr:from>
    <xdr:to>
      <xdr:col>4</xdr:col>
      <xdr:colOff>1146317</xdr:colOff>
      <xdr:row>1</xdr:row>
      <xdr:rowOff>374204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886075" y="57150"/>
          <a:ext cx="2146442" cy="1117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15</xdr:row>
      <xdr:rowOff>166687</xdr:rowOff>
    </xdr:from>
    <xdr:to>
      <xdr:col>6</xdr:col>
      <xdr:colOff>376238</xdr:colOff>
      <xdr:row>30</xdr:row>
      <xdr:rowOff>52387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517245372" createdVersion="6" refreshedVersion="6" minRefreshableVersion="3" recordCount="234" xr:uid="{00000000-000A-0000-FFFF-FFFF00000000}">
  <cacheSource type="worksheet">
    <worksheetSource ref="A8:T7742" sheet="ALIMENTACION" r:id="rId2"/>
  </cacheSource>
  <cacheFields count="19">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5">
        <s v="Áreas de la TSS"/>
        <s v="Base de Datos"/>
        <s v="Referida"/>
        <s v="Página Web"/>
        <m/>
      </sharedItems>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862268517" createdVersion="6" refreshedVersion="6" minRefreshableVersion="3" recordCount="234" xr:uid="{00000000-000A-0000-FFFF-FFFF01000000}">
  <cacheSource type="worksheet">
    <worksheetSource ref="A8:U7742" sheet="ALIMENTACION" r:id="rId2"/>
  </cacheSource>
  <cacheFields count="20">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 name="TIEMPO ANTES DE" numFmtId="0">
      <sharedItems containsBlank="1" count="4">
        <s v="ANTES DE 10 DIAS"/>
        <s v="DE 10 A 15 DIAS"/>
        <s v=""/>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69830902779" createdVersion="6" refreshedVersion="6" minRefreshableVersion="3" recordCount="188" xr:uid="{00000000-000A-0000-FFFF-FFFF02000000}">
  <cacheSource type="worksheet">
    <worksheetSource ref="E8:U196" sheet="ALIMENTACION" r:id="rId2"/>
  </cacheSource>
  <cacheFields count="17">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8">
        <s v="Áreas de la TSS"/>
        <s v="Base de Datos"/>
        <s v="Referida"/>
        <s v="Página Web"/>
        <m/>
        <s v="Rechazada" u="1"/>
        <s v="Dirección de Asistencia al Empleador" u="1"/>
        <s v="Recursos Humanos" u="1"/>
      </sharedItems>
    </cacheField>
    <cacheField name="Tiempo estipulado" numFmtId="0">
      <sharedItems containsMixedTypes="1" containsNumber="1" containsInteger="1" minValue="3" maxValue="15"/>
    </cacheField>
    <cacheField name="Respuesta " numFmtId="0">
      <sharedItems containsBlank="1"/>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14">
      <sharedItems containsNonDate="0" containsString="0" containsBlank="1"/>
    </cacheField>
    <cacheField name="Año" numFmtId="0">
      <sharedItems containsBlank="1" count="7">
        <s v="2018"/>
        <m/>
        <s v="" u="1"/>
        <s v="2017" u="1"/>
        <s v="2016" u="1"/>
        <s v="2015" u="1"/>
        <s v="2014" u="1"/>
      </sharedItems>
    </cacheField>
    <cacheField name="Cálculo Mes" numFmtId="0">
      <sharedItems containsString="0" containsBlank="1" containsNumber="1" containsInteger="1" minValue="1" maxValue="4"/>
    </cacheField>
    <cacheField name="MES" numFmtId="0">
      <sharedItems containsBlank="1" count="51">
        <s v="Enero  2018"/>
        <s v="Febrero 2018"/>
        <s v="Marzo 2018"/>
        <s v="Abril 2018"/>
        <m/>
        <s v="" u="1"/>
        <s v="Mayo 2015" u="1"/>
        <s v="Agosto 2014" u="1"/>
        <s v="Octubre 2016" u="1"/>
        <s v="Enero  2015" u="1"/>
        <s v="Noviembre 2014" u="1"/>
        <s v="Septiembre 2016" u="1"/>
        <s v="Agosto 2015" u="1"/>
        <s v="Febrero 2016" u="1"/>
        <s v="Enero  2016" u="1"/>
        <s v="Abril 2014" u="1"/>
        <s v="Agosto 2016" u="1"/>
        <s v="Noviembre 2015" u="1"/>
        <s v="Julio 2014" u="1"/>
        <s v="Mayo 2014" u="1"/>
        <s v="Abril 2015" u="1"/>
        <s v="Junio 2014" u="1"/>
        <s v="Septiembre 2017" u="1"/>
        <s v="Agosto 2017" u="1"/>
        <s v="Diciembre 2015" u="1"/>
        <s v="Mayo 2017" u="1"/>
        <s v="Julio 2015" u="1"/>
        <s v="Abril 2016" u="1"/>
        <s v="Octubre 2015" u="1"/>
        <s v="Noviembre 2016" u="1"/>
        <s v="Junio 2015" u="1"/>
        <s v="Julio 2016" u="1"/>
        <s v="Abril 2017" u="1"/>
        <s v="Junio 2016" u="1"/>
        <s v="Diciembre 2016" u="1"/>
        <s v="Julio 2017" u="1"/>
        <s v="Febrero 2015" u="1"/>
        <s v="Noviembre 2017" u="1"/>
        <s v="Junio 2017" u="1"/>
        <s v="Marzo 2014" u="1"/>
        <s v="Octubre 2017" u="1"/>
        <s v="Septiembre 2014" u="1"/>
        <s v="Mayo 2016" u="1"/>
        <s v="Diciembre 2017" u="1"/>
        <s v="Marzo 2015" u="1"/>
        <s v="Febrero 2017" u="1"/>
        <s v="Marzo 2016" u="1"/>
        <s v="Octubre 2014" u="1"/>
        <s v="Marzo 2017" u="1"/>
        <s v="Septiembre 2015" u="1"/>
        <s v="Febrero 2014" u="1"/>
      </sharedItems>
    </cacheField>
    <cacheField name="Fecha límite de entrega (MES/DIA/AÑO)" numFmtId="14">
      <sharedItems containsDate="1" containsMixedTypes="1" minDate="2018-01-11T00:00:00" maxDate="2018-04-24T00:00:00"/>
    </cacheField>
    <cacheField name="Fecha de Respuesta_x000a_(MES/DIA/AÑO)" numFmtId="0">
      <sharedItems containsNonDate="0" containsDate="1" containsString="0" containsBlank="1" minDate="2018-01-08T00:00:00" maxDate="2018-04-21T00:00:00"/>
    </cacheField>
    <cacheField name="Días Totales" numFmtId="0">
      <sharedItems containsSemiMixedTypes="0" containsString="0" containsNumber="1" containsInteger="1" minValue="0" maxValue="28"/>
    </cacheField>
    <cacheField name="Cumplimiento" numFmtId="0">
      <sharedItems containsBlank="1" count="3">
        <s v="A TIEMPO"/>
        <s v="FUERA DE TIEMPO"/>
        <m u="1"/>
      </sharedItems>
    </cacheField>
    <cacheField name="TIEMPO ANTES 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x v="0"/>
    <n v="5"/>
    <x v="0"/>
    <m/>
    <d v="2018-01-04T00:00:00"/>
    <m/>
    <s v="2018"/>
    <n v="1"/>
    <x v="0"/>
    <d v="2018-01-11T00:00:00"/>
    <d v="2018-01-08T00:00:00"/>
    <n v="3"/>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x v="0"/>
    <m/>
    <d v="2018-01-15T00:00:00"/>
    <m/>
    <s v="2018"/>
    <n v="1"/>
    <x v="0"/>
    <d v="2018-02-06T00:00:00"/>
    <d v="2018-02-22T00:00:00"/>
    <n v="28"/>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x v="0"/>
    <m/>
    <d v="2018-01-12T00:00:00"/>
    <m/>
    <s v="2018"/>
    <n v="1"/>
    <x v="0"/>
    <d v="2018-01-19T00:00:00"/>
    <d v="2018-01-19T00:00:00"/>
    <n v="5"/>
    <x v="0"/>
  </r>
  <r>
    <n v="4"/>
    <s v="Pedro Blanco "/>
    <s v="829-276-4216"/>
    <s v="pblancod@hotmail.con"/>
    <s v="Estatus de los montos aportados como empleado de TSS entre septiembre 2003-abril 2009."/>
    <s v="solicitud referida a la SIPEN"/>
    <x v="2"/>
    <n v="3"/>
    <x v="1"/>
    <m/>
    <d v="2018-01-15T00:00:00"/>
    <m/>
    <s v="2018"/>
    <n v="1"/>
    <x v="0"/>
    <d v="2018-01-18T00:00:00"/>
    <d v="2018-01-15T00:00:00"/>
    <n v="1"/>
    <x v="0"/>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x v="0"/>
    <m/>
    <d v="2018-01-16T00:00:00"/>
    <m/>
    <s v="2018"/>
    <n v="1"/>
    <x v="0"/>
    <d v="2018-01-23T00:00:00"/>
    <d v="2018-01-23T00:00:00"/>
    <n v="5"/>
    <x v="0"/>
  </r>
  <r>
    <n v="6"/>
    <s v="Giselle de Jesús"/>
    <s v="849-856-8747"/>
    <s v="gisselle.sjr@hotmail.com"/>
    <s v="1- Registro en TSS. 2- Sobre pago de la TSS: como y donde, formas en que se realiza."/>
    <s v="Informacion suministrada en documento adjunto al correo electrónico"/>
    <x v="3"/>
    <n v="3"/>
    <x v="0"/>
    <m/>
    <d v="2018-01-22T00:00:00"/>
    <m/>
    <s v="2018"/>
    <n v="1"/>
    <x v="0"/>
    <d v="2018-01-25T00:00:00"/>
    <d v="2018-01-23T00:00:00"/>
    <n v="2"/>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x v="0"/>
    <m/>
    <d v="2018-01-30T00:00:00"/>
    <m/>
    <s v="2018"/>
    <n v="1"/>
    <x v="0"/>
    <d v="2018-02-20T00:00:00"/>
    <d v="2018-02-22T00:00:00"/>
    <n v="18"/>
    <x v="0"/>
  </r>
  <r>
    <n v="8"/>
    <s v="Angelica Colon"/>
    <s v="809-854-2426"/>
    <s v="colonangelicam@gmail.com"/>
    <s v="Reporte de las ultimas 12 Cuotas del pago a mi ARS"/>
    <s v="Ciudadana remitida a la DIDA, por no ser información publica"/>
    <x v="0"/>
    <n v="5"/>
    <x v="0"/>
    <m/>
    <d v="2018-02-02T00:00:00"/>
    <m/>
    <s v="2018"/>
    <n v="2"/>
    <x v="1"/>
    <d v="2018-02-09T00:00:00"/>
    <d v="2018-02-07T00:00:00"/>
    <n v="4"/>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x v="0"/>
    <m/>
    <d v="2018-02-06T00:00:00"/>
    <m/>
    <s v="2018"/>
    <n v="2"/>
    <x v="1"/>
    <d v="2018-02-13T00:00:00"/>
    <d v="2018-02-13T00:00:00"/>
    <n v="5"/>
    <x v="0"/>
  </r>
  <r>
    <n v="10"/>
    <s v="Laura Patricia Guzman"/>
    <n v="8298496117"/>
    <s v="laura.guz31@gmail.com"/>
    <s v="Confirmación de que mi empleador (Gymboree Play and Music) me tiene registrada en la TSS. "/>
    <s v="Información suministrada en documento adjunto"/>
    <x v="1"/>
    <n v="15"/>
    <x v="0"/>
    <m/>
    <d v="2018-02-22T00:00:00"/>
    <m/>
    <s v="2018"/>
    <n v="2"/>
    <x v="1"/>
    <d v="2018-03-16T00:00:00"/>
    <d v="2018-02-26T00:00:00"/>
    <n v="3"/>
    <x v="0"/>
  </r>
  <r>
    <n v="11"/>
    <s v="Decoración y ambiente "/>
    <n v="8092223602"/>
    <s v="alianysg@gmail.com"/>
    <s v="registro de empresas y pagos mensuales para personal de ventas"/>
    <s v="Informacion suministrada en documento adjunto al correo electrónico, se le informó que esto pertenece a servicios"/>
    <x v="3"/>
    <n v="3"/>
    <x v="0"/>
    <m/>
    <d v="2018-02-28T00:00:00"/>
    <m/>
    <s v="2018"/>
    <n v="2"/>
    <x v="1"/>
    <d v="2018-03-05T00:00:00"/>
    <d v="2018-03-02T00:00:00"/>
    <n v="3"/>
    <x v="0"/>
  </r>
  <r>
    <n v="12"/>
    <s v="Ana Minerva Rivas Molina"/>
    <n v="8292222306"/>
    <s v="ana.rivasmolina@gmail.com"/>
    <s v="1- Requisitos de registro de empleados extranjeros. 2- Proceso de registro de empleados extranjeros. "/>
    <s v="Información suministrada en documento adjunto"/>
    <x v="0"/>
    <n v="5"/>
    <x v="0"/>
    <m/>
    <d v="2018-02-28T00:00:00"/>
    <m/>
    <s v="2018"/>
    <n v="2"/>
    <x v="1"/>
    <d v="2018-03-07T00:00:00"/>
    <d v="2018-03-01T00:00:00"/>
    <n v="2"/>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x v="3"/>
    <n v="3"/>
    <x v="0"/>
    <m/>
    <d v="2018-02-28T00:00:00"/>
    <m/>
    <s v="2018"/>
    <n v="2"/>
    <x v="1"/>
    <d v="2018-03-05T00:00:00"/>
    <d v="2018-03-01T00:00:00"/>
    <n v="2"/>
    <x v="0"/>
  </r>
  <r>
    <n v="14"/>
    <s v="Jaime Ramirez Alcantara"/>
    <s v="809-785-4646"/>
    <s v="miguelinaalcantara58@gmail.com"/>
    <s v="Saber si tiene algun dinero (montos AFP)"/>
    <s v="solicitud referida a la SIPEN"/>
    <x v="2"/>
    <n v="3"/>
    <x v="0"/>
    <m/>
    <d v="2018-02-26T00:00:00"/>
    <m/>
    <s v="2018"/>
    <n v="2"/>
    <x v="1"/>
    <d v="2018-03-02T00:00:00"/>
    <d v="2018-03-01T00:00:00"/>
    <n v="3"/>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x v="2"/>
    <m/>
    <d v="2018-02-28T00:00:00"/>
    <m/>
    <s v="2018"/>
    <n v="2"/>
    <x v="1"/>
    <d v="2018-03-07T00:00:00"/>
    <d v="2018-03-01T00:00:00"/>
    <n v="2"/>
    <x v="0"/>
  </r>
  <r>
    <n v="16"/>
    <s v="Davianni Peralta"/>
    <s v="849-864-0524"/>
    <s v="moypera@outlook.com"/>
    <s v="1- Primer director. 2- Director actual. 3- Funciones. 4- Aportes. 5- Misión, Politica y Valores. 6- Como se maneja. "/>
    <s v="Información suministrada en documento adjunto"/>
    <x v="3"/>
    <n v="3"/>
    <x v="0"/>
    <m/>
    <d v="2018-03-07T00:00:00"/>
    <m/>
    <s v="2018"/>
    <n v="3"/>
    <x v="2"/>
    <d v="2018-03-12T00:00:00"/>
    <d v="2018-03-07T00:00:00"/>
    <n v="1"/>
    <x v="0"/>
  </r>
  <r>
    <n v="17"/>
    <s v="Reyelys Coral Ogando Herrera"/>
    <s v="809-701-7942"/>
    <s v="graciela05@hotmail.com"/>
    <s v="- Historia. 2- Sus Directores. 3- Servicios que brindan."/>
    <s v="Información suministrada de forma personal"/>
    <x v="3"/>
    <n v="3"/>
    <x v="0"/>
    <m/>
    <d v="2018-03-07T00:00:00"/>
    <m/>
    <s v="2018"/>
    <n v="3"/>
    <x v="2"/>
    <d v="2018-03-12T00:00:00"/>
    <d v="2018-03-07T00:00:00"/>
    <n v="1"/>
    <x v="0"/>
  </r>
  <r>
    <n v="18"/>
    <s v="Keila Santana"/>
    <s v=": 829-792-3094"/>
    <s v="keila-0120@hotmail.com"/>
    <s v="1- Primer director. 2- Director actual. 3- Funciones. 4- Aportes. 5- Misión, Politica y Valores. 6- Como se maneja. "/>
    <s v="Información suministrada de forma personal"/>
    <x v="3"/>
    <n v="3"/>
    <x v="0"/>
    <m/>
    <d v="2018-03-07T00:00:00"/>
    <m/>
    <s v="2018"/>
    <n v="3"/>
    <x v="2"/>
    <d v="2018-03-12T00:00:00"/>
    <d v="2018-03-07T00:00:00"/>
    <n v="1"/>
    <x v="0"/>
  </r>
  <r>
    <n v="19"/>
    <s v="Carlos Javier Alvarez Peña"/>
    <s v="829-986-1650"/>
    <s v="javieralvarezp02@gmail.com"/>
    <s v="1- Primer director. 2- Director actual. 3- Funciones. 4- Aportes. 5- Misión, Politica y Valores. 6- Como se maneja. "/>
    <s v="Información suministrada de forma personal"/>
    <x v="3"/>
    <n v="3"/>
    <x v="0"/>
    <m/>
    <d v="2018-03-07T00:00:00"/>
    <m/>
    <s v="2018"/>
    <n v="3"/>
    <x v="2"/>
    <d v="2018-03-12T00:00:00"/>
    <d v="2018-03-07T00:00:00"/>
    <n v="1"/>
    <x v="0"/>
  </r>
  <r>
    <n v="20"/>
    <s v="Gladys Elizabeth Lopez"/>
    <s v="849-352-1201"/>
    <s v="elopez@da.gob.do"/>
    <s v="Historial Seguro de saludf"/>
    <s v="Remitida a la DIDA"/>
    <x v="2"/>
    <n v="3"/>
    <x v="1"/>
    <m/>
    <d v="2018-03-12T00:00:00"/>
    <m/>
    <s v="2018"/>
    <n v="3"/>
    <x v="2"/>
    <d v="2018-03-15T00:00:00"/>
    <d v="2018-03-14T00:00:00"/>
    <n v="3"/>
    <x v="0"/>
  </r>
  <r>
    <n v="21"/>
    <s v="LIDIA TURBIDES"/>
    <n v="8299932225"/>
    <s v="lidia.m13@hotmail.com"/>
    <s v="CONSUMO POR CONCEPTO DE ENERGIA ELECTRICA DE DICHA INSTITUCION EN EL PERIODO ENERO –DICIEMBRE 2017"/>
    <s v="Informacion suministrada en documento adjunto"/>
    <x v="0"/>
    <n v="5"/>
    <x v="0"/>
    <m/>
    <d v="2018-03-15T00:00:00"/>
    <m/>
    <s v="2018"/>
    <n v="3"/>
    <x v="2"/>
    <d v="2018-03-22T00:00:00"/>
    <d v="2018-03-16T00:00:00"/>
    <n v="2"/>
    <x v="0"/>
  </r>
  <r>
    <n v="22"/>
    <s v="Ana Minerva Rivas Molina"/>
    <s v="809-9061918"/>
    <s v="ana.rivasmolina@gmail.com"/>
    <s v="Cuantos extranjeros estan cotizando en el sistema de capitalizacion individual "/>
    <s v="Informacion suministrada en documento adjunto"/>
    <x v="1"/>
    <n v="15"/>
    <x v="0"/>
    <m/>
    <d v="2018-03-23T00:00:00"/>
    <m/>
    <s v="2018"/>
    <n v="3"/>
    <x v="2"/>
    <d v="2018-04-17T00:00:00"/>
    <d v="2018-03-28T00:00:00"/>
    <n v="4"/>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x v="0"/>
    <n v="5"/>
    <x v="0"/>
    <m/>
    <d v="2018-03-20T00:00:00"/>
    <m/>
    <s v="2018"/>
    <n v="3"/>
    <x v="2"/>
    <d v="2018-03-27T00:00:00"/>
    <d v="2018-03-21T00:00:00"/>
    <n v="2"/>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x v="0"/>
    <m/>
    <d v="2018-03-20T00:00:00"/>
    <m/>
    <s v="2018"/>
    <n v="3"/>
    <x v="2"/>
    <d v="2018-03-27T00:00:00"/>
    <d v="2018-03-21T00:00:00"/>
    <n v="2"/>
    <x v="0"/>
  </r>
  <r>
    <n v="25"/>
    <s v="Andreina Gomez Luciano"/>
    <s v="809-537-2840"/>
    <s v="mariesther-g@hotmail.com"/>
    <s v="Montos otorgados de Viaticos. (cena, almuerzo, desayuno, hospedaje)"/>
    <s v="la información fue suministrada mediante documento enviado vía e-mail"/>
    <x v="0"/>
    <n v="5"/>
    <x v="0"/>
    <m/>
    <d v="2018-03-21T00:00:00"/>
    <m/>
    <s v="2018"/>
    <n v="3"/>
    <x v="2"/>
    <d v="2018-03-28T00:00:00"/>
    <d v="2018-03-21T00:00:00"/>
    <n v="1"/>
    <x v="0"/>
  </r>
  <r>
    <n v="26"/>
    <s v="Patricia Martínez"/>
    <n v="8298152442"/>
    <s v="patriciamartinezabreu777@gmail.com"/>
    <s v="1- Cantidad de trabajadores cotizantes registrados."/>
    <s v="la información fue suministrada mediante documento enviado vía e-mail"/>
    <x v="1"/>
    <n v="15"/>
    <x v="0"/>
    <m/>
    <d v="2018-03-28T00:00:00"/>
    <m/>
    <s v="2018"/>
    <n v="3"/>
    <x v="2"/>
    <d v="2018-04-20T00:00:00"/>
    <d v="2018-04-03T00:00:00"/>
    <n v="3"/>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x v="0"/>
    <m/>
    <d v="2018-03-22T00:00:00"/>
    <m/>
    <s v="2018"/>
    <n v="3"/>
    <x v="2"/>
    <d v="2018-04-02T00:00:00"/>
    <d v="2018-03-22T00:00:00"/>
    <n v="1"/>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x v="0"/>
    <m/>
    <d v="2018-03-23T00:00:00"/>
    <m/>
    <s v="2018"/>
    <n v="3"/>
    <x v="2"/>
    <d v="2018-03-28T00:00:00"/>
    <d v="2018-03-23T00:00:00"/>
    <n v="1"/>
    <x v="0"/>
  </r>
  <r>
    <n v="29"/>
    <s v="Johnairy Suarez"/>
    <n v="8092219111"/>
    <s v="js.suarez@bancentral.gov.do"/>
    <s v="Ejecución Presupuestaria Anual o Mensual para los años 2015 y 2016. Ver anexo ejemplo"/>
    <s v="El solicitante fue orientado como solicitar estas informaciones vía portal web"/>
    <x v="3"/>
    <n v="3"/>
    <x v="0"/>
    <m/>
    <d v="2018-03-23T00:00:00"/>
    <m/>
    <s v="2018"/>
    <n v="3"/>
    <x v="2"/>
    <d v="2018-03-28T00:00:00"/>
    <d v="2018-03-27T00:00:00"/>
    <n v="3"/>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x v="0"/>
    <m/>
    <d v="2018-03-25T00:00:00"/>
    <m/>
    <s v="2018"/>
    <n v="3"/>
    <x v="2"/>
    <d v="2018-04-03T00:00:00"/>
    <d v="2018-03-27T00:00:00"/>
    <n v="2"/>
    <x v="0"/>
  </r>
  <r>
    <n v="31"/>
    <s v="Mariel Fortunato"/>
    <s v="809-880-2428"/>
    <s v="marielfortunator@gmail.com"/>
    <s v="Solicito el formulario que indica lo que el empleador paga a la TSS y lo que a el empleado le descuentan via nomina"/>
    <s v="la información fue suministrada mediante documento enviado vía e-mail"/>
    <x v="0"/>
    <n v="5"/>
    <x v="0"/>
    <m/>
    <d v="2018-03-28T00:00:00"/>
    <m/>
    <s v="2018"/>
    <n v="3"/>
    <x v="2"/>
    <d v="2018-04-06T00:00:00"/>
    <d v="2018-04-03T00:00:00"/>
    <n v="3"/>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x v="0"/>
    <m/>
    <d v="2018-04-02T00:00:00"/>
    <m/>
    <s v="2018"/>
    <n v="4"/>
    <x v="3"/>
    <d v="2018-04-05T00:00:00"/>
    <d v="2018-04-02T00:00:00"/>
    <n v="1"/>
    <x v="0"/>
  </r>
  <r>
    <n v="33"/>
    <s v="Russen Gariel Paredes B"/>
    <s v="809-783-8736"/>
    <s v="garielparedes08@gmail.com"/>
    <s v="deseo solicitar los gastos y presupuesto de la institucion"/>
    <s v="Información suministrada en documento adjunto enviado por correo electrónico"/>
    <x v="3"/>
    <n v="3"/>
    <x v="0"/>
    <m/>
    <d v="2018-04-03T00:00:00"/>
    <m/>
    <s v="2018"/>
    <n v="4"/>
    <x v="3"/>
    <d v="2018-04-06T00:00:00"/>
    <d v="2018-04-04T00:00:00"/>
    <n v="2"/>
    <x v="0"/>
  </r>
  <r>
    <n v="34"/>
    <s v="Juan Alonso"/>
    <s v="829-5481991"/>
    <s v="alonsoportorreal@gmail.com"/>
    <s v="Cantidad de empresas a nivel Nacional que cesaron sus operaciones por año (para los últimos años)"/>
    <s v="Solicitud remitida a Ministerio de Trabajo"/>
    <x v="2"/>
    <n v="3"/>
    <x v="1"/>
    <m/>
    <d v="2018-04-05T00:00:00"/>
    <m/>
    <s v="2018"/>
    <n v="4"/>
    <x v="3"/>
    <d v="2018-04-10T00:00:00"/>
    <d v="2018-04-06T00:00:00"/>
    <n v="2"/>
    <x v="0"/>
  </r>
  <r>
    <n v="35"/>
    <s v="yohanny Yoselin Ramirez Ramirez"/>
    <n v="8296643452"/>
    <s v="marian1729@outlook.com"/>
    <s v="Tiempo inscrita en TSS"/>
    <s v="Referida a la Dirección de Información y  Defensa a los Afiliados"/>
    <x v="2"/>
    <n v="3"/>
    <x v="1"/>
    <m/>
    <d v="2018-04-09T00:00:00"/>
    <m/>
    <s v="2018"/>
    <n v="4"/>
    <x v="3"/>
    <d v="2018-04-12T00:00:00"/>
    <d v="2018-04-09T00:00:00"/>
    <n v="1"/>
    <x v="0"/>
  </r>
  <r>
    <n v="36"/>
    <s v="Tito Reyes"/>
    <n v="8094380935"/>
    <s v="titocarlos33@hotmail.com"/>
    <s v="Saber cuanto he pagado de impuesto 2- Lo que he generado en los años 2015,2016 y 2017 ( Remitida por la DGII a esta TSS)"/>
    <s v="Referida a la Dirección de Información y  Defensa a los Afiliados"/>
    <x v="2"/>
    <n v="3"/>
    <x v="1"/>
    <m/>
    <d v="2018-04-11T00:00:00"/>
    <m/>
    <s v="2018"/>
    <n v="4"/>
    <x v="3"/>
    <d v="2018-04-16T00:00:00"/>
    <d v="2018-04-12T00:00:00"/>
    <n v="2"/>
    <x v="0"/>
  </r>
  <r>
    <n v="37"/>
    <s v="Farmacia Jaime Corolina"/>
    <s v="809-579-5042"/>
    <s v="jamiecarolina@hotmail.com"/>
    <s v="Solicitud de deuda en TSS"/>
    <s v="Le informamos que puede acceder a nuestra página web tss.gov.do con su class, de no tener class contactar el Departamento"/>
    <x v="3"/>
    <n v="3"/>
    <x v="0"/>
    <m/>
    <d v="2018-04-11T00:00:00"/>
    <m/>
    <s v="2018"/>
    <n v="4"/>
    <x v="3"/>
    <d v="2018-04-16T00:00:00"/>
    <d v="2018-04-16T00:00:00"/>
    <n v="4"/>
    <x v="1"/>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x v="0"/>
    <m/>
    <d v="2018-04-13T00:00:00"/>
    <m/>
    <m/>
    <m/>
    <x v="4"/>
    <m/>
    <d v="2018-04-16T00:00:00"/>
    <m/>
    <x v="2"/>
  </r>
  <r>
    <n v="39"/>
    <s v="Sócrates Tavera Rosario"/>
    <s v="809-377-1156"/>
    <s v="socratestavera@hotmail.com"/>
    <s v="Cantidad de asalariados según los rangos de salarios contenidos en el documento adjunto del mes mas actualziado de este 2018"/>
    <s v="pendiente"/>
    <x v="4"/>
    <s v=""/>
    <x v="3"/>
    <m/>
    <m/>
    <m/>
    <m/>
    <m/>
    <x v="4"/>
    <m/>
    <m/>
    <m/>
    <x v="2"/>
  </r>
  <r>
    <n v="40"/>
    <s v="Amelia Jazmine Cruz Erickson"/>
    <s v="829 878 0033"/>
    <s v="amelia.j_93@hotmail.com"/>
    <s v="Quisiera saber si estoy cotizando TSS como dependiente o como titular."/>
    <s v="Solicitud remitida a la Direccion de Información y Defensa de los Afiliados"/>
    <x v="2"/>
    <n v="3"/>
    <x v="1"/>
    <m/>
    <d v="2018-04-18T00:00:00"/>
    <m/>
    <m/>
    <m/>
    <x v="4"/>
    <m/>
    <d v="2018-04-20T00:00:00"/>
    <m/>
    <x v="2"/>
  </r>
  <r>
    <n v="41"/>
    <m/>
    <m/>
    <m/>
    <m/>
    <m/>
    <x v="4"/>
    <s v=""/>
    <x v="3"/>
    <m/>
    <m/>
    <m/>
    <m/>
    <m/>
    <x v="4"/>
    <m/>
    <m/>
    <m/>
    <x v="2"/>
  </r>
  <r>
    <n v="42"/>
    <m/>
    <m/>
    <m/>
    <m/>
    <m/>
    <x v="4"/>
    <s v=""/>
    <x v="3"/>
    <m/>
    <m/>
    <m/>
    <m/>
    <m/>
    <x v="4"/>
    <m/>
    <m/>
    <m/>
    <x v="2"/>
  </r>
  <r>
    <n v="43"/>
    <m/>
    <m/>
    <m/>
    <m/>
    <m/>
    <x v="4"/>
    <s v=""/>
    <x v="3"/>
    <m/>
    <m/>
    <m/>
    <m/>
    <m/>
    <x v="4"/>
    <m/>
    <m/>
    <m/>
    <x v="2"/>
  </r>
  <r>
    <n v="44"/>
    <m/>
    <m/>
    <m/>
    <m/>
    <m/>
    <x v="4"/>
    <s v=""/>
    <x v="3"/>
    <m/>
    <m/>
    <m/>
    <m/>
    <m/>
    <x v="4"/>
    <m/>
    <m/>
    <m/>
    <x v="2"/>
  </r>
  <r>
    <n v="45"/>
    <m/>
    <m/>
    <m/>
    <m/>
    <m/>
    <x v="4"/>
    <s v=""/>
    <x v="3"/>
    <m/>
    <m/>
    <m/>
    <m/>
    <m/>
    <x v="4"/>
    <m/>
    <m/>
    <m/>
    <x v="2"/>
  </r>
  <r>
    <n v="46"/>
    <m/>
    <m/>
    <m/>
    <m/>
    <m/>
    <x v="4"/>
    <s v=""/>
    <x v="3"/>
    <m/>
    <m/>
    <m/>
    <m/>
    <m/>
    <x v="4"/>
    <m/>
    <m/>
    <m/>
    <x v="2"/>
  </r>
  <r>
    <n v="47"/>
    <m/>
    <m/>
    <m/>
    <m/>
    <m/>
    <x v="4"/>
    <s v=""/>
    <x v="3"/>
    <m/>
    <m/>
    <m/>
    <m/>
    <m/>
    <x v="4"/>
    <m/>
    <m/>
    <m/>
    <x v="2"/>
  </r>
  <r>
    <n v="48"/>
    <m/>
    <m/>
    <m/>
    <m/>
    <m/>
    <x v="4"/>
    <s v=""/>
    <x v="3"/>
    <m/>
    <m/>
    <m/>
    <m/>
    <m/>
    <x v="4"/>
    <m/>
    <m/>
    <m/>
    <x v="2"/>
  </r>
  <r>
    <n v="49"/>
    <m/>
    <m/>
    <m/>
    <m/>
    <m/>
    <x v="4"/>
    <s v=""/>
    <x v="3"/>
    <m/>
    <m/>
    <m/>
    <m/>
    <m/>
    <x v="4"/>
    <m/>
    <m/>
    <m/>
    <x v="2"/>
  </r>
  <r>
    <n v="50"/>
    <m/>
    <m/>
    <m/>
    <m/>
    <m/>
    <x v="4"/>
    <s v=""/>
    <x v="3"/>
    <m/>
    <m/>
    <m/>
    <m/>
    <m/>
    <x v="4"/>
    <m/>
    <m/>
    <m/>
    <x v="2"/>
  </r>
  <r>
    <n v="51"/>
    <m/>
    <m/>
    <m/>
    <m/>
    <m/>
    <x v="4"/>
    <s v=""/>
    <x v="3"/>
    <m/>
    <m/>
    <m/>
    <m/>
    <m/>
    <x v="4"/>
    <m/>
    <m/>
    <m/>
    <x v="2"/>
  </r>
  <r>
    <n v="52"/>
    <m/>
    <m/>
    <m/>
    <m/>
    <m/>
    <x v="4"/>
    <s v=""/>
    <x v="3"/>
    <m/>
    <m/>
    <m/>
    <m/>
    <m/>
    <x v="4"/>
    <m/>
    <m/>
    <m/>
    <x v="2"/>
  </r>
  <r>
    <n v="53"/>
    <m/>
    <m/>
    <m/>
    <m/>
    <m/>
    <x v="4"/>
    <s v=""/>
    <x v="3"/>
    <m/>
    <m/>
    <m/>
    <m/>
    <m/>
    <x v="4"/>
    <m/>
    <m/>
    <m/>
    <x v="2"/>
  </r>
  <r>
    <n v="54"/>
    <m/>
    <m/>
    <m/>
    <m/>
    <m/>
    <x v="4"/>
    <s v=""/>
    <x v="3"/>
    <m/>
    <m/>
    <m/>
    <m/>
    <m/>
    <x v="4"/>
    <m/>
    <m/>
    <m/>
    <x v="2"/>
  </r>
  <r>
    <n v="55"/>
    <m/>
    <m/>
    <m/>
    <m/>
    <m/>
    <x v="4"/>
    <s v=""/>
    <x v="3"/>
    <m/>
    <m/>
    <m/>
    <m/>
    <m/>
    <x v="4"/>
    <m/>
    <m/>
    <m/>
    <x v="2"/>
  </r>
  <r>
    <n v="56"/>
    <m/>
    <m/>
    <m/>
    <m/>
    <m/>
    <x v="4"/>
    <s v=""/>
    <x v="3"/>
    <m/>
    <m/>
    <m/>
    <m/>
    <m/>
    <x v="4"/>
    <m/>
    <m/>
    <m/>
    <x v="2"/>
  </r>
  <r>
    <n v="57"/>
    <m/>
    <m/>
    <m/>
    <m/>
    <m/>
    <x v="4"/>
    <s v=""/>
    <x v="3"/>
    <m/>
    <m/>
    <m/>
    <m/>
    <m/>
    <x v="4"/>
    <m/>
    <m/>
    <m/>
    <x v="2"/>
  </r>
  <r>
    <n v="58"/>
    <m/>
    <m/>
    <m/>
    <m/>
    <m/>
    <x v="4"/>
    <s v=""/>
    <x v="3"/>
    <m/>
    <m/>
    <m/>
    <m/>
    <m/>
    <x v="4"/>
    <m/>
    <m/>
    <m/>
    <x v="2"/>
  </r>
  <r>
    <n v="59"/>
    <m/>
    <m/>
    <m/>
    <m/>
    <m/>
    <x v="4"/>
    <s v=""/>
    <x v="3"/>
    <m/>
    <m/>
    <m/>
    <m/>
    <m/>
    <x v="4"/>
    <m/>
    <m/>
    <m/>
    <x v="2"/>
  </r>
  <r>
    <n v="60"/>
    <m/>
    <m/>
    <m/>
    <m/>
    <m/>
    <x v="4"/>
    <s v=""/>
    <x v="3"/>
    <m/>
    <m/>
    <m/>
    <m/>
    <m/>
    <x v="4"/>
    <m/>
    <m/>
    <m/>
    <x v="2"/>
  </r>
  <r>
    <n v="61"/>
    <m/>
    <m/>
    <m/>
    <m/>
    <m/>
    <x v="4"/>
    <s v=""/>
    <x v="3"/>
    <m/>
    <m/>
    <m/>
    <m/>
    <m/>
    <x v="4"/>
    <m/>
    <m/>
    <m/>
    <x v="2"/>
  </r>
  <r>
    <n v="62"/>
    <m/>
    <m/>
    <m/>
    <m/>
    <m/>
    <x v="4"/>
    <s v=""/>
    <x v="3"/>
    <m/>
    <m/>
    <m/>
    <m/>
    <m/>
    <x v="4"/>
    <m/>
    <m/>
    <m/>
    <x v="2"/>
  </r>
  <r>
    <n v="63"/>
    <m/>
    <m/>
    <m/>
    <m/>
    <m/>
    <x v="4"/>
    <s v=""/>
    <x v="3"/>
    <m/>
    <m/>
    <m/>
    <m/>
    <m/>
    <x v="4"/>
    <m/>
    <m/>
    <m/>
    <x v="2"/>
  </r>
  <r>
    <n v="64"/>
    <m/>
    <m/>
    <m/>
    <m/>
    <m/>
    <x v="4"/>
    <s v=""/>
    <x v="3"/>
    <m/>
    <m/>
    <m/>
    <m/>
    <m/>
    <x v="4"/>
    <m/>
    <m/>
    <m/>
    <x v="2"/>
  </r>
  <r>
    <n v="65"/>
    <m/>
    <m/>
    <m/>
    <m/>
    <m/>
    <x v="4"/>
    <s v=""/>
    <x v="3"/>
    <m/>
    <m/>
    <m/>
    <m/>
    <m/>
    <x v="4"/>
    <m/>
    <m/>
    <m/>
    <x v="2"/>
  </r>
  <r>
    <n v="66"/>
    <m/>
    <m/>
    <m/>
    <m/>
    <m/>
    <x v="4"/>
    <s v=""/>
    <x v="3"/>
    <m/>
    <m/>
    <m/>
    <m/>
    <m/>
    <x v="4"/>
    <m/>
    <m/>
    <m/>
    <x v="2"/>
  </r>
  <r>
    <n v="67"/>
    <m/>
    <m/>
    <m/>
    <m/>
    <m/>
    <x v="4"/>
    <s v=""/>
    <x v="3"/>
    <m/>
    <m/>
    <m/>
    <m/>
    <m/>
    <x v="4"/>
    <m/>
    <m/>
    <m/>
    <x v="2"/>
  </r>
  <r>
    <n v="68"/>
    <m/>
    <m/>
    <m/>
    <m/>
    <m/>
    <x v="4"/>
    <s v=""/>
    <x v="3"/>
    <m/>
    <m/>
    <m/>
    <m/>
    <m/>
    <x v="4"/>
    <m/>
    <m/>
    <m/>
    <x v="2"/>
  </r>
  <r>
    <n v="69"/>
    <m/>
    <m/>
    <m/>
    <m/>
    <m/>
    <x v="4"/>
    <s v=""/>
    <x v="3"/>
    <m/>
    <m/>
    <m/>
    <m/>
    <m/>
    <x v="4"/>
    <m/>
    <m/>
    <m/>
    <x v="2"/>
  </r>
  <r>
    <n v="70"/>
    <m/>
    <m/>
    <m/>
    <m/>
    <m/>
    <x v="4"/>
    <s v=""/>
    <x v="3"/>
    <m/>
    <m/>
    <m/>
    <m/>
    <m/>
    <x v="4"/>
    <m/>
    <m/>
    <m/>
    <x v="2"/>
  </r>
  <r>
    <n v="71"/>
    <m/>
    <m/>
    <m/>
    <m/>
    <m/>
    <x v="4"/>
    <s v=""/>
    <x v="3"/>
    <m/>
    <m/>
    <m/>
    <m/>
    <m/>
    <x v="4"/>
    <m/>
    <m/>
    <m/>
    <x v="2"/>
  </r>
  <r>
    <n v="72"/>
    <m/>
    <m/>
    <m/>
    <m/>
    <m/>
    <x v="4"/>
    <s v=""/>
    <x v="3"/>
    <m/>
    <m/>
    <m/>
    <m/>
    <m/>
    <x v="4"/>
    <m/>
    <m/>
    <m/>
    <x v="2"/>
  </r>
  <r>
    <n v="73"/>
    <m/>
    <m/>
    <m/>
    <m/>
    <m/>
    <x v="4"/>
    <s v=""/>
    <x v="3"/>
    <m/>
    <m/>
    <m/>
    <m/>
    <m/>
    <x v="4"/>
    <m/>
    <m/>
    <m/>
    <x v="2"/>
  </r>
  <r>
    <n v="74"/>
    <m/>
    <m/>
    <m/>
    <m/>
    <m/>
    <x v="4"/>
    <s v=""/>
    <x v="3"/>
    <m/>
    <m/>
    <m/>
    <m/>
    <m/>
    <x v="4"/>
    <m/>
    <m/>
    <m/>
    <x v="2"/>
  </r>
  <r>
    <n v="75"/>
    <m/>
    <m/>
    <m/>
    <m/>
    <m/>
    <x v="4"/>
    <s v=""/>
    <x v="3"/>
    <m/>
    <m/>
    <m/>
    <m/>
    <m/>
    <x v="4"/>
    <m/>
    <m/>
    <m/>
    <x v="2"/>
  </r>
  <r>
    <n v="76"/>
    <m/>
    <m/>
    <m/>
    <m/>
    <m/>
    <x v="4"/>
    <s v=""/>
    <x v="3"/>
    <m/>
    <m/>
    <m/>
    <m/>
    <m/>
    <x v="4"/>
    <m/>
    <m/>
    <m/>
    <x v="2"/>
  </r>
  <r>
    <n v="77"/>
    <m/>
    <m/>
    <m/>
    <m/>
    <m/>
    <x v="4"/>
    <s v=""/>
    <x v="3"/>
    <m/>
    <m/>
    <m/>
    <m/>
    <m/>
    <x v="4"/>
    <m/>
    <m/>
    <m/>
    <x v="2"/>
  </r>
  <r>
    <n v="78"/>
    <m/>
    <m/>
    <m/>
    <m/>
    <m/>
    <x v="4"/>
    <s v=""/>
    <x v="3"/>
    <m/>
    <m/>
    <m/>
    <m/>
    <m/>
    <x v="4"/>
    <m/>
    <m/>
    <m/>
    <x v="2"/>
  </r>
  <r>
    <n v="79"/>
    <m/>
    <m/>
    <m/>
    <m/>
    <m/>
    <x v="4"/>
    <s v=""/>
    <x v="3"/>
    <m/>
    <m/>
    <m/>
    <m/>
    <m/>
    <x v="4"/>
    <m/>
    <m/>
    <m/>
    <x v="2"/>
  </r>
  <r>
    <n v="80"/>
    <m/>
    <m/>
    <m/>
    <m/>
    <m/>
    <x v="4"/>
    <s v=""/>
    <x v="3"/>
    <m/>
    <m/>
    <m/>
    <m/>
    <m/>
    <x v="4"/>
    <m/>
    <m/>
    <m/>
    <x v="2"/>
  </r>
  <r>
    <n v="81"/>
    <m/>
    <m/>
    <m/>
    <m/>
    <m/>
    <x v="4"/>
    <s v=""/>
    <x v="3"/>
    <m/>
    <m/>
    <m/>
    <m/>
    <m/>
    <x v="4"/>
    <m/>
    <m/>
    <m/>
    <x v="2"/>
  </r>
  <r>
    <n v="82"/>
    <m/>
    <m/>
    <m/>
    <m/>
    <m/>
    <x v="4"/>
    <s v=""/>
    <x v="3"/>
    <m/>
    <m/>
    <m/>
    <m/>
    <m/>
    <x v="4"/>
    <m/>
    <m/>
    <m/>
    <x v="2"/>
  </r>
  <r>
    <n v="83"/>
    <m/>
    <m/>
    <m/>
    <m/>
    <m/>
    <x v="4"/>
    <s v=""/>
    <x v="3"/>
    <m/>
    <m/>
    <m/>
    <m/>
    <m/>
    <x v="4"/>
    <m/>
    <m/>
    <m/>
    <x v="2"/>
  </r>
  <r>
    <n v="84"/>
    <m/>
    <m/>
    <m/>
    <m/>
    <m/>
    <x v="4"/>
    <s v=""/>
    <x v="3"/>
    <m/>
    <m/>
    <m/>
    <m/>
    <m/>
    <x v="4"/>
    <m/>
    <m/>
    <m/>
    <x v="2"/>
  </r>
  <r>
    <n v="85"/>
    <m/>
    <m/>
    <m/>
    <m/>
    <m/>
    <x v="4"/>
    <s v=""/>
    <x v="3"/>
    <m/>
    <m/>
    <m/>
    <m/>
    <m/>
    <x v="4"/>
    <m/>
    <m/>
    <m/>
    <x v="2"/>
  </r>
  <r>
    <n v="86"/>
    <m/>
    <m/>
    <m/>
    <m/>
    <m/>
    <x v="4"/>
    <s v=""/>
    <x v="3"/>
    <m/>
    <m/>
    <m/>
    <m/>
    <m/>
    <x v="4"/>
    <m/>
    <m/>
    <m/>
    <x v="2"/>
  </r>
  <r>
    <n v="87"/>
    <m/>
    <m/>
    <m/>
    <m/>
    <m/>
    <x v="4"/>
    <s v=""/>
    <x v="3"/>
    <m/>
    <m/>
    <m/>
    <m/>
    <m/>
    <x v="4"/>
    <m/>
    <m/>
    <m/>
    <x v="2"/>
  </r>
  <r>
    <n v="88"/>
    <m/>
    <m/>
    <m/>
    <m/>
    <m/>
    <x v="4"/>
    <s v=""/>
    <x v="3"/>
    <m/>
    <m/>
    <m/>
    <m/>
    <m/>
    <x v="4"/>
    <m/>
    <m/>
    <m/>
    <x v="2"/>
  </r>
  <r>
    <n v="89"/>
    <m/>
    <m/>
    <m/>
    <m/>
    <m/>
    <x v="4"/>
    <s v=""/>
    <x v="3"/>
    <m/>
    <m/>
    <m/>
    <m/>
    <m/>
    <x v="4"/>
    <m/>
    <m/>
    <m/>
    <x v="2"/>
  </r>
  <r>
    <n v="90"/>
    <m/>
    <m/>
    <m/>
    <m/>
    <m/>
    <x v="4"/>
    <s v=""/>
    <x v="3"/>
    <m/>
    <m/>
    <m/>
    <m/>
    <m/>
    <x v="4"/>
    <m/>
    <m/>
    <m/>
    <x v="2"/>
  </r>
  <r>
    <n v="91"/>
    <m/>
    <m/>
    <m/>
    <m/>
    <m/>
    <x v="4"/>
    <s v=""/>
    <x v="3"/>
    <m/>
    <m/>
    <m/>
    <m/>
    <m/>
    <x v="4"/>
    <m/>
    <m/>
    <m/>
    <x v="2"/>
  </r>
  <r>
    <n v="92"/>
    <m/>
    <m/>
    <m/>
    <m/>
    <m/>
    <x v="4"/>
    <s v=""/>
    <x v="3"/>
    <m/>
    <m/>
    <m/>
    <m/>
    <m/>
    <x v="4"/>
    <m/>
    <m/>
    <m/>
    <x v="2"/>
  </r>
  <r>
    <n v="93"/>
    <m/>
    <m/>
    <m/>
    <m/>
    <m/>
    <x v="4"/>
    <s v=""/>
    <x v="3"/>
    <m/>
    <m/>
    <m/>
    <m/>
    <m/>
    <x v="4"/>
    <m/>
    <m/>
    <m/>
    <x v="2"/>
  </r>
  <r>
    <n v="94"/>
    <m/>
    <m/>
    <m/>
    <m/>
    <m/>
    <x v="4"/>
    <s v=""/>
    <x v="3"/>
    <m/>
    <m/>
    <m/>
    <m/>
    <m/>
    <x v="4"/>
    <m/>
    <m/>
    <m/>
    <x v="2"/>
  </r>
  <r>
    <n v="95"/>
    <m/>
    <m/>
    <m/>
    <m/>
    <m/>
    <x v="4"/>
    <s v=""/>
    <x v="3"/>
    <m/>
    <m/>
    <m/>
    <m/>
    <m/>
    <x v="4"/>
    <m/>
    <m/>
    <m/>
    <x v="2"/>
  </r>
  <r>
    <n v="96"/>
    <m/>
    <m/>
    <m/>
    <m/>
    <m/>
    <x v="4"/>
    <s v=""/>
    <x v="3"/>
    <m/>
    <m/>
    <m/>
    <m/>
    <m/>
    <x v="4"/>
    <m/>
    <m/>
    <m/>
    <x v="2"/>
  </r>
  <r>
    <n v="97"/>
    <m/>
    <m/>
    <m/>
    <m/>
    <m/>
    <x v="4"/>
    <s v=""/>
    <x v="3"/>
    <m/>
    <m/>
    <m/>
    <m/>
    <m/>
    <x v="4"/>
    <m/>
    <m/>
    <m/>
    <x v="2"/>
  </r>
  <r>
    <n v="98"/>
    <m/>
    <m/>
    <m/>
    <m/>
    <m/>
    <x v="4"/>
    <s v=""/>
    <x v="3"/>
    <m/>
    <m/>
    <m/>
    <m/>
    <m/>
    <x v="4"/>
    <m/>
    <m/>
    <m/>
    <x v="2"/>
  </r>
  <r>
    <n v="99"/>
    <m/>
    <m/>
    <m/>
    <m/>
    <m/>
    <x v="4"/>
    <s v=""/>
    <x v="3"/>
    <m/>
    <m/>
    <m/>
    <m/>
    <m/>
    <x v="4"/>
    <m/>
    <m/>
    <m/>
    <x v="2"/>
  </r>
  <r>
    <n v="100"/>
    <m/>
    <m/>
    <m/>
    <m/>
    <m/>
    <x v="4"/>
    <s v=""/>
    <x v="3"/>
    <m/>
    <m/>
    <m/>
    <m/>
    <m/>
    <x v="4"/>
    <m/>
    <m/>
    <m/>
    <x v="2"/>
  </r>
  <r>
    <n v="101"/>
    <m/>
    <m/>
    <m/>
    <m/>
    <m/>
    <x v="4"/>
    <s v=""/>
    <x v="3"/>
    <m/>
    <m/>
    <m/>
    <m/>
    <m/>
    <x v="4"/>
    <m/>
    <m/>
    <m/>
    <x v="2"/>
  </r>
  <r>
    <n v="102"/>
    <m/>
    <m/>
    <m/>
    <m/>
    <m/>
    <x v="4"/>
    <s v=""/>
    <x v="3"/>
    <m/>
    <m/>
    <m/>
    <m/>
    <m/>
    <x v="4"/>
    <m/>
    <m/>
    <m/>
    <x v="2"/>
  </r>
  <r>
    <n v="103"/>
    <m/>
    <m/>
    <m/>
    <m/>
    <m/>
    <x v="4"/>
    <s v=""/>
    <x v="3"/>
    <m/>
    <m/>
    <m/>
    <m/>
    <m/>
    <x v="4"/>
    <m/>
    <m/>
    <m/>
    <x v="2"/>
  </r>
  <r>
    <n v="104"/>
    <m/>
    <m/>
    <m/>
    <m/>
    <m/>
    <x v="4"/>
    <s v=""/>
    <x v="3"/>
    <m/>
    <m/>
    <m/>
    <m/>
    <m/>
    <x v="4"/>
    <m/>
    <m/>
    <m/>
    <x v="2"/>
  </r>
  <r>
    <n v="105"/>
    <m/>
    <m/>
    <m/>
    <m/>
    <m/>
    <x v="4"/>
    <s v=""/>
    <x v="3"/>
    <m/>
    <m/>
    <m/>
    <m/>
    <m/>
    <x v="4"/>
    <m/>
    <m/>
    <m/>
    <x v="2"/>
  </r>
  <r>
    <n v="106"/>
    <m/>
    <m/>
    <m/>
    <m/>
    <m/>
    <x v="4"/>
    <s v=""/>
    <x v="3"/>
    <m/>
    <m/>
    <m/>
    <m/>
    <m/>
    <x v="4"/>
    <m/>
    <m/>
    <m/>
    <x v="2"/>
  </r>
  <r>
    <n v="107"/>
    <m/>
    <m/>
    <m/>
    <m/>
    <m/>
    <x v="4"/>
    <s v=""/>
    <x v="3"/>
    <m/>
    <m/>
    <m/>
    <m/>
    <m/>
    <x v="4"/>
    <m/>
    <m/>
    <m/>
    <x v="2"/>
  </r>
  <r>
    <n v="108"/>
    <m/>
    <m/>
    <m/>
    <m/>
    <m/>
    <x v="4"/>
    <s v=""/>
    <x v="3"/>
    <m/>
    <m/>
    <m/>
    <m/>
    <m/>
    <x v="4"/>
    <m/>
    <m/>
    <m/>
    <x v="2"/>
  </r>
  <r>
    <n v="109"/>
    <m/>
    <m/>
    <m/>
    <m/>
    <m/>
    <x v="4"/>
    <s v=""/>
    <x v="3"/>
    <m/>
    <m/>
    <m/>
    <m/>
    <m/>
    <x v="4"/>
    <m/>
    <m/>
    <m/>
    <x v="2"/>
  </r>
  <r>
    <n v="110"/>
    <m/>
    <m/>
    <m/>
    <m/>
    <m/>
    <x v="4"/>
    <s v=""/>
    <x v="3"/>
    <m/>
    <m/>
    <m/>
    <m/>
    <m/>
    <x v="4"/>
    <m/>
    <m/>
    <m/>
    <x v="2"/>
  </r>
  <r>
    <n v="111"/>
    <m/>
    <m/>
    <m/>
    <m/>
    <m/>
    <x v="4"/>
    <s v=""/>
    <x v="3"/>
    <m/>
    <m/>
    <m/>
    <m/>
    <m/>
    <x v="4"/>
    <m/>
    <m/>
    <m/>
    <x v="2"/>
  </r>
  <r>
    <n v="112"/>
    <m/>
    <m/>
    <m/>
    <m/>
    <m/>
    <x v="4"/>
    <s v=""/>
    <x v="3"/>
    <m/>
    <m/>
    <m/>
    <m/>
    <m/>
    <x v="4"/>
    <m/>
    <m/>
    <m/>
    <x v="2"/>
  </r>
  <r>
    <n v="113"/>
    <m/>
    <m/>
    <m/>
    <m/>
    <m/>
    <x v="4"/>
    <s v=""/>
    <x v="3"/>
    <m/>
    <m/>
    <m/>
    <m/>
    <m/>
    <x v="4"/>
    <m/>
    <m/>
    <m/>
    <x v="2"/>
  </r>
  <r>
    <n v="114"/>
    <m/>
    <m/>
    <m/>
    <m/>
    <m/>
    <x v="4"/>
    <s v=""/>
    <x v="3"/>
    <m/>
    <m/>
    <m/>
    <m/>
    <m/>
    <x v="4"/>
    <m/>
    <m/>
    <m/>
    <x v="2"/>
  </r>
  <r>
    <n v="115"/>
    <m/>
    <m/>
    <m/>
    <m/>
    <m/>
    <x v="4"/>
    <s v=""/>
    <x v="3"/>
    <m/>
    <m/>
    <m/>
    <m/>
    <m/>
    <x v="4"/>
    <m/>
    <m/>
    <m/>
    <x v="2"/>
  </r>
  <r>
    <n v="116"/>
    <m/>
    <m/>
    <m/>
    <m/>
    <m/>
    <x v="4"/>
    <s v=""/>
    <x v="3"/>
    <m/>
    <m/>
    <m/>
    <m/>
    <m/>
    <x v="4"/>
    <m/>
    <m/>
    <m/>
    <x v="2"/>
  </r>
  <r>
    <n v="117"/>
    <m/>
    <m/>
    <m/>
    <m/>
    <m/>
    <x v="4"/>
    <s v=""/>
    <x v="3"/>
    <m/>
    <m/>
    <m/>
    <m/>
    <m/>
    <x v="4"/>
    <m/>
    <m/>
    <m/>
    <x v="2"/>
  </r>
  <r>
    <n v="118"/>
    <m/>
    <m/>
    <m/>
    <m/>
    <m/>
    <x v="4"/>
    <s v=""/>
    <x v="3"/>
    <m/>
    <m/>
    <m/>
    <m/>
    <m/>
    <x v="4"/>
    <m/>
    <m/>
    <m/>
    <x v="2"/>
  </r>
  <r>
    <n v="119"/>
    <m/>
    <m/>
    <m/>
    <m/>
    <m/>
    <x v="4"/>
    <s v=""/>
    <x v="3"/>
    <m/>
    <m/>
    <m/>
    <m/>
    <m/>
    <x v="4"/>
    <m/>
    <m/>
    <m/>
    <x v="2"/>
  </r>
  <r>
    <n v="120"/>
    <m/>
    <m/>
    <m/>
    <m/>
    <m/>
    <x v="4"/>
    <s v=""/>
    <x v="3"/>
    <m/>
    <m/>
    <m/>
    <m/>
    <m/>
    <x v="4"/>
    <m/>
    <m/>
    <m/>
    <x v="2"/>
  </r>
  <r>
    <n v="121"/>
    <m/>
    <m/>
    <m/>
    <m/>
    <m/>
    <x v="4"/>
    <s v=""/>
    <x v="3"/>
    <m/>
    <m/>
    <m/>
    <m/>
    <m/>
    <x v="4"/>
    <m/>
    <m/>
    <m/>
    <x v="2"/>
  </r>
  <r>
    <n v="122"/>
    <m/>
    <m/>
    <m/>
    <m/>
    <m/>
    <x v="4"/>
    <s v=""/>
    <x v="3"/>
    <m/>
    <m/>
    <m/>
    <m/>
    <m/>
    <x v="4"/>
    <m/>
    <m/>
    <m/>
    <x v="2"/>
  </r>
  <r>
    <n v="123"/>
    <m/>
    <m/>
    <m/>
    <m/>
    <m/>
    <x v="4"/>
    <s v=""/>
    <x v="3"/>
    <m/>
    <m/>
    <m/>
    <m/>
    <m/>
    <x v="4"/>
    <m/>
    <m/>
    <m/>
    <x v="2"/>
  </r>
  <r>
    <n v="124"/>
    <m/>
    <m/>
    <m/>
    <m/>
    <m/>
    <x v="4"/>
    <s v=""/>
    <x v="3"/>
    <m/>
    <m/>
    <m/>
    <m/>
    <m/>
    <x v="4"/>
    <m/>
    <m/>
    <m/>
    <x v="2"/>
  </r>
  <r>
    <n v="125"/>
    <m/>
    <m/>
    <m/>
    <m/>
    <m/>
    <x v="4"/>
    <s v=""/>
    <x v="3"/>
    <m/>
    <m/>
    <m/>
    <m/>
    <m/>
    <x v="4"/>
    <m/>
    <m/>
    <m/>
    <x v="2"/>
  </r>
  <r>
    <n v="126"/>
    <m/>
    <m/>
    <m/>
    <m/>
    <m/>
    <x v="4"/>
    <s v=""/>
    <x v="3"/>
    <m/>
    <m/>
    <m/>
    <m/>
    <m/>
    <x v="4"/>
    <m/>
    <m/>
    <m/>
    <x v="2"/>
  </r>
  <r>
    <n v="127"/>
    <m/>
    <m/>
    <m/>
    <m/>
    <m/>
    <x v="4"/>
    <s v=""/>
    <x v="3"/>
    <m/>
    <m/>
    <m/>
    <m/>
    <m/>
    <x v="4"/>
    <m/>
    <m/>
    <m/>
    <x v="2"/>
  </r>
  <r>
    <n v="128"/>
    <m/>
    <m/>
    <m/>
    <m/>
    <m/>
    <x v="4"/>
    <s v=""/>
    <x v="3"/>
    <m/>
    <m/>
    <m/>
    <m/>
    <m/>
    <x v="4"/>
    <m/>
    <m/>
    <m/>
    <x v="2"/>
  </r>
  <r>
    <n v="129"/>
    <m/>
    <m/>
    <m/>
    <m/>
    <m/>
    <x v="4"/>
    <s v=""/>
    <x v="3"/>
    <m/>
    <m/>
    <m/>
    <m/>
    <m/>
    <x v="4"/>
    <m/>
    <m/>
    <m/>
    <x v="2"/>
  </r>
  <r>
    <n v="130"/>
    <m/>
    <m/>
    <m/>
    <m/>
    <m/>
    <x v="4"/>
    <s v=""/>
    <x v="3"/>
    <m/>
    <m/>
    <m/>
    <m/>
    <m/>
    <x v="4"/>
    <m/>
    <m/>
    <m/>
    <x v="2"/>
  </r>
  <r>
    <n v="131"/>
    <m/>
    <m/>
    <m/>
    <m/>
    <m/>
    <x v="4"/>
    <s v=""/>
    <x v="3"/>
    <m/>
    <m/>
    <m/>
    <m/>
    <m/>
    <x v="4"/>
    <m/>
    <m/>
    <m/>
    <x v="2"/>
  </r>
  <r>
    <n v="132"/>
    <m/>
    <m/>
    <m/>
    <m/>
    <m/>
    <x v="4"/>
    <s v=""/>
    <x v="3"/>
    <m/>
    <m/>
    <m/>
    <m/>
    <m/>
    <x v="4"/>
    <m/>
    <m/>
    <m/>
    <x v="2"/>
  </r>
  <r>
    <n v="133"/>
    <m/>
    <m/>
    <m/>
    <m/>
    <m/>
    <x v="4"/>
    <s v=""/>
    <x v="3"/>
    <m/>
    <m/>
    <m/>
    <m/>
    <m/>
    <x v="4"/>
    <m/>
    <m/>
    <m/>
    <x v="2"/>
  </r>
  <r>
    <n v="134"/>
    <m/>
    <m/>
    <m/>
    <m/>
    <m/>
    <x v="4"/>
    <s v=""/>
    <x v="3"/>
    <m/>
    <m/>
    <m/>
    <m/>
    <m/>
    <x v="4"/>
    <m/>
    <m/>
    <m/>
    <x v="2"/>
  </r>
  <r>
    <n v="135"/>
    <m/>
    <m/>
    <m/>
    <m/>
    <m/>
    <x v="4"/>
    <s v=""/>
    <x v="3"/>
    <m/>
    <m/>
    <m/>
    <m/>
    <m/>
    <x v="4"/>
    <m/>
    <m/>
    <m/>
    <x v="2"/>
  </r>
  <r>
    <n v="136"/>
    <m/>
    <m/>
    <m/>
    <m/>
    <m/>
    <x v="4"/>
    <s v=""/>
    <x v="3"/>
    <m/>
    <m/>
    <m/>
    <m/>
    <m/>
    <x v="4"/>
    <m/>
    <m/>
    <m/>
    <x v="2"/>
  </r>
  <r>
    <n v="137"/>
    <m/>
    <m/>
    <m/>
    <m/>
    <m/>
    <x v="4"/>
    <s v=""/>
    <x v="3"/>
    <m/>
    <m/>
    <m/>
    <m/>
    <m/>
    <x v="4"/>
    <m/>
    <m/>
    <m/>
    <x v="2"/>
  </r>
  <r>
    <n v="138"/>
    <m/>
    <m/>
    <m/>
    <m/>
    <m/>
    <x v="4"/>
    <s v=""/>
    <x v="3"/>
    <m/>
    <m/>
    <m/>
    <m/>
    <m/>
    <x v="4"/>
    <m/>
    <m/>
    <m/>
    <x v="2"/>
  </r>
  <r>
    <n v="139"/>
    <m/>
    <m/>
    <m/>
    <m/>
    <m/>
    <x v="4"/>
    <s v=""/>
    <x v="3"/>
    <m/>
    <m/>
    <m/>
    <m/>
    <m/>
    <x v="4"/>
    <m/>
    <m/>
    <m/>
    <x v="2"/>
  </r>
  <r>
    <n v="140"/>
    <m/>
    <m/>
    <m/>
    <m/>
    <m/>
    <x v="4"/>
    <s v=""/>
    <x v="3"/>
    <m/>
    <m/>
    <m/>
    <m/>
    <m/>
    <x v="4"/>
    <m/>
    <m/>
    <m/>
    <x v="2"/>
  </r>
  <r>
    <n v="141"/>
    <m/>
    <m/>
    <m/>
    <m/>
    <m/>
    <x v="4"/>
    <s v=""/>
    <x v="3"/>
    <m/>
    <m/>
    <m/>
    <m/>
    <m/>
    <x v="4"/>
    <m/>
    <m/>
    <m/>
    <x v="2"/>
  </r>
  <r>
    <n v="142"/>
    <m/>
    <m/>
    <m/>
    <m/>
    <m/>
    <x v="4"/>
    <s v=""/>
    <x v="3"/>
    <m/>
    <m/>
    <m/>
    <m/>
    <m/>
    <x v="4"/>
    <m/>
    <m/>
    <m/>
    <x v="2"/>
  </r>
  <r>
    <n v="143"/>
    <m/>
    <m/>
    <m/>
    <m/>
    <m/>
    <x v="4"/>
    <s v=""/>
    <x v="3"/>
    <m/>
    <m/>
    <m/>
    <m/>
    <m/>
    <x v="4"/>
    <m/>
    <m/>
    <m/>
    <x v="2"/>
  </r>
  <r>
    <n v="144"/>
    <m/>
    <m/>
    <m/>
    <m/>
    <m/>
    <x v="4"/>
    <s v=""/>
    <x v="3"/>
    <m/>
    <m/>
    <m/>
    <m/>
    <m/>
    <x v="4"/>
    <m/>
    <m/>
    <m/>
    <x v="2"/>
  </r>
  <r>
    <n v="145"/>
    <m/>
    <m/>
    <m/>
    <m/>
    <m/>
    <x v="4"/>
    <s v=""/>
    <x v="3"/>
    <m/>
    <m/>
    <m/>
    <m/>
    <m/>
    <x v="4"/>
    <m/>
    <m/>
    <m/>
    <x v="2"/>
  </r>
  <r>
    <n v="146"/>
    <m/>
    <m/>
    <m/>
    <m/>
    <m/>
    <x v="4"/>
    <s v=""/>
    <x v="3"/>
    <m/>
    <m/>
    <m/>
    <m/>
    <m/>
    <x v="4"/>
    <m/>
    <m/>
    <m/>
    <x v="2"/>
  </r>
  <r>
    <n v="147"/>
    <m/>
    <m/>
    <m/>
    <m/>
    <m/>
    <x v="4"/>
    <s v=""/>
    <x v="3"/>
    <m/>
    <m/>
    <m/>
    <m/>
    <m/>
    <x v="4"/>
    <m/>
    <m/>
    <m/>
    <x v="2"/>
  </r>
  <r>
    <n v="148"/>
    <m/>
    <m/>
    <m/>
    <m/>
    <m/>
    <x v="4"/>
    <s v=""/>
    <x v="3"/>
    <m/>
    <m/>
    <m/>
    <m/>
    <m/>
    <x v="4"/>
    <m/>
    <m/>
    <m/>
    <x v="2"/>
  </r>
  <r>
    <n v="149"/>
    <m/>
    <m/>
    <m/>
    <m/>
    <m/>
    <x v="4"/>
    <s v=""/>
    <x v="3"/>
    <m/>
    <m/>
    <m/>
    <m/>
    <m/>
    <x v="4"/>
    <m/>
    <m/>
    <m/>
    <x v="2"/>
  </r>
  <r>
    <n v="150"/>
    <m/>
    <m/>
    <m/>
    <m/>
    <m/>
    <x v="4"/>
    <s v=""/>
    <x v="3"/>
    <m/>
    <m/>
    <m/>
    <m/>
    <m/>
    <x v="4"/>
    <m/>
    <m/>
    <m/>
    <x v="2"/>
  </r>
  <r>
    <n v="151"/>
    <m/>
    <m/>
    <m/>
    <m/>
    <m/>
    <x v="4"/>
    <s v=""/>
    <x v="3"/>
    <m/>
    <m/>
    <m/>
    <m/>
    <m/>
    <x v="4"/>
    <m/>
    <m/>
    <m/>
    <x v="2"/>
  </r>
  <r>
    <n v="152"/>
    <m/>
    <m/>
    <m/>
    <m/>
    <m/>
    <x v="4"/>
    <s v=""/>
    <x v="3"/>
    <m/>
    <m/>
    <m/>
    <m/>
    <m/>
    <x v="4"/>
    <m/>
    <m/>
    <m/>
    <x v="2"/>
  </r>
  <r>
    <n v="153"/>
    <m/>
    <m/>
    <m/>
    <m/>
    <m/>
    <x v="4"/>
    <s v=""/>
    <x v="3"/>
    <m/>
    <m/>
    <m/>
    <m/>
    <m/>
    <x v="4"/>
    <m/>
    <m/>
    <m/>
    <x v="2"/>
  </r>
  <r>
    <n v="154"/>
    <m/>
    <m/>
    <m/>
    <m/>
    <m/>
    <x v="4"/>
    <s v=""/>
    <x v="3"/>
    <m/>
    <m/>
    <m/>
    <m/>
    <m/>
    <x v="4"/>
    <m/>
    <m/>
    <m/>
    <x v="2"/>
  </r>
  <r>
    <n v="155"/>
    <m/>
    <m/>
    <m/>
    <m/>
    <m/>
    <x v="4"/>
    <s v=""/>
    <x v="3"/>
    <m/>
    <m/>
    <m/>
    <m/>
    <m/>
    <x v="4"/>
    <m/>
    <m/>
    <m/>
    <x v="2"/>
  </r>
  <r>
    <n v="156"/>
    <m/>
    <m/>
    <m/>
    <m/>
    <m/>
    <x v="4"/>
    <s v=""/>
    <x v="3"/>
    <m/>
    <m/>
    <m/>
    <m/>
    <m/>
    <x v="4"/>
    <m/>
    <m/>
    <m/>
    <x v="2"/>
  </r>
  <r>
    <n v="157"/>
    <m/>
    <m/>
    <m/>
    <m/>
    <m/>
    <x v="4"/>
    <s v=""/>
    <x v="3"/>
    <m/>
    <m/>
    <m/>
    <m/>
    <m/>
    <x v="4"/>
    <m/>
    <m/>
    <m/>
    <x v="2"/>
  </r>
  <r>
    <n v="158"/>
    <m/>
    <m/>
    <m/>
    <m/>
    <m/>
    <x v="4"/>
    <s v=""/>
    <x v="3"/>
    <m/>
    <m/>
    <m/>
    <m/>
    <m/>
    <x v="4"/>
    <m/>
    <m/>
    <m/>
    <x v="2"/>
  </r>
  <r>
    <n v="159"/>
    <m/>
    <m/>
    <m/>
    <m/>
    <m/>
    <x v="4"/>
    <s v=""/>
    <x v="3"/>
    <m/>
    <m/>
    <m/>
    <m/>
    <m/>
    <x v="4"/>
    <m/>
    <m/>
    <m/>
    <x v="2"/>
  </r>
  <r>
    <n v="160"/>
    <m/>
    <m/>
    <m/>
    <m/>
    <m/>
    <x v="4"/>
    <s v=""/>
    <x v="3"/>
    <m/>
    <m/>
    <m/>
    <m/>
    <m/>
    <x v="4"/>
    <m/>
    <m/>
    <m/>
    <x v="2"/>
  </r>
  <r>
    <n v="161"/>
    <m/>
    <m/>
    <m/>
    <m/>
    <m/>
    <x v="4"/>
    <s v=""/>
    <x v="3"/>
    <m/>
    <m/>
    <m/>
    <m/>
    <m/>
    <x v="4"/>
    <m/>
    <m/>
    <m/>
    <x v="2"/>
  </r>
  <r>
    <n v="162"/>
    <m/>
    <m/>
    <m/>
    <m/>
    <m/>
    <x v="4"/>
    <s v=""/>
    <x v="3"/>
    <m/>
    <m/>
    <m/>
    <m/>
    <m/>
    <x v="4"/>
    <m/>
    <m/>
    <m/>
    <x v="2"/>
  </r>
  <r>
    <n v="163"/>
    <m/>
    <m/>
    <m/>
    <m/>
    <m/>
    <x v="4"/>
    <s v=""/>
    <x v="3"/>
    <m/>
    <m/>
    <m/>
    <m/>
    <m/>
    <x v="4"/>
    <m/>
    <m/>
    <m/>
    <x v="2"/>
  </r>
  <r>
    <n v="164"/>
    <m/>
    <m/>
    <m/>
    <m/>
    <m/>
    <x v="4"/>
    <s v=""/>
    <x v="3"/>
    <m/>
    <m/>
    <m/>
    <m/>
    <m/>
    <x v="4"/>
    <m/>
    <m/>
    <m/>
    <x v="2"/>
  </r>
  <r>
    <n v="165"/>
    <m/>
    <m/>
    <m/>
    <m/>
    <m/>
    <x v="4"/>
    <s v=""/>
    <x v="3"/>
    <m/>
    <m/>
    <m/>
    <m/>
    <m/>
    <x v="4"/>
    <m/>
    <m/>
    <m/>
    <x v="2"/>
  </r>
  <r>
    <n v="166"/>
    <m/>
    <m/>
    <m/>
    <m/>
    <m/>
    <x v="4"/>
    <s v=""/>
    <x v="3"/>
    <m/>
    <m/>
    <m/>
    <m/>
    <m/>
    <x v="4"/>
    <m/>
    <m/>
    <m/>
    <x v="2"/>
  </r>
  <r>
    <n v="167"/>
    <m/>
    <m/>
    <m/>
    <m/>
    <m/>
    <x v="4"/>
    <s v=""/>
    <x v="3"/>
    <m/>
    <m/>
    <m/>
    <m/>
    <m/>
    <x v="4"/>
    <m/>
    <m/>
    <m/>
    <x v="2"/>
  </r>
  <r>
    <n v="168"/>
    <m/>
    <m/>
    <m/>
    <m/>
    <m/>
    <x v="4"/>
    <s v=""/>
    <x v="3"/>
    <m/>
    <m/>
    <m/>
    <m/>
    <m/>
    <x v="4"/>
    <m/>
    <m/>
    <m/>
    <x v="2"/>
  </r>
  <r>
    <n v="169"/>
    <m/>
    <m/>
    <m/>
    <m/>
    <m/>
    <x v="4"/>
    <s v=""/>
    <x v="3"/>
    <m/>
    <m/>
    <m/>
    <m/>
    <m/>
    <x v="4"/>
    <m/>
    <m/>
    <m/>
    <x v="2"/>
  </r>
  <r>
    <n v="170"/>
    <m/>
    <m/>
    <m/>
    <m/>
    <m/>
    <x v="4"/>
    <s v=""/>
    <x v="3"/>
    <m/>
    <m/>
    <m/>
    <m/>
    <m/>
    <x v="4"/>
    <m/>
    <m/>
    <m/>
    <x v="2"/>
  </r>
  <r>
    <n v="171"/>
    <m/>
    <m/>
    <m/>
    <m/>
    <m/>
    <x v="4"/>
    <s v=""/>
    <x v="3"/>
    <m/>
    <m/>
    <m/>
    <m/>
    <m/>
    <x v="4"/>
    <m/>
    <m/>
    <m/>
    <x v="2"/>
  </r>
  <r>
    <n v="172"/>
    <m/>
    <m/>
    <m/>
    <m/>
    <m/>
    <x v="4"/>
    <s v=""/>
    <x v="3"/>
    <m/>
    <m/>
    <m/>
    <m/>
    <m/>
    <x v="4"/>
    <m/>
    <m/>
    <m/>
    <x v="2"/>
  </r>
  <r>
    <n v="173"/>
    <m/>
    <m/>
    <m/>
    <m/>
    <m/>
    <x v="4"/>
    <s v=""/>
    <x v="3"/>
    <m/>
    <m/>
    <m/>
    <m/>
    <m/>
    <x v="4"/>
    <m/>
    <m/>
    <m/>
    <x v="2"/>
  </r>
  <r>
    <n v="174"/>
    <m/>
    <m/>
    <m/>
    <m/>
    <m/>
    <x v="4"/>
    <s v=""/>
    <x v="3"/>
    <m/>
    <m/>
    <m/>
    <m/>
    <m/>
    <x v="4"/>
    <m/>
    <m/>
    <m/>
    <x v="2"/>
  </r>
  <r>
    <n v="175"/>
    <m/>
    <m/>
    <m/>
    <m/>
    <m/>
    <x v="4"/>
    <s v=""/>
    <x v="3"/>
    <m/>
    <m/>
    <m/>
    <m/>
    <m/>
    <x v="4"/>
    <m/>
    <m/>
    <m/>
    <x v="2"/>
  </r>
  <r>
    <n v="176"/>
    <m/>
    <m/>
    <m/>
    <m/>
    <m/>
    <x v="4"/>
    <s v=""/>
    <x v="3"/>
    <m/>
    <m/>
    <m/>
    <m/>
    <m/>
    <x v="4"/>
    <m/>
    <m/>
    <m/>
    <x v="2"/>
  </r>
  <r>
    <n v="177"/>
    <m/>
    <m/>
    <m/>
    <m/>
    <m/>
    <x v="4"/>
    <s v=""/>
    <x v="3"/>
    <m/>
    <m/>
    <m/>
    <m/>
    <m/>
    <x v="4"/>
    <m/>
    <m/>
    <m/>
    <x v="2"/>
  </r>
  <r>
    <n v="178"/>
    <m/>
    <m/>
    <m/>
    <m/>
    <m/>
    <x v="4"/>
    <s v=""/>
    <x v="3"/>
    <m/>
    <m/>
    <m/>
    <m/>
    <m/>
    <x v="4"/>
    <m/>
    <m/>
    <m/>
    <x v="2"/>
  </r>
  <r>
    <n v="179"/>
    <m/>
    <m/>
    <m/>
    <m/>
    <m/>
    <x v="4"/>
    <s v=""/>
    <x v="3"/>
    <m/>
    <m/>
    <m/>
    <m/>
    <m/>
    <x v="4"/>
    <m/>
    <m/>
    <m/>
    <x v="2"/>
  </r>
  <r>
    <n v="180"/>
    <m/>
    <m/>
    <m/>
    <m/>
    <m/>
    <x v="4"/>
    <s v=""/>
    <x v="3"/>
    <m/>
    <m/>
    <m/>
    <m/>
    <m/>
    <x v="4"/>
    <m/>
    <m/>
    <m/>
    <x v="2"/>
  </r>
  <r>
    <n v="181"/>
    <m/>
    <m/>
    <m/>
    <m/>
    <m/>
    <x v="4"/>
    <s v=""/>
    <x v="3"/>
    <m/>
    <m/>
    <m/>
    <m/>
    <m/>
    <x v="4"/>
    <m/>
    <m/>
    <m/>
    <x v="2"/>
  </r>
  <r>
    <n v="182"/>
    <m/>
    <m/>
    <m/>
    <m/>
    <m/>
    <x v="4"/>
    <s v=""/>
    <x v="3"/>
    <m/>
    <m/>
    <m/>
    <m/>
    <m/>
    <x v="4"/>
    <m/>
    <m/>
    <m/>
    <x v="2"/>
  </r>
  <r>
    <n v="183"/>
    <m/>
    <m/>
    <m/>
    <m/>
    <m/>
    <x v="4"/>
    <s v=""/>
    <x v="3"/>
    <m/>
    <m/>
    <m/>
    <m/>
    <m/>
    <x v="4"/>
    <m/>
    <m/>
    <m/>
    <x v="2"/>
  </r>
  <r>
    <n v="184"/>
    <m/>
    <m/>
    <m/>
    <m/>
    <m/>
    <x v="4"/>
    <s v=""/>
    <x v="3"/>
    <m/>
    <m/>
    <m/>
    <m/>
    <m/>
    <x v="4"/>
    <m/>
    <m/>
    <m/>
    <x v="2"/>
  </r>
  <r>
    <n v="185"/>
    <m/>
    <m/>
    <m/>
    <m/>
    <m/>
    <x v="4"/>
    <s v=""/>
    <x v="3"/>
    <m/>
    <m/>
    <m/>
    <m/>
    <m/>
    <x v="4"/>
    <m/>
    <m/>
    <m/>
    <x v="2"/>
  </r>
  <r>
    <n v="186"/>
    <m/>
    <m/>
    <m/>
    <m/>
    <m/>
    <x v="4"/>
    <s v=""/>
    <x v="3"/>
    <m/>
    <m/>
    <m/>
    <m/>
    <m/>
    <x v="4"/>
    <m/>
    <m/>
    <m/>
    <x v="2"/>
  </r>
  <r>
    <n v="187"/>
    <m/>
    <m/>
    <m/>
    <m/>
    <m/>
    <x v="4"/>
    <s v=""/>
    <x v="3"/>
    <m/>
    <m/>
    <m/>
    <m/>
    <m/>
    <x v="4"/>
    <m/>
    <m/>
    <m/>
    <x v="2"/>
  </r>
  <r>
    <n v="188"/>
    <m/>
    <m/>
    <m/>
    <m/>
    <m/>
    <x v="4"/>
    <s v=""/>
    <x v="3"/>
    <m/>
    <m/>
    <m/>
    <m/>
    <m/>
    <x v="4"/>
    <m/>
    <m/>
    <m/>
    <x v="2"/>
  </r>
  <r>
    <n v="189"/>
    <m/>
    <m/>
    <m/>
    <m/>
    <m/>
    <x v="4"/>
    <s v=""/>
    <x v="3"/>
    <m/>
    <m/>
    <m/>
    <m/>
    <m/>
    <x v="4"/>
    <m/>
    <m/>
    <m/>
    <x v="2"/>
  </r>
  <r>
    <n v="190"/>
    <m/>
    <m/>
    <m/>
    <m/>
    <m/>
    <x v="4"/>
    <s v=""/>
    <x v="3"/>
    <m/>
    <m/>
    <m/>
    <m/>
    <m/>
    <x v="4"/>
    <m/>
    <m/>
    <m/>
    <x v="2"/>
  </r>
  <r>
    <n v="191"/>
    <m/>
    <m/>
    <m/>
    <m/>
    <m/>
    <x v="4"/>
    <s v=""/>
    <x v="3"/>
    <m/>
    <m/>
    <m/>
    <m/>
    <m/>
    <x v="4"/>
    <m/>
    <m/>
    <m/>
    <x v="2"/>
  </r>
  <r>
    <n v="192"/>
    <m/>
    <m/>
    <m/>
    <m/>
    <m/>
    <x v="4"/>
    <s v=""/>
    <x v="3"/>
    <m/>
    <m/>
    <m/>
    <m/>
    <m/>
    <x v="4"/>
    <m/>
    <m/>
    <m/>
    <x v="2"/>
  </r>
  <r>
    <n v="193"/>
    <m/>
    <m/>
    <m/>
    <m/>
    <m/>
    <x v="4"/>
    <s v=""/>
    <x v="3"/>
    <m/>
    <m/>
    <m/>
    <m/>
    <m/>
    <x v="4"/>
    <m/>
    <m/>
    <m/>
    <x v="2"/>
  </r>
  <r>
    <n v="194"/>
    <m/>
    <m/>
    <m/>
    <m/>
    <m/>
    <x v="4"/>
    <s v=""/>
    <x v="3"/>
    <m/>
    <m/>
    <m/>
    <m/>
    <m/>
    <x v="4"/>
    <m/>
    <m/>
    <m/>
    <x v="2"/>
  </r>
  <r>
    <n v="195"/>
    <m/>
    <m/>
    <m/>
    <m/>
    <m/>
    <x v="4"/>
    <s v=""/>
    <x v="3"/>
    <m/>
    <m/>
    <m/>
    <m/>
    <m/>
    <x v="4"/>
    <m/>
    <m/>
    <m/>
    <x v="2"/>
  </r>
  <r>
    <n v="196"/>
    <m/>
    <m/>
    <m/>
    <m/>
    <m/>
    <x v="4"/>
    <s v=""/>
    <x v="3"/>
    <m/>
    <m/>
    <m/>
    <m/>
    <m/>
    <x v="4"/>
    <m/>
    <m/>
    <m/>
    <x v="2"/>
  </r>
  <r>
    <n v="197"/>
    <m/>
    <m/>
    <m/>
    <m/>
    <m/>
    <x v="4"/>
    <s v=""/>
    <x v="3"/>
    <m/>
    <m/>
    <m/>
    <m/>
    <m/>
    <x v="4"/>
    <m/>
    <m/>
    <m/>
    <x v="2"/>
  </r>
  <r>
    <n v="198"/>
    <m/>
    <m/>
    <m/>
    <m/>
    <m/>
    <x v="4"/>
    <s v=""/>
    <x v="3"/>
    <m/>
    <m/>
    <m/>
    <m/>
    <m/>
    <x v="4"/>
    <m/>
    <m/>
    <m/>
    <x v="2"/>
  </r>
  <r>
    <n v="199"/>
    <m/>
    <m/>
    <m/>
    <m/>
    <m/>
    <x v="4"/>
    <s v=""/>
    <x v="3"/>
    <m/>
    <m/>
    <m/>
    <m/>
    <m/>
    <x v="4"/>
    <m/>
    <m/>
    <m/>
    <x v="2"/>
  </r>
  <r>
    <n v="200"/>
    <m/>
    <m/>
    <m/>
    <m/>
    <m/>
    <x v="4"/>
    <s v=""/>
    <x v="3"/>
    <m/>
    <m/>
    <m/>
    <m/>
    <m/>
    <x v="4"/>
    <m/>
    <m/>
    <m/>
    <x v="2"/>
  </r>
  <r>
    <n v="201"/>
    <m/>
    <m/>
    <m/>
    <m/>
    <m/>
    <x v="4"/>
    <s v=""/>
    <x v="3"/>
    <m/>
    <m/>
    <m/>
    <m/>
    <m/>
    <x v="4"/>
    <m/>
    <m/>
    <m/>
    <x v="2"/>
  </r>
  <r>
    <n v="202"/>
    <m/>
    <m/>
    <m/>
    <m/>
    <m/>
    <x v="4"/>
    <s v=""/>
    <x v="3"/>
    <m/>
    <m/>
    <m/>
    <m/>
    <m/>
    <x v="4"/>
    <m/>
    <m/>
    <m/>
    <x v="2"/>
  </r>
  <r>
    <n v="203"/>
    <m/>
    <m/>
    <m/>
    <m/>
    <m/>
    <x v="4"/>
    <s v=""/>
    <x v="3"/>
    <m/>
    <m/>
    <m/>
    <m/>
    <m/>
    <x v="4"/>
    <m/>
    <m/>
    <m/>
    <x v="2"/>
  </r>
  <r>
    <n v="204"/>
    <m/>
    <m/>
    <m/>
    <m/>
    <m/>
    <x v="4"/>
    <s v=""/>
    <x v="3"/>
    <m/>
    <m/>
    <m/>
    <m/>
    <m/>
    <x v="4"/>
    <m/>
    <m/>
    <m/>
    <x v="2"/>
  </r>
  <r>
    <n v="205"/>
    <m/>
    <m/>
    <m/>
    <m/>
    <m/>
    <x v="4"/>
    <s v=""/>
    <x v="3"/>
    <m/>
    <m/>
    <m/>
    <m/>
    <m/>
    <x v="4"/>
    <m/>
    <m/>
    <m/>
    <x v="2"/>
  </r>
  <r>
    <n v="206"/>
    <m/>
    <m/>
    <m/>
    <m/>
    <m/>
    <x v="4"/>
    <s v=""/>
    <x v="3"/>
    <m/>
    <m/>
    <m/>
    <m/>
    <m/>
    <x v="4"/>
    <m/>
    <m/>
    <m/>
    <x v="2"/>
  </r>
  <r>
    <n v="207"/>
    <m/>
    <m/>
    <m/>
    <m/>
    <m/>
    <x v="4"/>
    <s v=""/>
    <x v="3"/>
    <m/>
    <m/>
    <m/>
    <m/>
    <m/>
    <x v="4"/>
    <m/>
    <m/>
    <m/>
    <x v="2"/>
  </r>
  <r>
    <n v="208"/>
    <m/>
    <m/>
    <m/>
    <m/>
    <m/>
    <x v="4"/>
    <s v=""/>
    <x v="3"/>
    <m/>
    <m/>
    <m/>
    <m/>
    <m/>
    <x v="4"/>
    <m/>
    <m/>
    <m/>
    <x v="2"/>
  </r>
  <r>
    <n v="209"/>
    <m/>
    <m/>
    <m/>
    <m/>
    <m/>
    <x v="4"/>
    <s v=""/>
    <x v="3"/>
    <m/>
    <m/>
    <m/>
    <m/>
    <m/>
    <x v="4"/>
    <m/>
    <m/>
    <m/>
    <x v="2"/>
  </r>
  <r>
    <n v="210"/>
    <m/>
    <m/>
    <m/>
    <m/>
    <m/>
    <x v="4"/>
    <s v=""/>
    <x v="3"/>
    <m/>
    <m/>
    <m/>
    <m/>
    <m/>
    <x v="4"/>
    <m/>
    <m/>
    <m/>
    <x v="2"/>
  </r>
  <r>
    <n v="211"/>
    <m/>
    <m/>
    <m/>
    <m/>
    <m/>
    <x v="4"/>
    <s v=""/>
    <x v="3"/>
    <m/>
    <m/>
    <m/>
    <m/>
    <m/>
    <x v="4"/>
    <m/>
    <m/>
    <m/>
    <x v="2"/>
  </r>
  <r>
    <n v="212"/>
    <m/>
    <m/>
    <m/>
    <m/>
    <m/>
    <x v="4"/>
    <s v=""/>
    <x v="3"/>
    <m/>
    <m/>
    <m/>
    <m/>
    <m/>
    <x v="4"/>
    <m/>
    <m/>
    <m/>
    <x v="2"/>
  </r>
  <r>
    <n v="213"/>
    <m/>
    <m/>
    <m/>
    <m/>
    <m/>
    <x v="4"/>
    <s v=""/>
    <x v="3"/>
    <m/>
    <m/>
    <m/>
    <m/>
    <m/>
    <x v="4"/>
    <m/>
    <m/>
    <m/>
    <x v="2"/>
  </r>
  <r>
    <n v="214"/>
    <m/>
    <m/>
    <m/>
    <m/>
    <m/>
    <x v="4"/>
    <s v=""/>
    <x v="3"/>
    <m/>
    <m/>
    <m/>
    <m/>
    <m/>
    <x v="4"/>
    <m/>
    <m/>
    <m/>
    <x v="2"/>
  </r>
  <r>
    <n v="215"/>
    <m/>
    <m/>
    <m/>
    <m/>
    <m/>
    <x v="4"/>
    <s v=""/>
    <x v="3"/>
    <m/>
    <m/>
    <m/>
    <m/>
    <m/>
    <x v="4"/>
    <m/>
    <m/>
    <m/>
    <x v="2"/>
  </r>
  <r>
    <n v="216"/>
    <m/>
    <m/>
    <m/>
    <m/>
    <m/>
    <x v="4"/>
    <s v=""/>
    <x v="3"/>
    <m/>
    <m/>
    <m/>
    <m/>
    <m/>
    <x v="4"/>
    <m/>
    <m/>
    <m/>
    <x v="2"/>
  </r>
  <r>
    <n v="217"/>
    <m/>
    <m/>
    <m/>
    <m/>
    <m/>
    <x v="4"/>
    <s v=""/>
    <x v="3"/>
    <m/>
    <m/>
    <m/>
    <m/>
    <m/>
    <x v="4"/>
    <m/>
    <m/>
    <m/>
    <x v="2"/>
  </r>
  <r>
    <n v="218"/>
    <m/>
    <m/>
    <m/>
    <m/>
    <m/>
    <x v="4"/>
    <s v=""/>
    <x v="3"/>
    <m/>
    <m/>
    <m/>
    <m/>
    <m/>
    <x v="4"/>
    <m/>
    <m/>
    <m/>
    <x v="2"/>
  </r>
  <r>
    <n v="219"/>
    <m/>
    <m/>
    <m/>
    <m/>
    <m/>
    <x v="4"/>
    <s v=""/>
    <x v="3"/>
    <m/>
    <m/>
    <m/>
    <m/>
    <m/>
    <x v="4"/>
    <m/>
    <m/>
    <m/>
    <x v="2"/>
  </r>
  <r>
    <m/>
    <m/>
    <m/>
    <m/>
    <m/>
    <m/>
    <x v="4"/>
    <s v=""/>
    <x v="3"/>
    <m/>
    <m/>
    <m/>
    <m/>
    <m/>
    <x v="4"/>
    <m/>
    <m/>
    <m/>
    <x v="2"/>
  </r>
  <r>
    <m/>
    <m/>
    <m/>
    <m/>
    <m/>
    <m/>
    <x v="4"/>
    <s v=""/>
    <x v="3"/>
    <m/>
    <m/>
    <m/>
    <m/>
    <m/>
    <x v="4"/>
    <m/>
    <m/>
    <m/>
    <x v="2"/>
  </r>
  <r>
    <m/>
    <m/>
    <m/>
    <m/>
    <m/>
    <m/>
    <x v="4"/>
    <s v=""/>
    <x v="3"/>
    <m/>
    <m/>
    <m/>
    <m/>
    <m/>
    <x v="4"/>
    <m/>
    <m/>
    <m/>
    <x v="2"/>
  </r>
  <r>
    <m/>
    <m/>
    <m/>
    <m/>
    <m/>
    <m/>
    <x v="4"/>
    <s v=""/>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s v="Áreas de la TSS"/>
    <n v="5"/>
    <x v="0"/>
    <m/>
    <d v="2018-01-04T00:00:00"/>
    <m/>
    <s v="2018"/>
    <n v="1"/>
    <x v="0"/>
    <d v="2018-01-11T00:00:00"/>
    <d v="2018-01-08T00:00:00"/>
    <n v="3"/>
    <x v="0"/>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s v="Base de Datos"/>
    <n v="15"/>
    <x v="0"/>
    <m/>
    <d v="2018-01-15T00:00:00"/>
    <m/>
    <s v="2018"/>
    <n v="1"/>
    <x v="0"/>
    <d v="2018-02-06T00:00:00"/>
    <d v="2018-02-22T00:00:00"/>
    <n v="28"/>
    <x v="1"/>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s v="Áreas de la TSS"/>
    <n v="5"/>
    <x v="0"/>
    <m/>
    <d v="2018-01-12T00:00:00"/>
    <m/>
    <s v="2018"/>
    <n v="1"/>
    <x v="0"/>
    <d v="2018-01-19T00:00:00"/>
    <d v="2018-01-19T00:00:00"/>
    <n v="5"/>
    <x v="0"/>
    <x v="0"/>
  </r>
  <r>
    <n v="4"/>
    <s v="Pedro Blanco "/>
    <s v="829-276-4216"/>
    <s v="pblancod@hotmail.con"/>
    <s v="Estatus de los montos aportados como empleado de TSS entre septiembre 2003-abril 2009."/>
    <s v="solicitud referida a la SIPEN"/>
    <s v="Referida"/>
    <n v="3"/>
    <x v="1"/>
    <m/>
    <d v="2018-01-15T00:00:00"/>
    <m/>
    <s v="2018"/>
    <n v="1"/>
    <x v="0"/>
    <d v="2018-01-18T00:00:00"/>
    <d v="2018-01-15T00:00:00"/>
    <n v="1"/>
    <x v="0"/>
    <x v="2"/>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s v="Áreas de la TSS"/>
    <n v="5"/>
    <x v="0"/>
    <m/>
    <d v="2018-01-16T00:00:00"/>
    <m/>
    <s v="2018"/>
    <n v="1"/>
    <x v="0"/>
    <d v="2018-01-23T00:00:00"/>
    <d v="2018-01-23T00:00:00"/>
    <n v="5"/>
    <x v="0"/>
    <x v="0"/>
  </r>
  <r>
    <n v="6"/>
    <s v="Giselle de Jesús"/>
    <s v="849-856-8747"/>
    <s v="gisselle.sjr@hotmail.com"/>
    <s v="1- Registro en TSS. 2- Sobre pago de la TSS: como y donde, formas en que se realiza."/>
    <s v="Informacion suministrada en documento adjunto al correo electrónico"/>
    <s v="Página Web"/>
    <n v="3"/>
    <x v="0"/>
    <m/>
    <d v="2018-01-22T00:00:00"/>
    <m/>
    <s v="2018"/>
    <n v="1"/>
    <x v="0"/>
    <d v="2018-01-25T00:00:00"/>
    <d v="2018-01-23T00:00:00"/>
    <n v="2"/>
    <x v="0"/>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s v="Base de Datos"/>
    <n v="15"/>
    <x v="0"/>
    <m/>
    <d v="2018-01-30T00:00:00"/>
    <m/>
    <s v="2018"/>
    <n v="1"/>
    <x v="0"/>
    <d v="2018-02-20T00:00:00"/>
    <d v="2018-02-22T00:00:00"/>
    <n v="18"/>
    <x v="0"/>
    <x v="1"/>
  </r>
  <r>
    <n v="8"/>
    <s v="Angelica Colon"/>
    <s v="809-854-2426"/>
    <s v="colonangelicam@gmail.com"/>
    <s v="Reporte de las ultimas 12 Cuotas del pago a mi ARS"/>
    <s v="Ciudadana remitida a la DIDA, por no ser información publica"/>
    <s v="Áreas de la TSS"/>
    <n v="5"/>
    <x v="0"/>
    <m/>
    <d v="2018-02-02T00:00:00"/>
    <m/>
    <s v="2018"/>
    <n v="2"/>
    <x v="1"/>
    <d v="2018-02-09T00:00:00"/>
    <d v="2018-02-07T00:00:00"/>
    <n v="4"/>
    <x v="0"/>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s v="Áreas de la TSS"/>
    <n v="5"/>
    <x v="0"/>
    <m/>
    <d v="2018-02-06T00:00:00"/>
    <m/>
    <s v="2018"/>
    <n v="2"/>
    <x v="1"/>
    <d v="2018-02-13T00:00:00"/>
    <d v="2018-02-13T00:00:00"/>
    <n v="5"/>
    <x v="0"/>
    <x v="0"/>
  </r>
  <r>
    <n v="10"/>
    <s v="Laura Patricia Guzman"/>
    <n v="8298496117"/>
    <s v="laura.guz31@gmail.com"/>
    <s v="Confirmación de que mi empleador (Gymboree Play and Music) me tiene registrada en la TSS. "/>
    <s v="Información suministrada en documento adjunto"/>
    <s v="Base de Datos"/>
    <n v="15"/>
    <x v="0"/>
    <m/>
    <d v="2018-02-22T00:00:00"/>
    <m/>
    <s v="2018"/>
    <n v="2"/>
    <x v="1"/>
    <d v="2018-03-16T00:00:00"/>
    <d v="2018-02-26T00:00:00"/>
    <n v="3"/>
    <x v="0"/>
    <x v="0"/>
  </r>
  <r>
    <n v="11"/>
    <s v="Decoración y ambiente "/>
    <n v="8092223602"/>
    <s v="alianysg@gmail.com"/>
    <s v="registro de empresas y pagos mensuales para personal de ventas"/>
    <s v="Informacion suministrada en documento adjunto al correo electrónico, se le informó que esto pertenece a servicios"/>
    <s v="Página Web"/>
    <n v="3"/>
    <x v="0"/>
    <m/>
    <d v="2018-02-28T00:00:00"/>
    <m/>
    <s v="2018"/>
    <n v="2"/>
    <x v="1"/>
    <d v="2018-03-05T00:00:00"/>
    <d v="2018-03-02T00:00:00"/>
    <n v="3"/>
    <x v="0"/>
    <x v="0"/>
  </r>
  <r>
    <n v="12"/>
    <s v="Ana Minerva Rivas Molina"/>
    <n v="8292222306"/>
    <s v="ana.rivasmolina@gmail.com"/>
    <s v="1- Requisitos de registro de empleados extranjeros. 2- Proceso de registro de empleados extranjeros. "/>
    <s v="Información suministrada en documento adjunto"/>
    <s v="Áreas de la TSS"/>
    <n v="5"/>
    <x v="0"/>
    <m/>
    <d v="2018-02-28T00:00:00"/>
    <m/>
    <s v="2018"/>
    <n v="2"/>
    <x v="1"/>
    <d v="2018-03-07T00:00:00"/>
    <d v="2018-03-01T00:00:00"/>
    <n v="2"/>
    <x v="0"/>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s v="Página Web"/>
    <n v="3"/>
    <x v="0"/>
    <m/>
    <d v="2018-02-28T00:00:00"/>
    <m/>
    <s v="2018"/>
    <n v="2"/>
    <x v="1"/>
    <d v="2018-03-05T00:00:00"/>
    <d v="2018-03-01T00:00:00"/>
    <n v="2"/>
    <x v="0"/>
    <x v="0"/>
  </r>
  <r>
    <n v="14"/>
    <s v="Jaime Ramirez Alcantara"/>
    <s v="809-785-4646"/>
    <s v="miguelinaalcantara58@gmail.com"/>
    <s v="Saber si tiene algun dinero (montos AFP)"/>
    <s v="solicitud referida a la SIPEN"/>
    <s v="Referida"/>
    <n v="3"/>
    <x v="0"/>
    <m/>
    <d v="2018-02-26T00:00:00"/>
    <m/>
    <s v="2018"/>
    <n v="2"/>
    <x v="1"/>
    <d v="2018-03-02T00:00:00"/>
    <d v="2018-03-01T00:00:00"/>
    <n v="3"/>
    <x v="0"/>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s v="Áreas de la TSS"/>
    <n v="5"/>
    <x v="2"/>
    <m/>
    <d v="2018-02-28T00:00:00"/>
    <m/>
    <s v="2018"/>
    <n v="2"/>
    <x v="1"/>
    <d v="2018-03-07T00:00:00"/>
    <d v="2018-03-01T00:00:00"/>
    <n v="2"/>
    <x v="0"/>
    <x v="2"/>
  </r>
  <r>
    <n v="16"/>
    <s v="Davianni Peralta"/>
    <s v="849-864-0524"/>
    <s v="moypera@outlook.com"/>
    <s v="1- Primer director. 2- Director actual. 3- Funciones. 4- Aportes. 5- Misión, Politica y Valores. 6- Como se maneja. "/>
    <s v="Información suministrada en documento adjunto"/>
    <s v="Página Web"/>
    <n v="3"/>
    <x v="0"/>
    <m/>
    <d v="2018-03-07T00:00:00"/>
    <m/>
    <s v="2018"/>
    <n v="3"/>
    <x v="2"/>
    <d v="2018-03-12T00:00:00"/>
    <d v="2018-03-07T00:00:00"/>
    <n v="1"/>
    <x v="0"/>
    <x v="0"/>
  </r>
  <r>
    <n v="17"/>
    <s v="Reyelys Coral Ogando Herrera"/>
    <s v="809-701-7942"/>
    <s v="graciela05@hotmail.com"/>
    <s v="- Historia. 2- Sus Directores. 3- Servicios que brindan."/>
    <s v="Información suministrada de forma personal"/>
    <s v="Página Web"/>
    <n v="3"/>
    <x v="0"/>
    <m/>
    <d v="2018-03-07T00:00:00"/>
    <m/>
    <s v="2018"/>
    <n v="3"/>
    <x v="2"/>
    <d v="2018-03-12T00:00:00"/>
    <d v="2018-03-07T00:00:00"/>
    <n v="1"/>
    <x v="0"/>
    <x v="0"/>
  </r>
  <r>
    <n v="18"/>
    <s v="Keila Santana"/>
    <s v=": 829-792-3094"/>
    <s v="keila-0120@hot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19"/>
    <s v="Carlos Javier Alvarez Peña"/>
    <s v="829-986-1650"/>
    <s v="javieralvarezp02@g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20"/>
    <s v="Gladys Elizabeth Lopez"/>
    <s v="849-352-1201"/>
    <s v="elopez@da.gob.do"/>
    <s v="Historial Seguro de saludf"/>
    <s v="Remitida a la DIDA"/>
    <s v="Referida"/>
    <n v="3"/>
    <x v="1"/>
    <m/>
    <d v="2018-03-12T00:00:00"/>
    <m/>
    <s v="2018"/>
    <n v="3"/>
    <x v="2"/>
    <d v="2018-03-15T00:00:00"/>
    <d v="2018-03-14T00:00:00"/>
    <n v="3"/>
    <x v="0"/>
    <x v="2"/>
  </r>
  <r>
    <n v="21"/>
    <s v="LIDIA TURBIDES"/>
    <n v="8299932225"/>
    <s v="lidia.m13@hotmail.com"/>
    <s v="CONSUMO POR CONCEPTO DE ENERGIA ELECTRICA DE DICHA INSTITUCION EN EL PERIODO ENERO –DICIEMBRE 2017"/>
    <s v="Informacion suministrada en documento adjunto"/>
    <s v="Áreas de la TSS"/>
    <n v="5"/>
    <x v="0"/>
    <m/>
    <d v="2018-03-15T00:00:00"/>
    <m/>
    <s v="2018"/>
    <n v="3"/>
    <x v="2"/>
    <d v="2018-03-22T00:00:00"/>
    <d v="2018-03-16T00:00:00"/>
    <n v="2"/>
    <x v="0"/>
    <x v="0"/>
  </r>
  <r>
    <n v="22"/>
    <s v="Ana Minerva Rivas Molina"/>
    <s v="809-9061918"/>
    <s v="ana.rivasmolina@gmail.com"/>
    <s v="Cuantos extranjeros estan cotizando en el sistema de capitalizacion individual "/>
    <s v="Informacion suministrada en documento adjunto"/>
    <s v="Base de Datos"/>
    <n v="15"/>
    <x v="0"/>
    <m/>
    <d v="2018-03-23T00:00:00"/>
    <m/>
    <s v="2018"/>
    <n v="3"/>
    <x v="2"/>
    <d v="2018-04-17T00:00:00"/>
    <d v="2018-03-28T00:00:00"/>
    <n v="4"/>
    <x v="0"/>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s v="Áreas de la TSS"/>
    <n v="5"/>
    <x v="0"/>
    <m/>
    <d v="2018-03-20T00:00:00"/>
    <m/>
    <s v="2018"/>
    <n v="3"/>
    <x v="2"/>
    <d v="2018-03-27T00:00:00"/>
    <d v="2018-03-21T00:00:00"/>
    <n v="2"/>
    <x v="0"/>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s v="Áreas de la TSS"/>
    <n v="5"/>
    <x v="0"/>
    <m/>
    <d v="2018-03-20T00:00:00"/>
    <m/>
    <s v="2018"/>
    <n v="3"/>
    <x v="2"/>
    <d v="2018-03-27T00:00:00"/>
    <d v="2018-03-21T00:00:00"/>
    <n v="2"/>
    <x v="0"/>
    <x v="0"/>
  </r>
  <r>
    <n v="25"/>
    <s v="Andreina Gomez Luciano"/>
    <s v="809-537-2840"/>
    <s v="mariesther-g@hotmail.com"/>
    <s v="Montos otorgados de Viaticos. (cena, almuerzo, desayuno, hospedaje)"/>
    <s v="la información fue suministrada mediante documento enviado vía e-mail"/>
    <s v="Áreas de la TSS"/>
    <n v="5"/>
    <x v="0"/>
    <m/>
    <d v="2018-03-21T00:00:00"/>
    <m/>
    <s v="2018"/>
    <n v="3"/>
    <x v="2"/>
    <d v="2018-03-28T00:00:00"/>
    <d v="2018-03-21T00:00:00"/>
    <n v="1"/>
    <x v="0"/>
    <x v="0"/>
  </r>
  <r>
    <n v="26"/>
    <s v="Patricia Martínez"/>
    <n v="8298152442"/>
    <s v="patriciamartinezabreu777@gmail.com"/>
    <s v="1- Cantidad de trabajadores cotizantes registrados."/>
    <s v="la información fue suministrada mediante documento enviado vía e-mail"/>
    <s v="Base de Datos"/>
    <n v="15"/>
    <x v="0"/>
    <m/>
    <d v="2018-03-28T00:00:00"/>
    <m/>
    <s v="2018"/>
    <n v="3"/>
    <x v="2"/>
    <d v="2018-04-20T00:00:00"/>
    <d v="2018-04-03T00:00:00"/>
    <n v="3"/>
    <x v="0"/>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s v="Áreas de la TSS"/>
    <n v="5"/>
    <x v="0"/>
    <m/>
    <d v="2018-03-22T00:00:00"/>
    <m/>
    <s v="2018"/>
    <n v="3"/>
    <x v="2"/>
    <d v="2018-04-02T00:00:00"/>
    <d v="2018-03-22T00:00:00"/>
    <n v="1"/>
    <x v="0"/>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s v="Página Web"/>
    <n v="3"/>
    <x v="0"/>
    <m/>
    <d v="2018-03-23T00:00:00"/>
    <m/>
    <s v="2018"/>
    <n v="3"/>
    <x v="2"/>
    <d v="2018-03-28T00:00:00"/>
    <d v="2018-03-23T00:00:00"/>
    <n v="1"/>
    <x v="0"/>
    <x v="0"/>
  </r>
  <r>
    <n v="29"/>
    <s v="Johnairy Suarez"/>
    <n v="8092219111"/>
    <s v="js.suarez@bancentral.gov.do"/>
    <s v="Ejecución Presupuestaria Anual o Mensual para los años 2015 y 2016. Ver anexo ejemplo"/>
    <s v="El solicitante fue orientado como solicitar estas informaciones vía portal web"/>
    <s v="Página Web"/>
    <n v="3"/>
    <x v="0"/>
    <m/>
    <d v="2018-03-23T00:00:00"/>
    <m/>
    <s v="2018"/>
    <n v="3"/>
    <x v="2"/>
    <d v="2018-03-28T00:00:00"/>
    <d v="2018-03-27T00:00:00"/>
    <n v="3"/>
    <x v="0"/>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s v="Áreas de la TSS"/>
    <n v="5"/>
    <x v="0"/>
    <m/>
    <d v="2018-03-25T00:00:00"/>
    <m/>
    <s v="2018"/>
    <n v="3"/>
    <x v="2"/>
    <d v="2018-04-03T00:00:00"/>
    <d v="2018-03-27T00:00:00"/>
    <n v="2"/>
    <x v="0"/>
    <x v="0"/>
  </r>
  <r>
    <n v="31"/>
    <s v="Mariel Fortunato"/>
    <s v="809-880-2428"/>
    <s v="marielfortunator@gmail.com"/>
    <s v="Solicito el formulario que indica lo que el empleador paga a la TSS y lo que a el empleado le descuentan via nomina"/>
    <s v="la información fue suministrada mediante documento enviado vía e-mail"/>
    <s v="Áreas de la TSS"/>
    <n v="5"/>
    <x v="0"/>
    <m/>
    <d v="2018-03-28T00:00:00"/>
    <m/>
    <s v="2018"/>
    <n v="3"/>
    <x v="2"/>
    <d v="2018-04-06T00:00:00"/>
    <d v="2018-04-03T00:00:00"/>
    <n v="3"/>
    <x v="0"/>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s v="Página Web"/>
    <n v="3"/>
    <x v="0"/>
    <m/>
    <d v="2018-04-02T00:00:00"/>
    <m/>
    <s v="2018"/>
    <n v="4"/>
    <x v="3"/>
    <d v="2018-04-05T00:00:00"/>
    <d v="2018-04-02T00:00:00"/>
    <n v="1"/>
    <x v="0"/>
    <x v="0"/>
  </r>
  <r>
    <n v="33"/>
    <s v="Russen Gariel Paredes B"/>
    <s v="809-783-8736"/>
    <s v="garielparedes08@gmail.com"/>
    <s v="deseo solicitar los gastos y presupuesto de la institucion"/>
    <s v="Información suministrada en documento adjunto enviado por correo electrónico"/>
    <s v="Página Web"/>
    <n v="3"/>
    <x v="0"/>
    <m/>
    <d v="2018-04-03T00:00:00"/>
    <m/>
    <s v="2018"/>
    <n v="4"/>
    <x v="3"/>
    <d v="2018-04-06T00:00:00"/>
    <d v="2018-04-04T00:00:00"/>
    <n v="2"/>
    <x v="0"/>
    <x v="0"/>
  </r>
  <r>
    <n v="34"/>
    <s v="Juan Alonso"/>
    <s v="829-5481991"/>
    <s v="alonsoportorreal@gmail.com"/>
    <s v="Cantidad de empresas a nivel Nacional que cesaron sus operaciones por año (para los últimos años)"/>
    <s v="Solicitud remitida a Ministerio de Trabajo"/>
    <s v="Referida"/>
    <n v="3"/>
    <x v="1"/>
    <m/>
    <d v="2018-04-05T00:00:00"/>
    <m/>
    <s v="2018"/>
    <n v="4"/>
    <x v="3"/>
    <d v="2018-04-10T00:00:00"/>
    <d v="2018-04-06T00:00:00"/>
    <n v="2"/>
    <x v="0"/>
    <x v="2"/>
  </r>
  <r>
    <n v="35"/>
    <s v="yohanny Yoselin Ramirez Ramirez"/>
    <n v="8296643452"/>
    <s v="marian1729@outlook.com"/>
    <s v="Tiempo inscrita en TSS"/>
    <s v="Referida a la Dirección de Información y  Defensa a los Afiliados"/>
    <s v="Referida"/>
    <n v="3"/>
    <x v="1"/>
    <m/>
    <d v="2018-04-09T00:00:00"/>
    <m/>
    <s v="2018"/>
    <n v="4"/>
    <x v="3"/>
    <d v="2018-04-12T00:00:00"/>
    <d v="2018-04-09T00:00:00"/>
    <n v="1"/>
    <x v="0"/>
    <x v="2"/>
  </r>
  <r>
    <n v="36"/>
    <s v="Tito Reyes"/>
    <n v="8094380935"/>
    <s v="titocarlos33@hotmail.com"/>
    <s v="Saber cuanto he pagado de impuesto 2- Lo que he generado en los años 2015,2016 y 2017 ( Remitida por la DGII a esta TSS)"/>
    <s v="Referida a la Dirección de Información y  Defensa a los Afiliados"/>
    <s v="Referida"/>
    <n v="3"/>
    <x v="1"/>
    <m/>
    <d v="2018-04-11T00:00:00"/>
    <m/>
    <s v="2018"/>
    <n v="4"/>
    <x v="3"/>
    <d v="2018-04-16T00:00:00"/>
    <d v="2018-04-12T00:00:00"/>
    <n v="2"/>
    <x v="0"/>
    <x v="2"/>
  </r>
  <r>
    <n v="37"/>
    <s v="Farmacia Jaime Corolina"/>
    <s v="809-579-5042"/>
    <s v="jamiecarolina@hotmail.com"/>
    <s v="Solicitud de deuda en TSS"/>
    <s v="Le informamos que puede acceder a nuestra página web tss.gov.do con su class, de no tener class contactar el Departamento"/>
    <s v="Página Web"/>
    <n v="3"/>
    <x v="0"/>
    <m/>
    <d v="2018-04-11T00:00:00"/>
    <m/>
    <s v="2018"/>
    <n v="4"/>
    <x v="3"/>
    <d v="2018-04-16T00:00:00"/>
    <d v="2018-04-16T00:00:00"/>
    <n v="4"/>
    <x v="1"/>
    <x v="0"/>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s v="Página Web"/>
    <n v="3"/>
    <x v="0"/>
    <m/>
    <d v="2018-04-13T00:00:00"/>
    <m/>
    <m/>
    <m/>
    <x v="4"/>
    <m/>
    <d v="2018-04-16T00:00:00"/>
    <m/>
    <x v="2"/>
    <x v="3"/>
  </r>
  <r>
    <n v="39"/>
    <s v="Sócrates Tavera Rosario"/>
    <s v="809-377-1156"/>
    <s v="socratestavera@hotmail.com"/>
    <s v="Cantidad de asalariados según los rangos de salarios contenidos en el documento adjunto del mes mas actualziado de este 2018"/>
    <s v="pendiente"/>
    <m/>
    <s v=""/>
    <x v="3"/>
    <m/>
    <m/>
    <m/>
    <m/>
    <m/>
    <x v="4"/>
    <m/>
    <m/>
    <m/>
    <x v="2"/>
    <x v="3"/>
  </r>
  <r>
    <n v="40"/>
    <s v="Amelia Jazmine Cruz Erickson"/>
    <s v="829 878 0033"/>
    <s v="amelia.j_93@hotmail.com"/>
    <s v="Quisiera saber si estoy cotizando TSS como dependiente o como titular."/>
    <s v="Solicitud remitida a la Direccion de Información y Defensa de los Afiliados"/>
    <s v="Referida"/>
    <n v="3"/>
    <x v="1"/>
    <m/>
    <d v="2018-04-18T00:00:00"/>
    <m/>
    <m/>
    <m/>
    <x v="4"/>
    <m/>
    <d v="2018-04-20T00:00:00"/>
    <m/>
    <x v="2"/>
    <x v="3"/>
  </r>
  <r>
    <n v="41"/>
    <m/>
    <m/>
    <m/>
    <m/>
    <m/>
    <m/>
    <s v=""/>
    <x v="3"/>
    <m/>
    <m/>
    <m/>
    <m/>
    <m/>
    <x v="4"/>
    <m/>
    <m/>
    <m/>
    <x v="2"/>
    <x v="3"/>
  </r>
  <r>
    <n v="42"/>
    <m/>
    <m/>
    <m/>
    <m/>
    <m/>
    <m/>
    <s v=""/>
    <x v="3"/>
    <m/>
    <m/>
    <m/>
    <m/>
    <m/>
    <x v="4"/>
    <m/>
    <m/>
    <m/>
    <x v="2"/>
    <x v="3"/>
  </r>
  <r>
    <n v="43"/>
    <m/>
    <m/>
    <m/>
    <m/>
    <m/>
    <m/>
    <s v=""/>
    <x v="3"/>
    <m/>
    <m/>
    <m/>
    <m/>
    <m/>
    <x v="4"/>
    <m/>
    <m/>
    <m/>
    <x v="2"/>
    <x v="3"/>
  </r>
  <r>
    <n v="44"/>
    <m/>
    <m/>
    <m/>
    <m/>
    <m/>
    <m/>
    <s v=""/>
    <x v="3"/>
    <m/>
    <m/>
    <m/>
    <m/>
    <m/>
    <x v="4"/>
    <m/>
    <m/>
    <m/>
    <x v="2"/>
    <x v="3"/>
  </r>
  <r>
    <n v="45"/>
    <m/>
    <m/>
    <m/>
    <m/>
    <m/>
    <m/>
    <s v=""/>
    <x v="3"/>
    <m/>
    <m/>
    <m/>
    <m/>
    <m/>
    <x v="4"/>
    <m/>
    <m/>
    <m/>
    <x v="2"/>
    <x v="3"/>
  </r>
  <r>
    <n v="46"/>
    <m/>
    <m/>
    <m/>
    <m/>
    <m/>
    <m/>
    <s v=""/>
    <x v="3"/>
    <m/>
    <m/>
    <m/>
    <m/>
    <m/>
    <x v="4"/>
    <m/>
    <m/>
    <m/>
    <x v="2"/>
    <x v="3"/>
  </r>
  <r>
    <n v="47"/>
    <m/>
    <m/>
    <m/>
    <m/>
    <m/>
    <m/>
    <s v=""/>
    <x v="3"/>
    <m/>
    <m/>
    <m/>
    <m/>
    <m/>
    <x v="4"/>
    <m/>
    <m/>
    <m/>
    <x v="2"/>
    <x v="3"/>
  </r>
  <r>
    <n v="48"/>
    <m/>
    <m/>
    <m/>
    <m/>
    <m/>
    <m/>
    <s v=""/>
    <x v="3"/>
    <m/>
    <m/>
    <m/>
    <m/>
    <m/>
    <x v="4"/>
    <m/>
    <m/>
    <m/>
    <x v="2"/>
    <x v="3"/>
  </r>
  <r>
    <n v="49"/>
    <m/>
    <m/>
    <m/>
    <m/>
    <m/>
    <m/>
    <s v=""/>
    <x v="3"/>
    <m/>
    <m/>
    <m/>
    <m/>
    <m/>
    <x v="4"/>
    <m/>
    <m/>
    <m/>
    <x v="2"/>
    <x v="3"/>
  </r>
  <r>
    <n v="50"/>
    <m/>
    <m/>
    <m/>
    <m/>
    <m/>
    <m/>
    <s v=""/>
    <x v="3"/>
    <m/>
    <m/>
    <m/>
    <m/>
    <m/>
    <x v="4"/>
    <m/>
    <m/>
    <m/>
    <x v="2"/>
    <x v="3"/>
  </r>
  <r>
    <n v="51"/>
    <m/>
    <m/>
    <m/>
    <m/>
    <m/>
    <m/>
    <s v=""/>
    <x v="3"/>
    <m/>
    <m/>
    <m/>
    <m/>
    <m/>
    <x v="4"/>
    <m/>
    <m/>
    <m/>
    <x v="2"/>
    <x v="3"/>
  </r>
  <r>
    <n v="52"/>
    <m/>
    <m/>
    <m/>
    <m/>
    <m/>
    <m/>
    <s v=""/>
    <x v="3"/>
    <m/>
    <m/>
    <m/>
    <m/>
    <m/>
    <x v="4"/>
    <m/>
    <m/>
    <m/>
    <x v="2"/>
    <x v="3"/>
  </r>
  <r>
    <n v="53"/>
    <m/>
    <m/>
    <m/>
    <m/>
    <m/>
    <m/>
    <s v=""/>
    <x v="3"/>
    <m/>
    <m/>
    <m/>
    <m/>
    <m/>
    <x v="4"/>
    <m/>
    <m/>
    <m/>
    <x v="2"/>
    <x v="3"/>
  </r>
  <r>
    <n v="54"/>
    <m/>
    <m/>
    <m/>
    <m/>
    <m/>
    <m/>
    <s v=""/>
    <x v="3"/>
    <m/>
    <m/>
    <m/>
    <m/>
    <m/>
    <x v="4"/>
    <m/>
    <m/>
    <m/>
    <x v="2"/>
    <x v="3"/>
  </r>
  <r>
    <n v="55"/>
    <m/>
    <m/>
    <m/>
    <m/>
    <m/>
    <m/>
    <s v=""/>
    <x v="3"/>
    <m/>
    <m/>
    <m/>
    <m/>
    <m/>
    <x v="4"/>
    <m/>
    <m/>
    <m/>
    <x v="2"/>
    <x v="3"/>
  </r>
  <r>
    <n v="56"/>
    <m/>
    <m/>
    <m/>
    <m/>
    <m/>
    <m/>
    <s v=""/>
    <x v="3"/>
    <m/>
    <m/>
    <m/>
    <m/>
    <m/>
    <x v="4"/>
    <m/>
    <m/>
    <m/>
    <x v="2"/>
    <x v="3"/>
  </r>
  <r>
    <n v="57"/>
    <m/>
    <m/>
    <m/>
    <m/>
    <m/>
    <m/>
    <s v=""/>
    <x v="3"/>
    <m/>
    <m/>
    <m/>
    <m/>
    <m/>
    <x v="4"/>
    <m/>
    <m/>
    <m/>
    <x v="2"/>
    <x v="3"/>
  </r>
  <r>
    <n v="58"/>
    <m/>
    <m/>
    <m/>
    <m/>
    <m/>
    <m/>
    <s v=""/>
    <x v="3"/>
    <m/>
    <m/>
    <m/>
    <m/>
    <m/>
    <x v="4"/>
    <m/>
    <m/>
    <m/>
    <x v="2"/>
    <x v="3"/>
  </r>
  <r>
    <n v="59"/>
    <m/>
    <m/>
    <m/>
    <m/>
    <m/>
    <m/>
    <s v=""/>
    <x v="3"/>
    <m/>
    <m/>
    <m/>
    <m/>
    <m/>
    <x v="4"/>
    <m/>
    <m/>
    <m/>
    <x v="2"/>
    <x v="3"/>
  </r>
  <r>
    <n v="60"/>
    <m/>
    <m/>
    <m/>
    <m/>
    <m/>
    <m/>
    <s v=""/>
    <x v="3"/>
    <m/>
    <m/>
    <m/>
    <m/>
    <m/>
    <x v="4"/>
    <m/>
    <m/>
    <m/>
    <x v="2"/>
    <x v="3"/>
  </r>
  <r>
    <n v="61"/>
    <m/>
    <m/>
    <m/>
    <m/>
    <m/>
    <m/>
    <s v=""/>
    <x v="3"/>
    <m/>
    <m/>
    <m/>
    <m/>
    <m/>
    <x v="4"/>
    <m/>
    <m/>
    <m/>
    <x v="2"/>
    <x v="3"/>
  </r>
  <r>
    <n v="62"/>
    <m/>
    <m/>
    <m/>
    <m/>
    <m/>
    <m/>
    <s v=""/>
    <x v="3"/>
    <m/>
    <m/>
    <m/>
    <m/>
    <m/>
    <x v="4"/>
    <m/>
    <m/>
    <m/>
    <x v="2"/>
    <x v="3"/>
  </r>
  <r>
    <n v="63"/>
    <m/>
    <m/>
    <m/>
    <m/>
    <m/>
    <m/>
    <s v=""/>
    <x v="3"/>
    <m/>
    <m/>
    <m/>
    <m/>
    <m/>
    <x v="4"/>
    <m/>
    <m/>
    <m/>
    <x v="2"/>
    <x v="3"/>
  </r>
  <r>
    <n v="64"/>
    <m/>
    <m/>
    <m/>
    <m/>
    <m/>
    <m/>
    <s v=""/>
    <x v="3"/>
    <m/>
    <m/>
    <m/>
    <m/>
    <m/>
    <x v="4"/>
    <m/>
    <m/>
    <m/>
    <x v="2"/>
    <x v="3"/>
  </r>
  <r>
    <n v="65"/>
    <m/>
    <m/>
    <m/>
    <m/>
    <m/>
    <m/>
    <s v=""/>
    <x v="3"/>
    <m/>
    <m/>
    <m/>
    <m/>
    <m/>
    <x v="4"/>
    <m/>
    <m/>
    <m/>
    <x v="2"/>
    <x v="3"/>
  </r>
  <r>
    <n v="66"/>
    <m/>
    <m/>
    <m/>
    <m/>
    <m/>
    <m/>
    <s v=""/>
    <x v="3"/>
    <m/>
    <m/>
    <m/>
    <m/>
    <m/>
    <x v="4"/>
    <m/>
    <m/>
    <m/>
    <x v="2"/>
    <x v="3"/>
  </r>
  <r>
    <n v="67"/>
    <m/>
    <m/>
    <m/>
    <m/>
    <m/>
    <m/>
    <s v=""/>
    <x v="3"/>
    <m/>
    <m/>
    <m/>
    <m/>
    <m/>
    <x v="4"/>
    <m/>
    <m/>
    <m/>
    <x v="2"/>
    <x v="3"/>
  </r>
  <r>
    <n v="68"/>
    <m/>
    <m/>
    <m/>
    <m/>
    <m/>
    <m/>
    <s v=""/>
    <x v="3"/>
    <m/>
    <m/>
    <m/>
    <m/>
    <m/>
    <x v="4"/>
    <m/>
    <m/>
    <m/>
    <x v="2"/>
    <x v="3"/>
  </r>
  <r>
    <n v="69"/>
    <m/>
    <m/>
    <m/>
    <m/>
    <m/>
    <m/>
    <s v=""/>
    <x v="3"/>
    <m/>
    <m/>
    <m/>
    <m/>
    <m/>
    <x v="4"/>
    <m/>
    <m/>
    <m/>
    <x v="2"/>
    <x v="3"/>
  </r>
  <r>
    <n v="70"/>
    <m/>
    <m/>
    <m/>
    <m/>
    <m/>
    <m/>
    <s v=""/>
    <x v="3"/>
    <m/>
    <m/>
    <m/>
    <m/>
    <m/>
    <x v="4"/>
    <m/>
    <m/>
    <m/>
    <x v="2"/>
    <x v="3"/>
  </r>
  <r>
    <n v="71"/>
    <m/>
    <m/>
    <m/>
    <m/>
    <m/>
    <m/>
    <s v=""/>
    <x v="3"/>
    <m/>
    <m/>
    <m/>
    <m/>
    <m/>
    <x v="4"/>
    <m/>
    <m/>
    <m/>
    <x v="2"/>
    <x v="3"/>
  </r>
  <r>
    <n v="72"/>
    <m/>
    <m/>
    <m/>
    <m/>
    <m/>
    <m/>
    <s v=""/>
    <x v="3"/>
    <m/>
    <m/>
    <m/>
    <m/>
    <m/>
    <x v="4"/>
    <m/>
    <m/>
    <m/>
    <x v="2"/>
    <x v="3"/>
  </r>
  <r>
    <n v="73"/>
    <m/>
    <m/>
    <m/>
    <m/>
    <m/>
    <m/>
    <s v=""/>
    <x v="3"/>
    <m/>
    <m/>
    <m/>
    <m/>
    <m/>
    <x v="4"/>
    <m/>
    <m/>
    <m/>
    <x v="2"/>
    <x v="3"/>
  </r>
  <r>
    <n v="74"/>
    <m/>
    <m/>
    <m/>
    <m/>
    <m/>
    <m/>
    <s v=""/>
    <x v="3"/>
    <m/>
    <m/>
    <m/>
    <m/>
    <m/>
    <x v="4"/>
    <m/>
    <m/>
    <m/>
    <x v="2"/>
    <x v="3"/>
  </r>
  <r>
    <n v="75"/>
    <m/>
    <m/>
    <m/>
    <m/>
    <m/>
    <m/>
    <s v=""/>
    <x v="3"/>
    <m/>
    <m/>
    <m/>
    <m/>
    <m/>
    <x v="4"/>
    <m/>
    <m/>
    <m/>
    <x v="2"/>
    <x v="3"/>
  </r>
  <r>
    <n v="76"/>
    <m/>
    <m/>
    <m/>
    <m/>
    <m/>
    <m/>
    <s v=""/>
    <x v="3"/>
    <m/>
    <m/>
    <m/>
    <m/>
    <m/>
    <x v="4"/>
    <m/>
    <m/>
    <m/>
    <x v="2"/>
    <x v="3"/>
  </r>
  <r>
    <n v="77"/>
    <m/>
    <m/>
    <m/>
    <m/>
    <m/>
    <m/>
    <s v=""/>
    <x v="3"/>
    <m/>
    <m/>
    <m/>
    <m/>
    <m/>
    <x v="4"/>
    <m/>
    <m/>
    <m/>
    <x v="2"/>
    <x v="3"/>
  </r>
  <r>
    <n v="78"/>
    <m/>
    <m/>
    <m/>
    <m/>
    <m/>
    <m/>
    <s v=""/>
    <x v="3"/>
    <m/>
    <m/>
    <m/>
    <m/>
    <m/>
    <x v="4"/>
    <m/>
    <m/>
    <m/>
    <x v="2"/>
    <x v="3"/>
  </r>
  <r>
    <n v="79"/>
    <m/>
    <m/>
    <m/>
    <m/>
    <m/>
    <m/>
    <s v=""/>
    <x v="3"/>
    <m/>
    <m/>
    <m/>
    <m/>
    <m/>
    <x v="4"/>
    <m/>
    <m/>
    <m/>
    <x v="2"/>
    <x v="3"/>
  </r>
  <r>
    <n v="80"/>
    <m/>
    <m/>
    <m/>
    <m/>
    <m/>
    <m/>
    <s v=""/>
    <x v="3"/>
    <m/>
    <m/>
    <m/>
    <m/>
    <m/>
    <x v="4"/>
    <m/>
    <m/>
    <m/>
    <x v="2"/>
    <x v="3"/>
  </r>
  <r>
    <n v="81"/>
    <m/>
    <m/>
    <m/>
    <m/>
    <m/>
    <m/>
    <s v=""/>
    <x v="3"/>
    <m/>
    <m/>
    <m/>
    <m/>
    <m/>
    <x v="4"/>
    <m/>
    <m/>
    <m/>
    <x v="2"/>
    <x v="3"/>
  </r>
  <r>
    <n v="82"/>
    <m/>
    <m/>
    <m/>
    <m/>
    <m/>
    <m/>
    <s v=""/>
    <x v="3"/>
    <m/>
    <m/>
    <m/>
    <m/>
    <m/>
    <x v="4"/>
    <m/>
    <m/>
    <m/>
    <x v="2"/>
    <x v="3"/>
  </r>
  <r>
    <n v="83"/>
    <m/>
    <m/>
    <m/>
    <m/>
    <m/>
    <m/>
    <s v=""/>
    <x v="3"/>
    <m/>
    <m/>
    <m/>
    <m/>
    <m/>
    <x v="4"/>
    <m/>
    <m/>
    <m/>
    <x v="2"/>
    <x v="3"/>
  </r>
  <r>
    <n v="84"/>
    <m/>
    <m/>
    <m/>
    <m/>
    <m/>
    <m/>
    <s v=""/>
    <x v="3"/>
    <m/>
    <m/>
    <m/>
    <m/>
    <m/>
    <x v="4"/>
    <m/>
    <m/>
    <m/>
    <x v="2"/>
    <x v="3"/>
  </r>
  <r>
    <n v="85"/>
    <m/>
    <m/>
    <m/>
    <m/>
    <m/>
    <m/>
    <s v=""/>
    <x v="3"/>
    <m/>
    <m/>
    <m/>
    <m/>
    <m/>
    <x v="4"/>
    <m/>
    <m/>
    <m/>
    <x v="2"/>
    <x v="3"/>
  </r>
  <r>
    <n v="86"/>
    <m/>
    <m/>
    <m/>
    <m/>
    <m/>
    <m/>
    <s v=""/>
    <x v="3"/>
    <m/>
    <m/>
    <m/>
    <m/>
    <m/>
    <x v="4"/>
    <m/>
    <m/>
    <m/>
    <x v="2"/>
    <x v="3"/>
  </r>
  <r>
    <n v="87"/>
    <m/>
    <m/>
    <m/>
    <m/>
    <m/>
    <m/>
    <s v=""/>
    <x v="3"/>
    <m/>
    <m/>
    <m/>
    <m/>
    <m/>
    <x v="4"/>
    <m/>
    <m/>
    <m/>
    <x v="2"/>
    <x v="3"/>
  </r>
  <r>
    <n v="88"/>
    <m/>
    <m/>
    <m/>
    <m/>
    <m/>
    <m/>
    <s v=""/>
    <x v="3"/>
    <m/>
    <m/>
    <m/>
    <m/>
    <m/>
    <x v="4"/>
    <m/>
    <m/>
    <m/>
    <x v="2"/>
    <x v="3"/>
  </r>
  <r>
    <n v="89"/>
    <m/>
    <m/>
    <m/>
    <m/>
    <m/>
    <m/>
    <s v=""/>
    <x v="3"/>
    <m/>
    <m/>
    <m/>
    <m/>
    <m/>
    <x v="4"/>
    <m/>
    <m/>
    <m/>
    <x v="2"/>
    <x v="3"/>
  </r>
  <r>
    <n v="90"/>
    <m/>
    <m/>
    <m/>
    <m/>
    <m/>
    <m/>
    <s v=""/>
    <x v="3"/>
    <m/>
    <m/>
    <m/>
    <m/>
    <m/>
    <x v="4"/>
    <m/>
    <m/>
    <m/>
    <x v="2"/>
    <x v="3"/>
  </r>
  <r>
    <n v="91"/>
    <m/>
    <m/>
    <m/>
    <m/>
    <m/>
    <m/>
    <s v=""/>
    <x v="3"/>
    <m/>
    <m/>
    <m/>
    <m/>
    <m/>
    <x v="4"/>
    <m/>
    <m/>
    <m/>
    <x v="2"/>
    <x v="3"/>
  </r>
  <r>
    <n v="92"/>
    <m/>
    <m/>
    <m/>
    <m/>
    <m/>
    <m/>
    <s v=""/>
    <x v="3"/>
    <m/>
    <m/>
    <m/>
    <m/>
    <m/>
    <x v="4"/>
    <m/>
    <m/>
    <m/>
    <x v="2"/>
    <x v="3"/>
  </r>
  <r>
    <n v="93"/>
    <m/>
    <m/>
    <m/>
    <m/>
    <m/>
    <m/>
    <s v=""/>
    <x v="3"/>
    <m/>
    <m/>
    <m/>
    <m/>
    <m/>
    <x v="4"/>
    <m/>
    <m/>
    <m/>
    <x v="2"/>
    <x v="3"/>
  </r>
  <r>
    <n v="94"/>
    <m/>
    <m/>
    <m/>
    <m/>
    <m/>
    <m/>
    <s v=""/>
    <x v="3"/>
    <m/>
    <m/>
    <m/>
    <m/>
    <m/>
    <x v="4"/>
    <m/>
    <m/>
    <m/>
    <x v="2"/>
    <x v="3"/>
  </r>
  <r>
    <n v="95"/>
    <m/>
    <m/>
    <m/>
    <m/>
    <m/>
    <m/>
    <s v=""/>
    <x v="3"/>
    <m/>
    <m/>
    <m/>
    <m/>
    <m/>
    <x v="4"/>
    <m/>
    <m/>
    <m/>
    <x v="2"/>
    <x v="3"/>
  </r>
  <r>
    <n v="96"/>
    <m/>
    <m/>
    <m/>
    <m/>
    <m/>
    <m/>
    <s v=""/>
    <x v="3"/>
    <m/>
    <m/>
    <m/>
    <m/>
    <m/>
    <x v="4"/>
    <m/>
    <m/>
    <m/>
    <x v="2"/>
    <x v="3"/>
  </r>
  <r>
    <n v="97"/>
    <m/>
    <m/>
    <m/>
    <m/>
    <m/>
    <m/>
    <s v=""/>
    <x v="3"/>
    <m/>
    <m/>
    <m/>
    <m/>
    <m/>
    <x v="4"/>
    <m/>
    <m/>
    <m/>
    <x v="2"/>
    <x v="3"/>
  </r>
  <r>
    <n v="98"/>
    <m/>
    <m/>
    <m/>
    <m/>
    <m/>
    <m/>
    <s v=""/>
    <x v="3"/>
    <m/>
    <m/>
    <m/>
    <m/>
    <m/>
    <x v="4"/>
    <m/>
    <m/>
    <m/>
    <x v="2"/>
    <x v="3"/>
  </r>
  <r>
    <n v="99"/>
    <m/>
    <m/>
    <m/>
    <m/>
    <m/>
    <m/>
    <s v=""/>
    <x v="3"/>
    <m/>
    <m/>
    <m/>
    <m/>
    <m/>
    <x v="4"/>
    <m/>
    <m/>
    <m/>
    <x v="2"/>
    <x v="3"/>
  </r>
  <r>
    <n v="100"/>
    <m/>
    <m/>
    <m/>
    <m/>
    <m/>
    <m/>
    <s v=""/>
    <x v="3"/>
    <m/>
    <m/>
    <m/>
    <m/>
    <m/>
    <x v="4"/>
    <m/>
    <m/>
    <m/>
    <x v="2"/>
    <x v="3"/>
  </r>
  <r>
    <n v="101"/>
    <m/>
    <m/>
    <m/>
    <m/>
    <m/>
    <m/>
    <s v=""/>
    <x v="3"/>
    <m/>
    <m/>
    <m/>
    <m/>
    <m/>
    <x v="4"/>
    <m/>
    <m/>
    <m/>
    <x v="2"/>
    <x v="3"/>
  </r>
  <r>
    <n v="102"/>
    <m/>
    <m/>
    <m/>
    <m/>
    <m/>
    <m/>
    <s v=""/>
    <x v="3"/>
    <m/>
    <m/>
    <m/>
    <m/>
    <m/>
    <x v="4"/>
    <m/>
    <m/>
    <m/>
    <x v="2"/>
    <x v="3"/>
  </r>
  <r>
    <n v="103"/>
    <m/>
    <m/>
    <m/>
    <m/>
    <m/>
    <m/>
    <s v=""/>
    <x v="3"/>
    <m/>
    <m/>
    <m/>
    <m/>
    <m/>
    <x v="4"/>
    <m/>
    <m/>
    <m/>
    <x v="2"/>
    <x v="3"/>
  </r>
  <r>
    <n v="104"/>
    <m/>
    <m/>
    <m/>
    <m/>
    <m/>
    <m/>
    <s v=""/>
    <x v="3"/>
    <m/>
    <m/>
    <m/>
    <m/>
    <m/>
    <x v="4"/>
    <m/>
    <m/>
    <m/>
    <x v="2"/>
    <x v="3"/>
  </r>
  <r>
    <n v="105"/>
    <m/>
    <m/>
    <m/>
    <m/>
    <m/>
    <m/>
    <s v=""/>
    <x v="3"/>
    <m/>
    <m/>
    <m/>
    <m/>
    <m/>
    <x v="4"/>
    <m/>
    <m/>
    <m/>
    <x v="2"/>
    <x v="3"/>
  </r>
  <r>
    <n v="106"/>
    <m/>
    <m/>
    <m/>
    <m/>
    <m/>
    <m/>
    <s v=""/>
    <x v="3"/>
    <m/>
    <m/>
    <m/>
    <m/>
    <m/>
    <x v="4"/>
    <m/>
    <m/>
    <m/>
    <x v="2"/>
    <x v="3"/>
  </r>
  <r>
    <n v="107"/>
    <m/>
    <m/>
    <m/>
    <m/>
    <m/>
    <m/>
    <s v=""/>
    <x v="3"/>
    <m/>
    <m/>
    <m/>
    <m/>
    <m/>
    <x v="4"/>
    <m/>
    <m/>
    <m/>
    <x v="2"/>
    <x v="3"/>
  </r>
  <r>
    <n v="108"/>
    <m/>
    <m/>
    <m/>
    <m/>
    <m/>
    <m/>
    <s v=""/>
    <x v="3"/>
    <m/>
    <m/>
    <m/>
    <m/>
    <m/>
    <x v="4"/>
    <m/>
    <m/>
    <m/>
    <x v="2"/>
    <x v="3"/>
  </r>
  <r>
    <n v="109"/>
    <m/>
    <m/>
    <m/>
    <m/>
    <m/>
    <m/>
    <s v=""/>
    <x v="3"/>
    <m/>
    <m/>
    <m/>
    <m/>
    <m/>
    <x v="4"/>
    <m/>
    <m/>
    <m/>
    <x v="2"/>
    <x v="3"/>
  </r>
  <r>
    <n v="110"/>
    <m/>
    <m/>
    <m/>
    <m/>
    <m/>
    <m/>
    <s v=""/>
    <x v="3"/>
    <m/>
    <m/>
    <m/>
    <m/>
    <m/>
    <x v="4"/>
    <m/>
    <m/>
    <m/>
    <x v="2"/>
    <x v="3"/>
  </r>
  <r>
    <n v="111"/>
    <m/>
    <m/>
    <m/>
    <m/>
    <m/>
    <m/>
    <s v=""/>
    <x v="3"/>
    <m/>
    <m/>
    <m/>
    <m/>
    <m/>
    <x v="4"/>
    <m/>
    <m/>
    <m/>
    <x v="2"/>
    <x v="3"/>
  </r>
  <r>
    <n v="112"/>
    <m/>
    <m/>
    <m/>
    <m/>
    <m/>
    <m/>
    <s v=""/>
    <x v="3"/>
    <m/>
    <m/>
    <m/>
    <m/>
    <m/>
    <x v="4"/>
    <m/>
    <m/>
    <m/>
    <x v="2"/>
    <x v="3"/>
  </r>
  <r>
    <n v="113"/>
    <m/>
    <m/>
    <m/>
    <m/>
    <m/>
    <m/>
    <s v=""/>
    <x v="3"/>
    <m/>
    <m/>
    <m/>
    <m/>
    <m/>
    <x v="4"/>
    <m/>
    <m/>
    <m/>
    <x v="2"/>
    <x v="3"/>
  </r>
  <r>
    <n v="114"/>
    <m/>
    <m/>
    <m/>
    <m/>
    <m/>
    <m/>
    <s v=""/>
    <x v="3"/>
    <m/>
    <m/>
    <m/>
    <m/>
    <m/>
    <x v="4"/>
    <m/>
    <m/>
    <m/>
    <x v="2"/>
    <x v="3"/>
  </r>
  <r>
    <n v="115"/>
    <m/>
    <m/>
    <m/>
    <m/>
    <m/>
    <m/>
    <s v=""/>
    <x v="3"/>
    <m/>
    <m/>
    <m/>
    <m/>
    <m/>
    <x v="4"/>
    <m/>
    <m/>
    <m/>
    <x v="2"/>
    <x v="3"/>
  </r>
  <r>
    <n v="116"/>
    <m/>
    <m/>
    <m/>
    <m/>
    <m/>
    <m/>
    <s v=""/>
    <x v="3"/>
    <m/>
    <m/>
    <m/>
    <m/>
    <m/>
    <x v="4"/>
    <m/>
    <m/>
    <m/>
    <x v="2"/>
    <x v="3"/>
  </r>
  <r>
    <n v="117"/>
    <m/>
    <m/>
    <m/>
    <m/>
    <m/>
    <m/>
    <s v=""/>
    <x v="3"/>
    <m/>
    <m/>
    <m/>
    <m/>
    <m/>
    <x v="4"/>
    <m/>
    <m/>
    <m/>
    <x v="2"/>
    <x v="3"/>
  </r>
  <r>
    <n v="118"/>
    <m/>
    <m/>
    <m/>
    <m/>
    <m/>
    <m/>
    <s v=""/>
    <x v="3"/>
    <m/>
    <m/>
    <m/>
    <m/>
    <m/>
    <x v="4"/>
    <m/>
    <m/>
    <m/>
    <x v="2"/>
    <x v="3"/>
  </r>
  <r>
    <n v="119"/>
    <m/>
    <m/>
    <m/>
    <m/>
    <m/>
    <m/>
    <s v=""/>
    <x v="3"/>
    <m/>
    <m/>
    <m/>
    <m/>
    <m/>
    <x v="4"/>
    <m/>
    <m/>
    <m/>
    <x v="2"/>
    <x v="3"/>
  </r>
  <r>
    <n v="120"/>
    <m/>
    <m/>
    <m/>
    <m/>
    <m/>
    <m/>
    <s v=""/>
    <x v="3"/>
    <m/>
    <m/>
    <m/>
    <m/>
    <m/>
    <x v="4"/>
    <m/>
    <m/>
    <m/>
    <x v="2"/>
    <x v="3"/>
  </r>
  <r>
    <n v="121"/>
    <m/>
    <m/>
    <m/>
    <m/>
    <m/>
    <m/>
    <s v=""/>
    <x v="3"/>
    <m/>
    <m/>
    <m/>
    <m/>
    <m/>
    <x v="4"/>
    <m/>
    <m/>
    <m/>
    <x v="2"/>
    <x v="3"/>
  </r>
  <r>
    <n v="122"/>
    <m/>
    <m/>
    <m/>
    <m/>
    <m/>
    <m/>
    <s v=""/>
    <x v="3"/>
    <m/>
    <m/>
    <m/>
    <m/>
    <m/>
    <x v="4"/>
    <m/>
    <m/>
    <m/>
    <x v="2"/>
    <x v="3"/>
  </r>
  <r>
    <n v="123"/>
    <m/>
    <m/>
    <m/>
    <m/>
    <m/>
    <m/>
    <s v=""/>
    <x v="3"/>
    <m/>
    <m/>
    <m/>
    <m/>
    <m/>
    <x v="4"/>
    <m/>
    <m/>
    <m/>
    <x v="2"/>
    <x v="3"/>
  </r>
  <r>
    <n v="124"/>
    <m/>
    <m/>
    <m/>
    <m/>
    <m/>
    <m/>
    <s v=""/>
    <x v="3"/>
    <m/>
    <m/>
    <m/>
    <m/>
    <m/>
    <x v="4"/>
    <m/>
    <m/>
    <m/>
    <x v="2"/>
    <x v="3"/>
  </r>
  <r>
    <n v="125"/>
    <m/>
    <m/>
    <m/>
    <m/>
    <m/>
    <m/>
    <s v=""/>
    <x v="3"/>
    <m/>
    <m/>
    <m/>
    <m/>
    <m/>
    <x v="4"/>
    <m/>
    <m/>
    <m/>
    <x v="2"/>
    <x v="3"/>
  </r>
  <r>
    <n v="126"/>
    <m/>
    <m/>
    <m/>
    <m/>
    <m/>
    <m/>
    <s v=""/>
    <x v="3"/>
    <m/>
    <m/>
    <m/>
    <m/>
    <m/>
    <x v="4"/>
    <m/>
    <m/>
    <m/>
    <x v="2"/>
    <x v="3"/>
  </r>
  <r>
    <n v="127"/>
    <m/>
    <m/>
    <m/>
    <m/>
    <m/>
    <m/>
    <s v=""/>
    <x v="3"/>
    <m/>
    <m/>
    <m/>
    <m/>
    <m/>
    <x v="4"/>
    <m/>
    <m/>
    <m/>
    <x v="2"/>
    <x v="3"/>
  </r>
  <r>
    <n v="128"/>
    <m/>
    <m/>
    <m/>
    <m/>
    <m/>
    <m/>
    <s v=""/>
    <x v="3"/>
    <m/>
    <m/>
    <m/>
    <m/>
    <m/>
    <x v="4"/>
    <m/>
    <m/>
    <m/>
    <x v="2"/>
    <x v="3"/>
  </r>
  <r>
    <n v="129"/>
    <m/>
    <m/>
    <m/>
    <m/>
    <m/>
    <m/>
    <s v=""/>
    <x v="3"/>
    <m/>
    <m/>
    <m/>
    <m/>
    <m/>
    <x v="4"/>
    <m/>
    <m/>
    <m/>
    <x v="2"/>
    <x v="3"/>
  </r>
  <r>
    <n v="130"/>
    <m/>
    <m/>
    <m/>
    <m/>
    <m/>
    <m/>
    <s v=""/>
    <x v="3"/>
    <m/>
    <m/>
    <m/>
    <m/>
    <m/>
    <x v="4"/>
    <m/>
    <m/>
    <m/>
    <x v="2"/>
    <x v="3"/>
  </r>
  <r>
    <n v="131"/>
    <m/>
    <m/>
    <m/>
    <m/>
    <m/>
    <m/>
    <s v=""/>
    <x v="3"/>
    <m/>
    <m/>
    <m/>
    <m/>
    <m/>
    <x v="4"/>
    <m/>
    <m/>
    <m/>
    <x v="2"/>
    <x v="3"/>
  </r>
  <r>
    <n v="132"/>
    <m/>
    <m/>
    <m/>
    <m/>
    <m/>
    <m/>
    <s v=""/>
    <x v="3"/>
    <m/>
    <m/>
    <m/>
    <m/>
    <m/>
    <x v="4"/>
    <m/>
    <m/>
    <m/>
    <x v="2"/>
    <x v="3"/>
  </r>
  <r>
    <n v="133"/>
    <m/>
    <m/>
    <m/>
    <m/>
    <m/>
    <m/>
    <s v=""/>
    <x v="3"/>
    <m/>
    <m/>
    <m/>
    <m/>
    <m/>
    <x v="4"/>
    <m/>
    <m/>
    <m/>
    <x v="2"/>
    <x v="3"/>
  </r>
  <r>
    <n v="134"/>
    <m/>
    <m/>
    <m/>
    <m/>
    <m/>
    <m/>
    <s v=""/>
    <x v="3"/>
    <m/>
    <m/>
    <m/>
    <m/>
    <m/>
    <x v="4"/>
    <m/>
    <m/>
    <m/>
    <x v="2"/>
    <x v="3"/>
  </r>
  <r>
    <n v="135"/>
    <m/>
    <m/>
    <m/>
    <m/>
    <m/>
    <m/>
    <s v=""/>
    <x v="3"/>
    <m/>
    <m/>
    <m/>
    <m/>
    <m/>
    <x v="4"/>
    <m/>
    <m/>
    <m/>
    <x v="2"/>
    <x v="3"/>
  </r>
  <r>
    <n v="136"/>
    <m/>
    <m/>
    <m/>
    <m/>
    <m/>
    <m/>
    <s v=""/>
    <x v="3"/>
    <m/>
    <m/>
    <m/>
    <m/>
    <m/>
    <x v="4"/>
    <m/>
    <m/>
    <m/>
    <x v="2"/>
    <x v="3"/>
  </r>
  <r>
    <n v="137"/>
    <m/>
    <m/>
    <m/>
    <m/>
    <m/>
    <m/>
    <s v=""/>
    <x v="3"/>
    <m/>
    <m/>
    <m/>
    <m/>
    <m/>
    <x v="4"/>
    <m/>
    <m/>
    <m/>
    <x v="2"/>
    <x v="3"/>
  </r>
  <r>
    <n v="138"/>
    <m/>
    <m/>
    <m/>
    <m/>
    <m/>
    <m/>
    <s v=""/>
    <x v="3"/>
    <m/>
    <m/>
    <m/>
    <m/>
    <m/>
    <x v="4"/>
    <m/>
    <m/>
    <m/>
    <x v="2"/>
    <x v="3"/>
  </r>
  <r>
    <n v="139"/>
    <m/>
    <m/>
    <m/>
    <m/>
    <m/>
    <m/>
    <s v=""/>
    <x v="3"/>
    <m/>
    <m/>
    <m/>
    <m/>
    <m/>
    <x v="4"/>
    <m/>
    <m/>
    <m/>
    <x v="2"/>
    <x v="3"/>
  </r>
  <r>
    <n v="140"/>
    <m/>
    <m/>
    <m/>
    <m/>
    <m/>
    <m/>
    <s v=""/>
    <x v="3"/>
    <m/>
    <m/>
    <m/>
    <m/>
    <m/>
    <x v="4"/>
    <m/>
    <m/>
    <m/>
    <x v="2"/>
    <x v="3"/>
  </r>
  <r>
    <n v="141"/>
    <m/>
    <m/>
    <m/>
    <m/>
    <m/>
    <m/>
    <s v=""/>
    <x v="3"/>
    <m/>
    <m/>
    <m/>
    <m/>
    <m/>
    <x v="4"/>
    <m/>
    <m/>
    <m/>
    <x v="2"/>
    <x v="3"/>
  </r>
  <r>
    <n v="142"/>
    <m/>
    <m/>
    <m/>
    <m/>
    <m/>
    <m/>
    <s v=""/>
    <x v="3"/>
    <m/>
    <m/>
    <m/>
    <m/>
    <m/>
    <x v="4"/>
    <m/>
    <m/>
    <m/>
    <x v="2"/>
    <x v="3"/>
  </r>
  <r>
    <n v="143"/>
    <m/>
    <m/>
    <m/>
    <m/>
    <m/>
    <m/>
    <s v=""/>
    <x v="3"/>
    <m/>
    <m/>
    <m/>
    <m/>
    <m/>
    <x v="4"/>
    <m/>
    <m/>
    <m/>
    <x v="2"/>
    <x v="3"/>
  </r>
  <r>
    <n v="144"/>
    <m/>
    <m/>
    <m/>
    <m/>
    <m/>
    <m/>
    <s v=""/>
    <x v="3"/>
    <m/>
    <m/>
    <m/>
    <m/>
    <m/>
    <x v="4"/>
    <m/>
    <m/>
    <m/>
    <x v="2"/>
    <x v="3"/>
  </r>
  <r>
    <n v="145"/>
    <m/>
    <m/>
    <m/>
    <m/>
    <m/>
    <m/>
    <s v=""/>
    <x v="3"/>
    <m/>
    <m/>
    <m/>
    <m/>
    <m/>
    <x v="4"/>
    <m/>
    <m/>
    <m/>
    <x v="2"/>
    <x v="3"/>
  </r>
  <r>
    <n v="146"/>
    <m/>
    <m/>
    <m/>
    <m/>
    <m/>
    <m/>
    <s v=""/>
    <x v="3"/>
    <m/>
    <m/>
    <m/>
    <m/>
    <m/>
    <x v="4"/>
    <m/>
    <m/>
    <m/>
    <x v="2"/>
    <x v="3"/>
  </r>
  <r>
    <n v="147"/>
    <m/>
    <m/>
    <m/>
    <m/>
    <m/>
    <m/>
    <s v=""/>
    <x v="3"/>
    <m/>
    <m/>
    <m/>
    <m/>
    <m/>
    <x v="4"/>
    <m/>
    <m/>
    <m/>
    <x v="2"/>
    <x v="3"/>
  </r>
  <r>
    <n v="148"/>
    <m/>
    <m/>
    <m/>
    <m/>
    <m/>
    <m/>
    <s v=""/>
    <x v="3"/>
    <m/>
    <m/>
    <m/>
    <m/>
    <m/>
    <x v="4"/>
    <m/>
    <m/>
    <m/>
    <x v="2"/>
    <x v="3"/>
  </r>
  <r>
    <n v="149"/>
    <m/>
    <m/>
    <m/>
    <m/>
    <m/>
    <m/>
    <s v=""/>
    <x v="3"/>
    <m/>
    <m/>
    <m/>
    <m/>
    <m/>
    <x v="4"/>
    <m/>
    <m/>
    <m/>
    <x v="2"/>
    <x v="3"/>
  </r>
  <r>
    <n v="150"/>
    <m/>
    <m/>
    <m/>
    <m/>
    <m/>
    <m/>
    <s v=""/>
    <x v="3"/>
    <m/>
    <m/>
    <m/>
    <m/>
    <m/>
    <x v="4"/>
    <m/>
    <m/>
    <m/>
    <x v="2"/>
    <x v="3"/>
  </r>
  <r>
    <n v="151"/>
    <m/>
    <m/>
    <m/>
    <m/>
    <m/>
    <m/>
    <s v=""/>
    <x v="3"/>
    <m/>
    <m/>
    <m/>
    <m/>
    <m/>
    <x v="4"/>
    <m/>
    <m/>
    <m/>
    <x v="2"/>
    <x v="3"/>
  </r>
  <r>
    <n v="152"/>
    <m/>
    <m/>
    <m/>
    <m/>
    <m/>
    <m/>
    <s v=""/>
    <x v="3"/>
    <m/>
    <m/>
    <m/>
    <m/>
    <m/>
    <x v="4"/>
    <m/>
    <m/>
    <m/>
    <x v="2"/>
    <x v="3"/>
  </r>
  <r>
    <n v="153"/>
    <m/>
    <m/>
    <m/>
    <m/>
    <m/>
    <m/>
    <s v=""/>
    <x v="3"/>
    <m/>
    <m/>
    <m/>
    <m/>
    <m/>
    <x v="4"/>
    <m/>
    <m/>
    <m/>
    <x v="2"/>
    <x v="3"/>
  </r>
  <r>
    <n v="154"/>
    <m/>
    <m/>
    <m/>
    <m/>
    <m/>
    <m/>
    <s v=""/>
    <x v="3"/>
    <m/>
    <m/>
    <m/>
    <m/>
    <m/>
    <x v="4"/>
    <m/>
    <m/>
    <m/>
    <x v="2"/>
    <x v="3"/>
  </r>
  <r>
    <n v="155"/>
    <m/>
    <m/>
    <m/>
    <m/>
    <m/>
    <m/>
    <s v=""/>
    <x v="3"/>
    <m/>
    <m/>
    <m/>
    <m/>
    <m/>
    <x v="4"/>
    <m/>
    <m/>
    <m/>
    <x v="2"/>
    <x v="3"/>
  </r>
  <r>
    <n v="156"/>
    <m/>
    <m/>
    <m/>
    <m/>
    <m/>
    <m/>
    <s v=""/>
    <x v="3"/>
    <m/>
    <m/>
    <m/>
    <m/>
    <m/>
    <x v="4"/>
    <m/>
    <m/>
    <m/>
    <x v="2"/>
    <x v="3"/>
  </r>
  <r>
    <n v="157"/>
    <m/>
    <m/>
    <m/>
    <m/>
    <m/>
    <m/>
    <s v=""/>
    <x v="3"/>
    <m/>
    <m/>
    <m/>
    <m/>
    <m/>
    <x v="4"/>
    <m/>
    <m/>
    <m/>
    <x v="2"/>
    <x v="3"/>
  </r>
  <r>
    <n v="158"/>
    <m/>
    <m/>
    <m/>
    <m/>
    <m/>
    <m/>
    <s v=""/>
    <x v="3"/>
    <m/>
    <m/>
    <m/>
    <m/>
    <m/>
    <x v="4"/>
    <m/>
    <m/>
    <m/>
    <x v="2"/>
    <x v="3"/>
  </r>
  <r>
    <n v="159"/>
    <m/>
    <m/>
    <m/>
    <m/>
    <m/>
    <m/>
    <s v=""/>
    <x v="3"/>
    <m/>
    <m/>
    <m/>
    <m/>
    <m/>
    <x v="4"/>
    <m/>
    <m/>
    <m/>
    <x v="2"/>
    <x v="3"/>
  </r>
  <r>
    <n v="160"/>
    <m/>
    <m/>
    <m/>
    <m/>
    <m/>
    <m/>
    <s v=""/>
    <x v="3"/>
    <m/>
    <m/>
    <m/>
    <m/>
    <m/>
    <x v="4"/>
    <m/>
    <m/>
    <m/>
    <x v="2"/>
    <x v="3"/>
  </r>
  <r>
    <n v="161"/>
    <m/>
    <m/>
    <m/>
    <m/>
    <m/>
    <m/>
    <s v=""/>
    <x v="3"/>
    <m/>
    <m/>
    <m/>
    <m/>
    <m/>
    <x v="4"/>
    <m/>
    <m/>
    <m/>
    <x v="2"/>
    <x v="3"/>
  </r>
  <r>
    <n v="162"/>
    <m/>
    <m/>
    <m/>
    <m/>
    <m/>
    <m/>
    <s v=""/>
    <x v="3"/>
    <m/>
    <m/>
    <m/>
    <m/>
    <m/>
    <x v="4"/>
    <m/>
    <m/>
    <m/>
    <x v="2"/>
    <x v="3"/>
  </r>
  <r>
    <n v="163"/>
    <m/>
    <m/>
    <m/>
    <m/>
    <m/>
    <m/>
    <s v=""/>
    <x v="3"/>
    <m/>
    <m/>
    <m/>
    <m/>
    <m/>
    <x v="4"/>
    <m/>
    <m/>
    <m/>
    <x v="2"/>
    <x v="3"/>
  </r>
  <r>
    <n v="164"/>
    <m/>
    <m/>
    <m/>
    <m/>
    <m/>
    <m/>
    <s v=""/>
    <x v="3"/>
    <m/>
    <m/>
    <m/>
    <m/>
    <m/>
    <x v="4"/>
    <m/>
    <m/>
    <m/>
    <x v="2"/>
    <x v="3"/>
  </r>
  <r>
    <n v="165"/>
    <m/>
    <m/>
    <m/>
    <m/>
    <m/>
    <m/>
    <s v=""/>
    <x v="3"/>
    <m/>
    <m/>
    <m/>
    <m/>
    <m/>
    <x v="4"/>
    <m/>
    <m/>
    <m/>
    <x v="2"/>
    <x v="3"/>
  </r>
  <r>
    <n v="166"/>
    <m/>
    <m/>
    <m/>
    <m/>
    <m/>
    <m/>
    <s v=""/>
    <x v="3"/>
    <m/>
    <m/>
    <m/>
    <m/>
    <m/>
    <x v="4"/>
    <m/>
    <m/>
    <m/>
    <x v="2"/>
    <x v="3"/>
  </r>
  <r>
    <n v="167"/>
    <m/>
    <m/>
    <m/>
    <m/>
    <m/>
    <m/>
    <s v=""/>
    <x v="3"/>
    <m/>
    <m/>
    <m/>
    <m/>
    <m/>
    <x v="4"/>
    <m/>
    <m/>
    <m/>
    <x v="2"/>
    <x v="3"/>
  </r>
  <r>
    <n v="168"/>
    <m/>
    <m/>
    <m/>
    <m/>
    <m/>
    <m/>
    <s v=""/>
    <x v="3"/>
    <m/>
    <m/>
    <m/>
    <m/>
    <m/>
    <x v="4"/>
    <m/>
    <m/>
    <m/>
    <x v="2"/>
    <x v="3"/>
  </r>
  <r>
    <n v="169"/>
    <m/>
    <m/>
    <m/>
    <m/>
    <m/>
    <m/>
    <s v=""/>
    <x v="3"/>
    <m/>
    <m/>
    <m/>
    <m/>
    <m/>
    <x v="4"/>
    <m/>
    <m/>
    <m/>
    <x v="2"/>
    <x v="3"/>
  </r>
  <r>
    <n v="170"/>
    <m/>
    <m/>
    <m/>
    <m/>
    <m/>
    <m/>
    <s v=""/>
    <x v="3"/>
    <m/>
    <m/>
    <m/>
    <m/>
    <m/>
    <x v="4"/>
    <m/>
    <m/>
    <m/>
    <x v="2"/>
    <x v="3"/>
  </r>
  <r>
    <n v="171"/>
    <m/>
    <m/>
    <m/>
    <m/>
    <m/>
    <m/>
    <s v=""/>
    <x v="3"/>
    <m/>
    <m/>
    <m/>
    <m/>
    <m/>
    <x v="4"/>
    <m/>
    <m/>
    <m/>
    <x v="2"/>
    <x v="3"/>
  </r>
  <r>
    <n v="172"/>
    <m/>
    <m/>
    <m/>
    <m/>
    <m/>
    <m/>
    <s v=""/>
    <x v="3"/>
    <m/>
    <m/>
    <m/>
    <m/>
    <m/>
    <x v="4"/>
    <m/>
    <m/>
    <m/>
    <x v="2"/>
    <x v="3"/>
  </r>
  <r>
    <n v="173"/>
    <m/>
    <m/>
    <m/>
    <m/>
    <m/>
    <m/>
    <s v=""/>
    <x v="3"/>
    <m/>
    <m/>
    <m/>
    <m/>
    <m/>
    <x v="4"/>
    <m/>
    <m/>
    <m/>
    <x v="2"/>
    <x v="3"/>
  </r>
  <r>
    <n v="174"/>
    <m/>
    <m/>
    <m/>
    <m/>
    <m/>
    <m/>
    <s v=""/>
    <x v="3"/>
    <m/>
    <m/>
    <m/>
    <m/>
    <m/>
    <x v="4"/>
    <m/>
    <m/>
    <m/>
    <x v="2"/>
    <x v="3"/>
  </r>
  <r>
    <n v="175"/>
    <m/>
    <m/>
    <m/>
    <m/>
    <m/>
    <m/>
    <s v=""/>
    <x v="3"/>
    <m/>
    <m/>
    <m/>
    <m/>
    <m/>
    <x v="4"/>
    <m/>
    <m/>
    <m/>
    <x v="2"/>
    <x v="3"/>
  </r>
  <r>
    <n v="176"/>
    <m/>
    <m/>
    <m/>
    <m/>
    <m/>
    <m/>
    <s v=""/>
    <x v="3"/>
    <m/>
    <m/>
    <m/>
    <m/>
    <m/>
    <x v="4"/>
    <m/>
    <m/>
    <m/>
    <x v="2"/>
    <x v="3"/>
  </r>
  <r>
    <n v="177"/>
    <m/>
    <m/>
    <m/>
    <m/>
    <m/>
    <m/>
    <s v=""/>
    <x v="3"/>
    <m/>
    <m/>
    <m/>
    <m/>
    <m/>
    <x v="4"/>
    <m/>
    <m/>
    <m/>
    <x v="2"/>
    <x v="3"/>
  </r>
  <r>
    <n v="178"/>
    <m/>
    <m/>
    <m/>
    <m/>
    <m/>
    <m/>
    <s v=""/>
    <x v="3"/>
    <m/>
    <m/>
    <m/>
    <m/>
    <m/>
    <x v="4"/>
    <m/>
    <m/>
    <m/>
    <x v="2"/>
    <x v="3"/>
  </r>
  <r>
    <n v="179"/>
    <m/>
    <m/>
    <m/>
    <m/>
    <m/>
    <m/>
    <s v=""/>
    <x v="3"/>
    <m/>
    <m/>
    <m/>
    <m/>
    <m/>
    <x v="4"/>
    <m/>
    <m/>
    <m/>
    <x v="2"/>
    <x v="3"/>
  </r>
  <r>
    <n v="180"/>
    <m/>
    <m/>
    <m/>
    <m/>
    <m/>
    <m/>
    <s v=""/>
    <x v="3"/>
    <m/>
    <m/>
    <m/>
    <m/>
    <m/>
    <x v="4"/>
    <m/>
    <m/>
    <m/>
    <x v="2"/>
    <x v="3"/>
  </r>
  <r>
    <n v="181"/>
    <m/>
    <m/>
    <m/>
    <m/>
    <m/>
    <m/>
    <s v=""/>
    <x v="3"/>
    <m/>
    <m/>
    <m/>
    <m/>
    <m/>
    <x v="4"/>
    <m/>
    <m/>
    <m/>
    <x v="2"/>
    <x v="3"/>
  </r>
  <r>
    <n v="182"/>
    <m/>
    <m/>
    <m/>
    <m/>
    <m/>
    <m/>
    <s v=""/>
    <x v="3"/>
    <m/>
    <m/>
    <m/>
    <m/>
    <m/>
    <x v="4"/>
    <m/>
    <m/>
    <m/>
    <x v="2"/>
    <x v="3"/>
  </r>
  <r>
    <n v="183"/>
    <m/>
    <m/>
    <m/>
    <m/>
    <m/>
    <m/>
    <s v=""/>
    <x v="3"/>
    <m/>
    <m/>
    <m/>
    <m/>
    <m/>
    <x v="4"/>
    <m/>
    <m/>
    <m/>
    <x v="2"/>
    <x v="3"/>
  </r>
  <r>
    <n v="184"/>
    <m/>
    <m/>
    <m/>
    <m/>
    <m/>
    <m/>
    <s v=""/>
    <x v="3"/>
    <m/>
    <m/>
    <m/>
    <m/>
    <m/>
    <x v="4"/>
    <m/>
    <m/>
    <m/>
    <x v="2"/>
    <x v="3"/>
  </r>
  <r>
    <n v="185"/>
    <m/>
    <m/>
    <m/>
    <m/>
    <m/>
    <m/>
    <s v=""/>
    <x v="3"/>
    <m/>
    <m/>
    <m/>
    <m/>
    <m/>
    <x v="4"/>
    <m/>
    <m/>
    <m/>
    <x v="2"/>
    <x v="3"/>
  </r>
  <r>
    <n v="186"/>
    <m/>
    <m/>
    <m/>
    <m/>
    <m/>
    <m/>
    <s v=""/>
    <x v="3"/>
    <m/>
    <m/>
    <m/>
    <m/>
    <m/>
    <x v="4"/>
    <m/>
    <m/>
    <m/>
    <x v="2"/>
    <x v="3"/>
  </r>
  <r>
    <n v="187"/>
    <m/>
    <m/>
    <m/>
    <m/>
    <m/>
    <m/>
    <s v=""/>
    <x v="3"/>
    <m/>
    <m/>
    <m/>
    <m/>
    <m/>
    <x v="4"/>
    <m/>
    <m/>
    <m/>
    <x v="2"/>
    <x v="3"/>
  </r>
  <r>
    <n v="188"/>
    <m/>
    <m/>
    <m/>
    <m/>
    <m/>
    <m/>
    <s v=""/>
    <x v="3"/>
    <m/>
    <m/>
    <m/>
    <m/>
    <m/>
    <x v="4"/>
    <m/>
    <m/>
    <m/>
    <x v="2"/>
    <x v="3"/>
  </r>
  <r>
    <n v="189"/>
    <m/>
    <m/>
    <m/>
    <m/>
    <m/>
    <m/>
    <s v=""/>
    <x v="3"/>
    <m/>
    <m/>
    <m/>
    <m/>
    <m/>
    <x v="4"/>
    <m/>
    <m/>
    <m/>
    <x v="2"/>
    <x v="3"/>
  </r>
  <r>
    <n v="190"/>
    <m/>
    <m/>
    <m/>
    <m/>
    <m/>
    <m/>
    <s v=""/>
    <x v="3"/>
    <m/>
    <m/>
    <m/>
    <m/>
    <m/>
    <x v="4"/>
    <m/>
    <m/>
    <m/>
    <x v="2"/>
    <x v="3"/>
  </r>
  <r>
    <n v="191"/>
    <m/>
    <m/>
    <m/>
    <m/>
    <m/>
    <m/>
    <s v=""/>
    <x v="3"/>
    <m/>
    <m/>
    <m/>
    <m/>
    <m/>
    <x v="4"/>
    <m/>
    <m/>
    <m/>
    <x v="2"/>
    <x v="3"/>
  </r>
  <r>
    <n v="192"/>
    <m/>
    <m/>
    <m/>
    <m/>
    <m/>
    <m/>
    <s v=""/>
    <x v="3"/>
    <m/>
    <m/>
    <m/>
    <m/>
    <m/>
    <x v="4"/>
    <m/>
    <m/>
    <m/>
    <x v="2"/>
    <x v="3"/>
  </r>
  <r>
    <n v="193"/>
    <m/>
    <m/>
    <m/>
    <m/>
    <m/>
    <m/>
    <s v=""/>
    <x v="3"/>
    <m/>
    <m/>
    <m/>
    <m/>
    <m/>
    <x v="4"/>
    <m/>
    <m/>
    <m/>
    <x v="2"/>
    <x v="3"/>
  </r>
  <r>
    <n v="194"/>
    <m/>
    <m/>
    <m/>
    <m/>
    <m/>
    <m/>
    <s v=""/>
    <x v="3"/>
    <m/>
    <m/>
    <m/>
    <m/>
    <m/>
    <x v="4"/>
    <m/>
    <m/>
    <m/>
    <x v="2"/>
    <x v="3"/>
  </r>
  <r>
    <n v="195"/>
    <m/>
    <m/>
    <m/>
    <m/>
    <m/>
    <m/>
    <s v=""/>
    <x v="3"/>
    <m/>
    <m/>
    <m/>
    <m/>
    <m/>
    <x v="4"/>
    <m/>
    <m/>
    <m/>
    <x v="2"/>
    <x v="3"/>
  </r>
  <r>
    <n v="196"/>
    <m/>
    <m/>
    <m/>
    <m/>
    <m/>
    <m/>
    <s v=""/>
    <x v="3"/>
    <m/>
    <m/>
    <m/>
    <m/>
    <m/>
    <x v="4"/>
    <m/>
    <m/>
    <m/>
    <x v="2"/>
    <x v="3"/>
  </r>
  <r>
    <n v="197"/>
    <m/>
    <m/>
    <m/>
    <m/>
    <m/>
    <m/>
    <s v=""/>
    <x v="3"/>
    <m/>
    <m/>
    <m/>
    <m/>
    <m/>
    <x v="4"/>
    <m/>
    <m/>
    <m/>
    <x v="2"/>
    <x v="3"/>
  </r>
  <r>
    <n v="198"/>
    <m/>
    <m/>
    <m/>
    <m/>
    <m/>
    <m/>
    <s v=""/>
    <x v="3"/>
    <m/>
    <m/>
    <m/>
    <m/>
    <m/>
    <x v="4"/>
    <m/>
    <m/>
    <m/>
    <x v="2"/>
    <x v="3"/>
  </r>
  <r>
    <n v="199"/>
    <m/>
    <m/>
    <m/>
    <m/>
    <m/>
    <m/>
    <s v=""/>
    <x v="3"/>
    <m/>
    <m/>
    <m/>
    <m/>
    <m/>
    <x v="4"/>
    <m/>
    <m/>
    <m/>
    <x v="2"/>
    <x v="3"/>
  </r>
  <r>
    <n v="200"/>
    <m/>
    <m/>
    <m/>
    <m/>
    <m/>
    <m/>
    <s v=""/>
    <x v="3"/>
    <m/>
    <m/>
    <m/>
    <m/>
    <m/>
    <x v="4"/>
    <m/>
    <m/>
    <m/>
    <x v="2"/>
    <x v="3"/>
  </r>
  <r>
    <n v="201"/>
    <m/>
    <m/>
    <m/>
    <m/>
    <m/>
    <m/>
    <s v=""/>
    <x v="3"/>
    <m/>
    <m/>
    <m/>
    <m/>
    <m/>
    <x v="4"/>
    <m/>
    <m/>
    <m/>
    <x v="2"/>
    <x v="3"/>
  </r>
  <r>
    <n v="202"/>
    <m/>
    <m/>
    <m/>
    <m/>
    <m/>
    <m/>
    <s v=""/>
    <x v="3"/>
    <m/>
    <m/>
    <m/>
    <m/>
    <m/>
    <x v="4"/>
    <m/>
    <m/>
    <m/>
    <x v="2"/>
    <x v="3"/>
  </r>
  <r>
    <n v="203"/>
    <m/>
    <m/>
    <m/>
    <m/>
    <m/>
    <m/>
    <s v=""/>
    <x v="3"/>
    <m/>
    <m/>
    <m/>
    <m/>
    <m/>
    <x v="4"/>
    <m/>
    <m/>
    <m/>
    <x v="2"/>
    <x v="3"/>
  </r>
  <r>
    <n v="204"/>
    <m/>
    <m/>
    <m/>
    <m/>
    <m/>
    <m/>
    <s v=""/>
    <x v="3"/>
    <m/>
    <m/>
    <m/>
    <m/>
    <m/>
    <x v="4"/>
    <m/>
    <m/>
    <m/>
    <x v="2"/>
    <x v="3"/>
  </r>
  <r>
    <n v="205"/>
    <m/>
    <m/>
    <m/>
    <m/>
    <m/>
    <m/>
    <s v=""/>
    <x v="3"/>
    <m/>
    <m/>
    <m/>
    <m/>
    <m/>
    <x v="4"/>
    <m/>
    <m/>
    <m/>
    <x v="2"/>
    <x v="3"/>
  </r>
  <r>
    <n v="206"/>
    <m/>
    <m/>
    <m/>
    <m/>
    <m/>
    <m/>
    <s v=""/>
    <x v="3"/>
    <m/>
    <m/>
    <m/>
    <m/>
    <m/>
    <x v="4"/>
    <m/>
    <m/>
    <m/>
    <x v="2"/>
    <x v="3"/>
  </r>
  <r>
    <n v="207"/>
    <m/>
    <m/>
    <m/>
    <m/>
    <m/>
    <m/>
    <s v=""/>
    <x v="3"/>
    <m/>
    <m/>
    <m/>
    <m/>
    <m/>
    <x v="4"/>
    <m/>
    <m/>
    <m/>
    <x v="2"/>
    <x v="3"/>
  </r>
  <r>
    <n v="208"/>
    <m/>
    <m/>
    <m/>
    <m/>
    <m/>
    <m/>
    <s v=""/>
    <x v="3"/>
    <m/>
    <m/>
    <m/>
    <m/>
    <m/>
    <x v="4"/>
    <m/>
    <m/>
    <m/>
    <x v="2"/>
    <x v="3"/>
  </r>
  <r>
    <n v="209"/>
    <m/>
    <m/>
    <m/>
    <m/>
    <m/>
    <m/>
    <s v=""/>
    <x v="3"/>
    <m/>
    <m/>
    <m/>
    <m/>
    <m/>
    <x v="4"/>
    <m/>
    <m/>
    <m/>
    <x v="2"/>
    <x v="3"/>
  </r>
  <r>
    <n v="210"/>
    <m/>
    <m/>
    <m/>
    <m/>
    <m/>
    <m/>
    <s v=""/>
    <x v="3"/>
    <m/>
    <m/>
    <m/>
    <m/>
    <m/>
    <x v="4"/>
    <m/>
    <m/>
    <m/>
    <x v="2"/>
    <x v="3"/>
  </r>
  <r>
    <n v="211"/>
    <m/>
    <m/>
    <m/>
    <m/>
    <m/>
    <m/>
    <s v=""/>
    <x v="3"/>
    <m/>
    <m/>
    <m/>
    <m/>
    <m/>
    <x v="4"/>
    <m/>
    <m/>
    <m/>
    <x v="2"/>
    <x v="3"/>
  </r>
  <r>
    <n v="212"/>
    <m/>
    <m/>
    <m/>
    <m/>
    <m/>
    <m/>
    <s v=""/>
    <x v="3"/>
    <m/>
    <m/>
    <m/>
    <m/>
    <m/>
    <x v="4"/>
    <m/>
    <m/>
    <m/>
    <x v="2"/>
    <x v="3"/>
  </r>
  <r>
    <n v="213"/>
    <m/>
    <m/>
    <m/>
    <m/>
    <m/>
    <m/>
    <s v=""/>
    <x v="3"/>
    <m/>
    <m/>
    <m/>
    <m/>
    <m/>
    <x v="4"/>
    <m/>
    <m/>
    <m/>
    <x v="2"/>
    <x v="3"/>
  </r>
  <r>
    <n v="214"/>
    <m/>
    <m/>
    <m/>
    <m/>
    <m/>
    <m/>
    <s v=""/>
    <x v="3"/>
    <m/>
    <m/>
    <m/>
    <m/>
    <m/>
    <x v="4"/>
    <m/>
    <m/>
    <m/>
    <x v="2"/>
    <x v="3"/>
  </r>
  <r>
    <n v="215"/>
    <m/>
    <m/>
    <m/>
    <m/>
    <m/>
    <m/>
    <s v=""/>
    <x v="3"/>
    <m/>
    <m/>
    <m/>
    <m/>
    <m/>
    <x v="4"/>
    <m/>
    <m/>
    <m/>
    <x v="2"/>
    <x v="3"/>
  </r>
  <r>
    <n v="216"/>
    <m/>
    <m/>
    <m/>
    <m/>
    <m/>
    <m/>
    <s v=""/>
    <x v="3"/>
    <m/>
    <m/>
    <m/>
    <m/>
    <m/>
    <x v="4"/>
    <m/>
    <m/>
    <m/>
    <x v="2"/>
    <x v="3"/>
  </r>
  <r>
    <n v="217"/>
    <m/>
    <m/>
    <m/>
    <m/>
    <m/>
    <m/>
    <s v=""/>
    <x v="3"/>
    <m/>
    <m/>
    <m/>
    <m/>
    <m/>
    <x v="4"/>
    <m/>
    <m/>
    <m/>
    <x v="2"/>
    <x v="3"/>
  </r>
  <r>
    <n v="218"/>
    <m/>
    <m/>
    <m/>
    <m/>
    <m/>
    <m/>
    <s v=""/>
    <x v="3"/>
    <m/>
    <m/>
    <m/>
    <m/>
    <m/>
    <x v="4"/>
    <m/>
    <m/>
    <m/>
    <x v="2"/>
    <x v="3"/>
  </r>
  <r>
    <n v="219"/>
    <m/>
    <m/>
    <m/>
    <m/>
    <m/>
    <m/>
    <s v=""/>
    <x v="3"/>
    <m/>
    <m/>
    <m/>
    <m/>
    <m/>
    <x v="4"/>
    <m/>
    <m/>
    <m/>
    <x v="2"/>
    <x v="3"/>
  </r>
  <r>
    <m/>
    <m/>
    <m/>
    <m/>
    <m/>
    <m/>
    <m/>
    <s v=""/>
    <x v="3"/>
    <m/>
    <m/>
    <m/>
    <m/>
    <m/>
    <x v="4"/>
    <m/>
    <m/>
    <m/>
    <x v="2"/>
    <x v="3"/>
  </r>
  <r>
    <m/>
    <m/>
    <m/>
    <m/>
    <m/>
    <m/>
    <m/>
    <s v=""/>
    <x v="3"/>
    <m/>
    <m/>
    <m/>
    <m/>
    <m/>
    <x v="4"/>
    <m/>
    <m/>
    <m/>
    <x v="2"/>
    <x v="3"/>
  </r>
  <r>
    <m/>
    <m/>
    <m/>
    <m/>
    <m/>
    <m/>
    <m/>
    <s v=""/>
    <x v="3"/>
    <m/>
    <m/>
    <m/>
    <m/>
    <m/>
    <x v="4"/>
    <m/>
    <m/>
    <m/>
    <x v="2"/>
    <x v="3"/>
  </r>
  <r>
    <m/>
    <m/>
    <m/>
    <m/>
    <m/>
    <m/>
    <m/>
    <s v=""/>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s v="esther14_91@hotmail.es"/>
    <s v="Todo "/>
    <s v="se informó a la ciudadana que la solicitud está incompleta, ya que debe especificar la información que nos solicita."/>
    <x v="0"/>
    <n v="5"/>
    <s v="Procede"/>
    <m/>
    <d v="2018-01-04T00:00:00"/>
    <m/>
    <x v="0"/>
    <n v="1"/>
    <x v="0"/>
    <d v="2018-01-11T00:00:00"/>
    <d v="2018-01-08T00:00:00"/>
    <n v="3"/>
    <x v="0"/>
    <s v="ANTES DE 10 DIAS"/>
  </r>
  <r>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s v="Procede"/>
    <m/>
    <d v="2018-01-15T00:00:00"/>
    <m/>
    <x v="0"/>
    <n v="1"/>
    <x v="0"/>
    <d v="2018-02-06T00:00:00"/>
    <d v="2018-02-22T00:00:00"/>
    <n v="28"/>
    <x v="1"/>
    <s v="DE 10 A 15 DIAS"/>
  </r>
  <r>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s v="Procede"/>
    <m/>
    <d v="2018-01-12T00:00:00"/>
    <m/>
    <x v="0"/>
    <n v="1"/>
    <x v="0"/>
    <d v="2018-01-19T00:00:00"/>
    <d v="2018-01-19T00:00:00"/>
    <n v="5"/>
    <x v="0"/>
    <s v="ANTES DE 10 DIAS"/>
  </r>
  <r>
    <s v="pblancod@hotmail.con"/>
    <s v="Estatus de los montos aportados como empleado de TSS entre septiembre 2003-abril 2009."/>
    <s v="solicitud referida a la SIPEN"/>
    <x v="2"/>
    <n v="3"/>
    <s v="Referida"/>
    <m/>
    <d v="2018-01-15T00:00:00"/>
    <m/>
    <x v="0"/>
    <n v="1"/>
    <x v="0"/>
    <d v="2018-01-18T00:00:00"/>
    <d v="2018-01-15T00:00:00"/>
    <n v="1"/>
    <x v="0"/>
    <s v=""/>
  </r>
  <r>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s v="Procede"/>
    <m/>
    <d v="2018-01-16T00:00:00"/>
    <m/>
    <x v="0"/>
    <n v="1"/>
    <x v="0"/>
    <d v="2018-01-23T00:00:00"/>
    <d v="2018-01-23T00:00:00"/>
    <n v="5"/>
    <x v="0"/>
    <s v="ANTES DE 10 DIAS"/>
  </r>
  <r>
    <s v="gisselle.sjr@hotmail.com"/>
    <s v="1- Registro en TSS. 2- Sobre pago de la TSS: como y donde, formas en que se realiza."/>
    <s v="Informacion suministrada en documento adjunto al correo electrónico"/>
    <x v="3"/>
    <n v="3"/>
    <s v="Procede"/>
    <m/>
    <d v="2018-01-22T00:00:00"/>
    <m/>
    <x v="0"/>
    <n v="1"/>
    <x v="0"/>
    <d v="2018-01-25T00:00:00"/>
    <d v="2018-01-23T00:00:00"/>
    <n v="2"/>
    <x v="0"/>
    <s v="ANTES DE 10 DIAS"/>
  </r>
  <r>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s v="Procede"/>
    <m/>
    <d v="2018-01-30T00:00:00"/>
    <m/>
    <x v="0"/>
    <n v="1"/>
    <x v="0"/>
    <d v="2018-02-20T00:00:00"/>
    <d v="2018-02-22T00:00:00"/>
    <n v="18"/>
    <x v="0"/>
    <s v="DE 10 A 15 DIAS"/>
  </r>
  <r>
    <s v="colonangelicam@gmail.com"/>
    <s v="Reporte de las ultimas 12 Cuotas del pago a mi ARS"/>
    <s v="Ciudadana remitida a la DIDA, por no ser información publica"/>
    <x v="0"/>
    <n v="5"/>
    <s v="Procede"/>
    <m/>
    <d v="2018-02-02T00:00:00"/>
    <m/>
    <x v="0"/>
    <n v="2"/>
    <x v="1"/>
    <d v="2018-02-09T00:00:00"/>
    <d v="2018-02-07T00:00:00"/>
    <n v="4"/>
    <x v="0"/>
    <s v="ANTES DE 10 DIAS"/>
  </r>
  <r>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s v="Procede"/>
    <m/>
    <d v="2018-02-06T00:00:00"/>
    <m/>
    <x v="0"/>
    <n v="2"/>
    <x v="1"/>
    <d v="2018-02-13T00:00:00"/>
    <d v="2018-02-13T00:00:00"/>
    <n v="5"/>
    <x v="0"/>
    <s v="ANTES DE 10 DIAS"/>
  </r>
  <r>
    <s v="laura.guz31@gmail.com"/>
    <s v="Confirmación de que mi empleador (Gymboree Play and Music) me tiene registrada en la TSS. "/>
    <s v="Información suministrada en documento adjunto"/>
    <x v="1"/>
    <n v="15"/>
    <s v="Procede"/>
    <m/>
    <d v="2018-02-22T00:00:00"/>
    <m/>
    <x v="0"/>
    <n v="2"/>
    <x v="1"/>
    <d v="2018-03-16T00:00:00"/>
    <d v="2018-02-26T00:00:00"/>
    <n v="3"/>
    <x v="0"/>
    <s v="ANTES DE 10 DIAS"/>
  </r>
  <r>
    <s v="alianysg@gmail.com"/>
    <s v="registro de empresas y pagos mensuales para personal de ventas"/>
    <s v="Informacion suministrada en documento adjunto al correo electrónico, se le informó que esto pertenece a servicios"/>
    <x v="3"/>
    <n v="3"/>
    <s v="Procede"/>
    <m/>
    <d v="2018-02-28T00:00:00"/>
    <m/>
    <x v="0"/>
    <n v="2"/>
    <x v="1"/>
    <d v="2018-03-05T00:00:00"/>
    <d v="2018-03-02T00:00:00"/>
    <n v="3"/>
    <x v="0"/>
    <s v="ANTES DE 10 DIAS"/>
  </r>
  <r>
    <s v="ana.rivasmolina@gmail.com"/>
    <s v="1- Requisitos de registro de empleados extranjeros. 2- Proceso de registro de empleados extranjeros. "/>
    <s v="Información suministrada en documento adjunto"/>
    <x v="0"/>
    <n v="5"/>
    <s v="Procede"/>
    <m/>
    <d v="2018-02-28T00:00:00"/>
    <m/>
    <x v="0"/>
    <n v="2"/>
    <x v="1"/>
    <d v="2018-03-07T00:00:00"/>
    <d v="2018-03-01T00:00:00"/>
    <n v="2"/>
    <x v="0"/>
    <s v="ANTES DE 10 DIAS"/>
  </r>
  <r>
    <s v="ana.rivasmolina@gmail.com"/>
    <s v="1- Estadisticas sobre cantidad de extranjeros cotizando en TSS, hasta el día 21/02/2018. 2- Estadistica sobre cantidad de extranjeros registrados con pasaporte, hasta el día 21/02/2018."/>
    <s v="Información suministrada en documento adjunto"/>
    <x v="3"/>
    <n v="3"/>
    <s v="Procede"/>
    <m/>
    <d v="2018-02-28T00:00:00"/>
    <m/>
    <x v="0"/>
    <n v="2"/>
    <x v="1"/>
    <d v="2018-03-05T00:00:00"/>
    <d v="2018-03-01T00:00:00"/>
    <n v="2"/>
    <x v="0"/>
    <s v="ANTES DE 10 DIAS"/>
  </r>
  <r>
    <s v="miguelinaalcantara58@gmail.com"/>
    <s v="Saber si tiene algun dinero (montos AFP)"/>
    <s v="solicitud referida a la SIPEN"/>
    <x v="2"/>
    <n v="3"/>
    <s v="Procede"/>
    <m/>
    <d v="2018-02-26T00:00:00"/>
    <m/>
    <x v="0"/>
    <n v="2"/>
    <x v="1"/>
    <d v="2018-03-02T00:00:00"/>
    <d v="2018-03-01T00:00:00"/>
    <n v="3"/>
    <x v="0"/>
    <s v="ANTES DE 10 DIAS"/>
  </r>
  <r>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s v="Rechazada"/>
    <m/>
    <d v="2018-02-28T00:00:00"/>
    <m/>
    <x v="0"/>
    <n v="2"/>
    <x v="1"/>
    <d v="2018-03-07T00:00:00"/>
    <d v="2018-03-01T00:00:00"/>
    <n v="2"/>
    <x v="0"/>
    <s v=""/>
  </r>
  <r>
    <s v="moypera@outlook.com"/>
    <s v="1- Primer director. 2- Director actual. 3- Funciones. 4- Aportes. 5- Misión, Politica y Valores. 6- Como se maneja. "/>
    <s v="Información suministrada en documento adjunto"/>
    <x v="3"/>
    <n v="3"/>
    <s v="Procede"/>
    <m/>
    <d v="2018-03-07T00:00:00"/>
    <m/>
    <x v="0"/>
    <n v="3"/>
    <x v="2"/>
    <d v="2018-03-12T00:00:00"/>
    <d v="2018-03-07T00:00:00"/>
    <n v="1"/>
    <x v="0"/>
    <s v="ANTES DE 10 DIAS"/>
  </r>
  <r>
    <s v="graciela05@hotmail.com"/>
    <s v="- Historia. 2- Sus Directores. 3- Servicios que brindan."/>
    <s v="Información suministrada de forma personal"/>
    <x v="3"/>
    <n v="3"/>
    <s v="Procede"/>
    <m/>
    <d v="2018-03-07T00:00:00"/>
    <m/>
    <x v="0"/>
    <n v="3"/>
    <x v="2"/>
    <d v="2018-03-12T00:00:00"/>
    <d v="2018-03-07T00:00:00"/>
    <n v="1"/>
    <x v="0"/>
    <s v="ANTES DE 10 DIAS"/>
  </r>
  <r>
    <s v="keila-0120@hot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javieralvarezp02@g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elopez@da.gob.do"/>
    <s v="Historial Seguro de saludf"/>
    <s v="Remitida a la DIDA"/>
    <x v="2"/>
    <n v="3"/>
    <s v="Referida"/>
    <m/>
    <d v="2018-03-12T00:00:00"/>
    <m/>
    <x v="0"/>
    <n v="3"/>
    <x v="2"/>
    <d v="2018-03-15T00:00:00"/>
    <d v="2018-03-14T00:00:00"/>
    <n v="3"/>
    <x v="0"/>
    <s v=""/>
  </r>
  <r>
    <s v="lidia.m13@hotmail.com"/>
    <s v="CONSUMO POR CONCEPTO DE ENERGIA ELECTRICA DE DICHA INSTITUCION EN EL PERIODO ENERO –DICIEMBRE 2017"/>
    <s v="Informacion suministrada en documento adjunto"/>
    <x v="0"/>
    <n v="5"/>
    <s v="Procede"/>
    <m/>
    <d v="2018-03-15T00:00:00"/>
    <m/>
    <x v="0"/>
    <n v="3"/>
    <x v="2"/>
    <d v="2018-03-22T00:00:00"/>
    <d v="2018-03-16T00:00:00"/>
    <n v="2"/>
    <x v="0"/>
    <s v="ANTES DE 10 DIAS"/>
  </r>
  <r>
    <s v="ana.rivasmolina@gmail.com"/>
    <s v="Cuantos extranjeros estan cotizando en el sistema de capitalizacion individual "/>
    <s v="Informacion suministrada en documento adjunto"/>
    <x v="1"/>
    <n v="15"/>
    <s v="Procede"/>
    <m/>
    <d v="2018-03-23T00:00:00"/>
    <m/>
    <x v="0"/>
    <n v="3"/>
    <x v="2"/>
    <d v="2018-04-17T00:00:00"/>
    <d v="2018-03-28T00:00:00"/>
    <n v="4"/>
    <x v="0"/>
    <s v="ANTES DE 10 DIAS"/>
  </r>
  <r>
    <s v="alejandroarias2829@hotmail.com"/>
    <s v="1- Jerarquización de funciones. (Organigrama) 2- Tabla de viaticos. Maxima Autoridad. Directores. Encargados. Supervisores. Tecnicos. Choferes."/>
    <s v="la información fue suministrada mediante documento enviado vía e-mail"/>
    <x v="0"/>
    <n v="5"/>
    <s v="Procede"/>
    <m/>
    <d v="2018-03-20T00:00:00"/>
    <m/>
    <x v="0"/>
    <n v="3"/>
    <x v="2"/>
    <d v="2018-03-27T00:00:00"/>
    <d v="2018-03-21T00:00:00"/>
    <n v="2"/>
    <x v="0"/>
    <s v="ANTES DE 10 DIAS"/>
  </r>
  <r>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s v="Procede"/>
    <m/>
    <d v="2018-03-20T00:00:00"/>
    <m/>
    <x v="0"/>
    <n v="3"/>
    <x v="2"/>
    <d v="2018-03-27T00:00:00"/>
    <d v="2018-03-21T00:00:00"/>
    <n v="2"/>
    <x v="0"/>
    <s v="ANTES DE 10 DIAS"/>
  </r>
  <r>
    <s v="mariesther-g@hotmail.com"/>
    <s v="Montos otorgados de Viaticos. (cena, almuerzo, desayuno, hospedaje)"/>
    <s v="la información fue suministrada mediante documento enviado vía e-mail"/>
    <x v="0"/>
    <n v="5"/>
    <s v="Procede"/>
    <m/>
    <d v="2018-03-21T00:00:00"/>
    <m/>
    <x v="0"/>
    <n v="3"/>
    <x v="2"/>
    <d v="2018-03-28T00:00:00"/>
    <d v="2018-03-21T00:00:00"/>
    <n v="1"/>
    <x v="0"/>
    <s v="ANTES DE 10 DIAS"/>
  </r>
  <r>
    <s v="patriciamartinezabreu777@gmail.com"/>
    <s v="1- Cantidad de trabajadores cotizantes registrados."/>
    <s v="la información fue suministrada mediante documento enviado vía e-mail"/>
    <x v="1"/>
    <n v="15"/>
    <s v="Procede"/>
    <m/>
    <d v="2018-03-28T00:00:00"/>
    <m/>
    <x v="0"/>
    <n v="3"/>
    <x v="2"/>
    <d v="2018-04-20T00:00:00"/>
    <d v="2018-04-03T00:00:00"/>
    <n v="3"/>
    <x v="0"/>
    <s v="ANTES DE 10 DIAS"/>
  </r>
  <r>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s v="Procede"/>
    <m/>
    <d v="2018-03-22T00:00:00"/>
    <m/>
    <x v="0"/>
    <n v="3"/>
    <x v="2"/>
    <d v="2018-04-02T00:00:00"/>
    <d v="2018-03-22T00:00:00"/>
    <n v="1"/>
    <x v="0"/>
    <s v="ANTES DE 10 DIAS"/>
  </r>
  <r>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s v="Procede"/>
    <m/>
    <d v="2018-03-23T00:00:00"/>
    <m/>
    <x v="0"/>
    <n v="3"/>
    <x v="2"/>
    <d v="2018-03-28T00:00:00"/>
    <d v="2018-03-23T00:00:00"/>
    <n v="1"/>
    <x v="0"/>
    <s v="ANTES DE 10 DIAS"/>
  </r>
  <r>
    <s v="js.suarez@bancentral.gov.do"/>
    <s v="Ejecución Presupuestaria Anual o Mensual para los años 2015 y 2016. Ver anexo ejemplo"/>
    <s v="El solicitante fue orientado como solicitar estas informaciones vía portal web"/>
    <x v="3"/>
    <n v="3"/>
    <s v="Procede"/>
    <m/>
    <d v="2018-03-23T00:00:00"/>
    <m/>
    <x v="0"/>
    <n v="3"/>
    <x v="2"/>
    <d v="2018-03-28T00:00:00"/>
    <d v="2018-03-27T00:00:00"/>
    <n v="3"/>
    <x v="0"/>
    <s v="ANTES DE 10 DIAS"/>
  </r>
  <r>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s v="Procede"/>
    <m/>
    <d v="2018-03-25T00:00:00"/>
    <m/>
    <x v="0"/>
    <n v="3"/>
    <x v="2"/>
    <d v="2018-04-03T00:00:00"/>
    <d v="2018-03-27T00:00:00"/>
    <n v="2"/>
    <x v="0"/>
    <s v="ANTES DE 10 DIAS"/>
  </r>
  <r>
    <s v="marielfortunator@gmail.com"/>
    <s v="Solicito el formulario que indica lo que el empleador paga a la TSS y lo que a el empleado le descuentan via nomina"/>
    <s v="la información fue suministrada mediante documento enviado vía e-mail"/>
    <x v="0"/>
    <n v="5"/>
    <s v="Procede"/>
    <m/>
    <d v="2018-03-28T00:00:00"/>
    <m/>
    <x v="0"/>
    <n v="3"/>
    <x v="2"/>
    <d v="2018-04-06T00:00:00"/>
    <d v="2018-04-03T00:00:00"/>
    <n v="3"/>
    <x v="0"/>
    <s v="ANTES DE 10 DIAS"/>
  </r>
  <r>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s v="Procede"/>
    <m/>
    <d v="2018-04-02T00:00:00"/>
    <m/>
    <x v="0"/>
    <n v="4"/>
    <x v="3"/>
    <d v="2018-04-05T00:00:00"/>
    <d v="2018-04-02T00:00:00"/>
    <n v="1"/>
    <x v="0"/>
    <s v="ANTES DE 10 DIAS"/>
  </r>
  <r>
    <s v="garielparedes08@gmail.com"/>
    <s v="deseo solicitar los gastos y presupuesto de la institucion"/>
    <s v="Información suministrada en documento adjunto enviado por correo electrónico"/>
    <x v="3"/>
    <n v="3"/>
    <s v="Procede"/>
    <m/>
    <d v="2018-04-03T00:00:00"/>
    <m/>
    <x v="0"/>
    <n v="4"/>
    <x v="3"/>
    <d v="2018-04-06T00:00:00"/>
    <d v="2018-04-04T00:00:00"/>
    <n v="2"/>
    <x v="0"/>
    <s v="ANTES DE 10 DIAS"/>
  </r>
  <r>
    <s v="alonsoportorreal@gmail.com"/>
    <s v="Cantidad de empresas a nivel Nacional que cesaron sus operaciones por año (para los últimos años)"/>
    <s v="Solicitud remitida a Ministerio de Trabajo"/>
    <x v="2"/>
    <n v="3"/>
    <s v="Referida"/>
    <m/>
    <d v="2018-04-05T00:00:00"/>
    <m/>
    <x v="0"/>
    <n v="4"/>
    <x v="3"/>
    <d v="2018-04-10T00:00:00"/>
    <d v="2018-04-06T00:00:00"/>
    <n v="2"/>
    <x v="0"/>
    <s v=""/>
  </r>
  <r>
    <s v="marian1729@outlook.com"/>
    <s v="Tiempo inscrita en TSS"/>
    <s v="Referida a la Dirección de Información y  Defensa a los Afiliados"/>
    <x v="2"/>
    <n v="3"/>
    <s v="Referida"/>
    <m/>
    <d v="2018-04-09T00:00:00"/>
    <m/>
    <x v="0"/>
    <n v="4"/>
    <x v="3"/>
    <d v="2018-04-12T00:00:00"/>
    <d v="2018-04-09T00:00:00"/>
    <n v="1"/>
    <x v="0"/>
    <s v=""/>
  </r>
  <r>
    <s v="titocarlos33@hotmail.com"/>
    <s v="Saber cuanto he pagado de impuesto 2- Lo que he generado en los años 2015,2016 y 2017 ( Remitida por la DGII a esta TSS)"/>
    <s v="Referida a la Dirección de Información y  Defensa a los Afiliados"/>
    <x v="2"/>
    <n v="3"/>
    <s v="Referida"/>
    <m/>
    <d v="2018-04-11T00:00:00"/>
    <m/>
    <x v="0"/>
    <n v="4"/>
    <x v="3"/>
    <d v="2018-04-16T00:00:00"/>
    <d v="2018-04-12T00:00:00"/>
    <n v="2"/>
    <x v="0"/>
    <s v=""/>
  </r>
  <r>
    <s v="jamiecarolina@hotmail.com"/>
    <s v="Solicitud de deuda en TSS"/>
    <s v="Le informamos que puede acceder a nuestra página web tss.gov.do con su class, de no tener class contactar el Departamento"/>
    <x v="3"/>
    <n v="3"/>
    <s v="Procede"/>
    <m/>
    <d v="2018-04-11T00:00:00"/>
    <m/>
    <x v="0"/>
    <n v="4"/>
    <x v="3"/>
    <d v="2018-04-16T00:00:00"/>
    <d v="2018-04-16T00:00:00"/>
    <n v="4"/>
    <x v="1"/>
    <s v="ANTES DE 10 DIAS"/>
  </r>
  <r>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s v="Procede"/>
    <m/>
    <d v="2018-04-13T00:00:00"/>
    <m/>
    <x v="1"/>
    <m/>
    <x v="4"/>
    <d v="2018-04-18T00:00:00"/>
    <d v="2018-04-16T00:00:00"/>
    <n v="2"/>
    <x v="0"/>
    <s v="ANTES DE 10 DIAS"/>
  </r>
  <r>
    <s v="socratestavera@hotmail.com"/>
    <s v="Cantidad de asalariados según los rangos de salarios contenidos en el documento adjunto del mes mas actualziado de este 2018"/>
    <s v="pendiente"/>
    <x v="4"/>
    <s v=""/>
    <m/>
    <m/>
    <m/>
    <m/>
    <x v="1"/>
    <m/>
    <x v="4"/>
    <s v=""/>
    <m/>
    <n v="0"/>
    <x v="0"/>
    <s v="ANTES DE 10 DIAS"/>
  </r>
  <r>
    <s v="amelia.j_93@hotmail.com"/>
    <s v="Quisiera saber si estoy cotizando TSS como dependiente o como titular."/>
    <s v="Solicitud remitida a la Direccion de Información y Defensa de los Afiliados"/>
    <x v="2"/>
    <n v="3"/>
    <s v="Referida"/>
    <m/>
    <d v="2018-04-18T00:00:00"/>
    <m/>
    <x v="1"/>
    <m/>
    <x v="4"/>
    <d v="2018-04-23T00:00:00"/>
    <d v="2018-04-20T00:00:00"/>
    <n v="3"/>
    <x v="0"/>
    <s v=""/>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4"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3:K26" firstHeaderRow="1" firstDataRow="3" firstDataCol="1"/>
  <pivotFields count="20">
    <pivotField subtotalTop="0"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5">
        <item x="0"/>
        <item x="2"/>
        <item h="1"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4"/>
        <item x="0"/>
        <item x="1"/>
        <item x="2"/>
        <item x="3"/>
        <item t="default"/>
      </items>
    </pivotField>
    <pivotField subtotalTop="0" showAll="0"/>
    <pivotField subtotalTop="0" showAll="0"/>
    <pivotField subtotalTop="0" showAll="0"/>
    <pivotField axis="axisCol" subtotalTop="0" showAll="0">
      <items count="4">
        <item x="0"/>
        <item x="1"/>
        <item x="2"/>
        <item t="default"/>
      </items>
    </pivotField>
    <pivotField axis="axisRow" showAll="0" defaultSubtotal="0">
      <items count="4">
        <item x="2"/>
        <item x="0"/>
        <item x="1"/>
        <item x="3"/>
      </items>
    </pivotField>
  </pivotFields>
  <rowFields count="2">
    <field x="14"/>
    <field x="19"/>
  </rowFields>
  <rowItems count="21">
    <i>
      <x/>
    </i>
    <i r="1">
      <x v="3"/>
    </i>
    <i t="default">
      <x/>
    </i>
    <i>
      <x v="1"/>
    </i>
    <i r="1">
      <x/>
    </i>
    <i r="1">
      <x v="1"/>
    </i>
    <i r="1">
      <x v="2"/>
    </i>
    <i t="default">
      <x v="1"/>
    </i>
    <i>
      <x v="2"/>
    </i>
    <i r="1">
      <x/>
    </i>
    <i r="1">
      <x v="1"/>
    </i>
    <i t="default">
      <x v="2"/>
    </i>
    <i>
      <x v="3"/>
    </i>
    <i r="1">
      <x/>
    </i>
    <i r="1">
      <x v="1"/>
    </i>
    <i t="default">
      <x v="3"/>
    </i>
    <i>
      <x v="4"/>
    </i>
    <i r="1">
      <x/>
    </i>
    <i r="1">
      <x v="1"/>
    </i>
    <i t="default">
      <x v="4"/>
    </i>
    <i t="grand">
      <x/>
    </i>
  </rowItems>
  <colFields count="2">
    <field x="18"/>
    <field x="8"/>
  </colFields>
  <colItems count="10">
    <i>
      <x/>
      <x/>
    </i>
    <i r="1">
      <x v="1"/>
    </i>
    <i r="1">
      <x v="3"/>
    </i>
    <i t="default">
      <x/>
    </i>
    <i>
      <x v="1"/>
      <x/>
    </i>
    <i t="default">
      <x v="1"/>
    </i>
    <i>
      <x v="2"/>
      <x/>
    </i>
    <i r="1">
      <x v="3"/>
    </i>
    <i t="default">
      <x v="2"/>
    </i>
    <i t="grand">
      <x/>
    </i>
  </colItems>
  <dataFields count="1">
    <dataField name="Count of Tiempo estipulado" fld="7"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5"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0">
  <location ref="A4:C10" firstHeaderRow="1" firstDataRow="2" firstDataCol="1" rowPageCount="2" colPageCount="1"/>
  <pivotFields count="17">
    <pivotField showAll="0"/>
    <pivotField showAll="0"/>
    <pivotField showAll="0" defaultSubtotal="0"/>
    <pivotField axis="axisRow" showAll="0">
      <items count="9">
        <item x="1"/>
        <item x="3"/>
        <item m="1" x="5"/>
        <item m="1" x="7"/>
        <item x="2"/>
        <item x="4"/>
        <item x="0"/>
        <item m="1" x="6"/>
        <item t="default"/>
      </items>
    </pivotField>
    <pivotField showAll="0"/>
    <pivotField dataField="1" showAll="0"/>
    <pivotField showAll="0"/>
    <pivotField showAll="0"/>
    <pivotField showAll="0"/>
    <pivotField axis="axisPage" multipleItemSelectionAllowed="1" showAll="0" defaultSubtotal="0">
      <items count="7">
        <item h="1" m="1" x="2"/>
        <item h="1" m="1" x="6"/>
        <item h="1" m="1" x="5"/>
        <item h="1" m="1" x="4"/>
        <item h="1" m="1" x="3"/>
        <item h="1" x="1"/>
        <item x="0"/>
      </items>
    </pivotField>
    <pivotField showAll="0"/>
    <pivotField axis="axisPage" multipleItemSelectionAllowed="1" showAll="0">
      <items count="52">
        <item h="1" m="1" x="5"/>
        <item h="1" m="1" x="15"/>
        <item h="1" m="1" x="7"/>
        <item h="1" m="1" x="9"/>
        <item h="1" m="1" x="50"/>
        <item h="1" m="1" x="18"/>
        <item h="1" m="1" x="21"/>
        <item h="1" m="1" x="39"/>
        <item h="1" m="1" x="19"/>
        <item h="1" m="1" x="10"/>
        <item h="1" m="1" x="47"/>
        <item h="1" m="1" x="41"/>
        <item h="1" x="4"/>
        <item h="1" m="1" x="36"/>
        <item h="1" m="1" x="44"/>
        <item h="1" m="1" x="20"/>
        <item h="1" m="1" x="6"/>
        <item h="1" m="1" x="30"/>
        <item h="1" m="1" x="26"/>
        <item h="1" m="1" x="12"/>
        <item h="1" m="1" x="49"/>
        <item h="1" m="1" x="28"/>
        <item h="1" m="1" x="17"/>
        <item h="1" m="1" x="24"/>
        <item h="1" m="1" x="14"/>
        <item h="1" m="1" x="13"/>
        <item h="1" m="1" x="46"/>
        <item h="1" m="1" x="27"/>
        <item h="1" m="1" x="42"/>
        <item h="1" m="1" x="33"/>
        <item h="1" m="1" x="31"/>
        <item h="1" m="1" x="16"/>
        <item h="1" m="1" x="11"/>
        <item h="1" m="1" x="8"/>
        <item h="1" m="1" x="29"/>
        <item h="1" m="1" x="34"/>
        <item m="1" x="45"/>
        <item m="1" x="48"/>
        <item m="1" x="32"/>
        <item m="1" x="25"/>
        <item m="1" x="38"/>
        <item m="1" x="35"/>
        <item m="1" x="23"/>
        <item m="1" x="22"/>
        <item m="1" x="40"/>
        <item m="1" x="37"/>
        <item h="1" m="1" x="43"/>
        <item h="1" x="0"/>
        <item h="1" x="1"/>
        <item x="2"/>
        <item h="1" x="3"/>
        <item t="default"/>
      </items>
    </pivotField>
    <pivotField showAll="0"/>
    <pivotField showAll="0"/>
    <pivotField showAll="0"/>
    <pivotField axis="axisCol" showAll="0">
      <items count="4">
        <item x="0"/>
        <item x="1"/>
        <item m="1" x="2"/>
        <item t="default"/>
      </items>
    </pivotField>
    <pivotField showAll="0"/>
  </pivotFields>
  <rowFields count="1">
    <field x="3"/>
  </rowFields>
  <rowItems count="5">
    <i>
      <x/>
    </i>
    <i>
      <x v="1"/>
    </i>
    <i>
      <x v="4"/>
    </i>
    <i>
      <x v="6"/>
    </i>
    <i t="grand">
      <x/>
    </i>
  </rowItems>
  <colFields count="1">
    <field x="15"/>
  </colFields>
  <colItems count="2">
    <i>
      <x/>
    </i>
    <i t="grand">
      <x/>
    </i>
  </colItems>
  <pageFields count="2">
    <pageField fld="9" hier="-1"/>
    <pageField fld="11" hier="-1"/>
  </pageFields>
  <dataFields count="1">
    <dataField name="Count of Respuesta " fld="5" subtotal="count" baseField="0" baseItem="0"/>
  </dataFields>
  <chartFormats count="15">
    <chartFormat chart="4" format="0" series="1">
      <pivotArea type="data" outline="0" fieldPosition="0">
        <references count="2">
          <reference field="4294967294" count="1" selected="0">
            <x v="0"/>
          </reference>
          <reference field="15" count="1" selected="0">
            <x v="0"/>
          </reference>
        </references>
      </pivotArea>
    </chartFormat>
    <chartFormat chart="4" format="1" series="1">
      <pivotArea type="data" outline="0" fieldPosition="0">
        <references count="2">
          <reference field="4294967294" count="1" selected="0">
            <x v="0"/>
          </reference>
          <reference field="15" count="1" selected="0">
            <x v="1"/>
          </reference>
        </references>
      </pivotArea>
    </chartFormat>
    <chartFormat chart="4" format="2" series="1">
      <pivotArea type="data" outline="0" fieldPosition="0">
        <references count="1">
          <reference field="4294967294" count="1" selected="0">
            <x v="0"/>
          </reference>
        </references>
      </pivotArea>
    </chartFormat>
    <chartFormat chart="4" format="3" series="1">
      <pivotArea type="data" outline="0" fieldPosition="0">
        <references count="3">
          <reference field="4294967294" count="1" selected="0">
            <x v="0"/>
          </reference>
          <reference field="11" count="1" selected="0">
            <x v="36"/>
          </reference>
          <reference field="15" count="1" selected="0">
            <x v="0"/>
          </reference>
        </references>
      </pivotArea>
    </chartFormat>
    <chartFormat chart="4" format="4" series="1">
      <pivotArea type="data" outline="0" fieldPosition="0">
        <references count="3">
          <reference field="4294967294" count="1" selected="0">
            <x v="0"/>
          </reference>
          <reference field="11" count="1" selected="0">
            <x v="37"/>
          </reference>
          <reference field="15" count="1" selected="0">
            <x v="0"/>
          </reference>
        </references>
      </pivotArea>
    </chartFormat>
    <chartFormat chart="4" format="5" series="1">
      <pivotArea type="data" outline="0" fieldPosition="0">
        <references count="3">
          <reference field="4294967294" count="1" selected="0">
            <x v="0"/>
          </reference>
          <reference field="11" count="1" selected="0">
            <x v="38"/>
          </reference>
          <reference field="15" count="1" selected="0">
            <x v="0"/>
          </reference>
        </references>
      </pivotArea>
    </chartFormat>
    <chartFormat chart="4" format="6" series="1">
      <pivotArea type="data" outline="0" fieldPosition="0">
        <references count="3">
          <reference field="4294967294" count="1" selected="0">
            <x v="0"/>
          </reference>
          <reference field="11" count="1" selected="0">
            <x v="39"/>
          </reference>
          <reference field="15" count="1" selected="0">
            <x v="0"/>
          </reference>
        </references>
      </pivotArea>
    </chartFormat>
    <chartFormat chart="4" format="7" series="1">
      <pivotArea type="data" outline="0" fieldPosition="0">
        <references count="3">
          <reference field="4294967294" count="1" selected="0">
            <x v="0"/>
          </reference>
          <reference field="11" count="1" selected="0">
            <x v="40"/>
          </reference>
          <reference field="15" count="1" selected="0">
            <x v="0"/>
          </reference>
        </references>
      </pivotArea>
    </chartFormat>
    <chartFormat chart="4" format="8" series="1">
      <pivotArea type="data" outline="0" fieldPosition="0">
        <references count="3">
          <reference field="4294967294" count="1" selected="0">
            <x v="0"/>
          </reference>
          <reference field="11" count="1" selected="0">
            <x v="40"/>
          </reference>
          <reference field="15" count="1" selected="0">
            <x v="1"/>
          </reference>
        </references>
      </pivotArea>
    </chartFormat>
    <chartFormat chart="4" format="9" series="1">
      <pivotArea type="data" outline="0" fieldPosition="0">
        <references count="3">
          <reference field="4294967294" count="1" selected="0">
            <x v="0"/>
          </reference>
          <reference field="11" count="1" selected="0">
            <x v="41"/>
          </reference>
          <reference field="15" count="1" selected="0">
            <x v="0"/>
          </reference>
        </references>
      </pivotArea>
    </chartFormat>
    <chartFormat chart="4" format="10" series="1">
      <pivotArea type="data" outline="0" fieldPosition="0">
        <references count="3">
          <reference field="4294967294" count="1" selected="0">
            <x v="0"/>
          </reference>
          <reference field="11" count="1" selected="0">
            <x v="42"/>
          </reference>
          <reference field="15" count="1" selected="0">
            <x v="0"/>
          </reference>
        </references>
      </pivotArea>
    </chartFormat>
    <chartFormat chart="4" format="11" series="1">
      <pivotArea type="data" outline="0" fieldPosition="0">
        <references count="3">
          <reference field="4294967294" count="1" selected="0">
            <x v="0"/>
          </reference>
          <reference field="11" count="1" selected="0">
            <x v="43"/>
          </reference>
          <reference field="15" count="1" selected="0">
            <x v="0"/>
          </reference>
        </references>
      </pivotArea>
    </chartFormat>
    <chartFormat chart="4" format="12" series="1">
      <pivotArea type="data" outline="0" fieldPosition="0">
        <references count="3">
          <reference field="4294967294" count="1" selected="0">
            <x v="0"/>
          </reference>
          <reference field="11" count="1" selected="0">
            <x v="44"/>
          </reference>
          <reference field="15" count="1" selected="0">
            <x v="0"/>
          </reference>
        </references>
      </pivotArea>
    </chartFormat>
    <chartFormat chart="4" format="13" series="1">
      <pivotArea type="data" outline="0" fieldPosition="0">
        <references count="3">
          <reference field="4294967294" count="1" selected="0">
            <x v="0"/>
          </reference>
          <reference field="11" count="1" selected="0">
            <x v="45"/>
          </reference>
          <reference field="15" count="1" selected="0">
            <x v="0"/>
          </reference>
        </references>
      </pivotArea>
    </chartFormat>
    <chartFormat chart="4" format="14" series="1">
      <pivotArea type="data" outline="0" fieldPosition="0">
        <references count="3">
          <reference field="4294967294" count="1" selected="0">
            <x v="0"/>
          </reference>
          <reference field="11" count="1" selected="0">
            <x v="46"/>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3"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4:E40" firstHeaderRow="1" firstDataRow="2" firstDataCol="1"/>
  <pivotFields count="19">
    <pivotField subtotalTop="0" showAll="0"/>
    <pivotField subtotalTop="0" showAll="0"/>
    <pivotField subtotalTop="0" showAll="0"/>
    <pivotField subtotalTop="0" showAll="0"/>
    <pivotField subtotalTop="0" showAll="0"/>
    <pivotField showAll="0" defaultSubtotal="0"/>
    <pivotField axis="axisRow" subtotalTop="0" showAll="0">
      <items count="6">
        <item h="1" x="4"/>
        <item x="3"/>
        <item x="1"/>
        <item h="1" x="2"/>
        <item h="1" x="0"/>
        <item t="default"/>
      </items>
    </pivotField>
    <pivotField dataField="1" subtotalTop="0" showAll="0"/>
    <pivotField axis="axisRow" subtotalTop="0" showAll="0">
      <items count="5">
        <item x="0"/>
        <item x="2"/>
        <item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0"/>
        <item x="1"/>
        <item x="2"/>
        <item x="3"/>
        <item x="4"/>
        <item t="default"/>
      </items>
    </pivotField>
    <pivotField subtotalTop="0" showAll="0"/>
    <pivotField subtotalTop="0" showAll="0"/>
    <pivotField subtotalTop="0" showAll="0"/>
    <pivotField axis="axisCol" subtotalTop="0" showAll="0">
      <items count="4">
        <item x="0"/>
        <item x="1"/>
        <item x="2"/>
        <item t="default"/>
      </items>
    </pivotField>
  </pivotFields>
  <rowFields count="3">
    <field x="14"/>
    <field x="6"/>
    <field x="8"/>
  </rowFields>
  <rowItems count="35">
    <i>
      <x/>
    </i>
    <i r="1">
      <x v="1"/>
    </i>
    <i r="2">
      <x/>
    </i>
    <i t="default" r="1">
      <x v="1"/>
    </i>
    <i r="1">
      <x v="2"/>
    </i>
    <i r="2">
      <x/>
    </i>
    <i t="default" r="1">
      <x v="2"/>
    </i>
    <i t="default">
      <x/>
    </i>
    <i>
      <x v="1"/>
    </i>
    <i r="1">
      <x v="1"/>
    </i>
    <i r="2">
      <x/>
    </i>
    <i t="default" r="1">
      <x v="1"/>
    </i>
    <i r="1">
      <x v="2"/>
    </i>
    <i r="2">
      <x/>
    </i>
    <i t="default" r="1">
      <x v="2"/>
    </i>
    <i t="default">
      <x v="1"/>
    </i>
    <i>
      <x v="2"/>
    </i>
    <i r="1">
      <x v="1"/>
    </i>
    <i r="2">
      <x/>
    </i>
    <i t="default" r="1">
      <x v="1"/>
    </i>
    <i r="1">
      <x v="2"/>
    </i>
    <i r="2">
      <x/>
    </i>
    <i t="default" r="1">
      <x v="2"/>
    </i>
    <i t="default">
      <x v="2"/>
    </i>
    <i>
      <x v="3"/>
    </i>
    <i r="1">
      <x v="1"/>
    </i>
    <i r="2">
      <x/>
    </i>
    <i t="default" r="1">
      <x v="1"/>
    </i>
    <i t="default">
      <x v="3"/>
    </i>
    <i>
      <x v="4"/>
    </i>
    <i r="1">
      <x v="1"/>
    </i>
    <i r="2">
      <x/>
    </i>
    <i t="default" r="1">
      <x v="1"/>
    </i>
    <i t="default">
      <x v="4"/>
    </i>
    <i t="grand">
      <x/>
    </i>
  </rowItems>
  <colFields count="1">
    <field x="18"/>
  </colFields>
  <colItems count="4">
    <i>
      <x/>
    </i>
    <i>
      <x v="1"/>
    </i>
    <i>
      <x v="2"/>
    </i>
    <i t="grand">
      <x/>
    </i>
  </colItems>
  <dataFields count="1">
    <dataField name="Count of Tiempo estipulado" fld="7"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3F29C7-7137-4143-8552-6D6DAE6702F3}" name="ano" displayName="ano" ref="I26:I38" totalsRowShown="0" headerRowDxfId="2">
  <autoFilter ref="I26:I38" xr:uid="{913F29C7-7137-4143-8552-6D6DAE6702F3}"/>
  <tableColumns count="1">
    <tableColumn id="1" xr3:uid="{DAE82A52-F4E7-4725-9090-422D59BBAD80}" name="Año"/>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39"/>
  <sheetViews>
    <sheetView showGridLines="0" tabSelected="1" topLeftCell="B1" workbookViewId="0">
      <selection activeCell="I23" sqref="I23"/>
    </sheetView>
  </sheetViews>
  <sheetFormatPr defaultColWidth="9.140625" defaultRowHeight="15" x14ac:dyDescent="0.25"/>
  <cols>
    <col min="1" max="1" width="2" customWidth="1"/>
    <col min="2" max="2" width="16" bestFit="1" customWidth="1"/>
    <col min="3" max="3" width="23" customWidth="1"/>
    <col min="4" max="4" width="17.28515625" customWidth="1"/>
    <col min="5" max="5" width="18.42578125" customWidth="1"/>
    <col min="6" max="6" width="15.7109375" customWidth="1"/>
    <col min="7" max="7" width="24.5703125" customWidth="1"/>
    <col min="8" max="8" width="16.5703125" bestFit="1" customWidth="1"/>
    <col min="9" max="9" width="15.85546875" bestFit="1" customWidth="1"/>
    <col min="10" max="10" width="10.42578125" bestFit="1" customWidth="1"/>
    <col min="11" max="11" width="12.7109375" bestFit="1" customWidth="1"/>
  </cols>
  <sheetData>
    <row r="1" spans="1:8" ht="63" customHeight="1" x14ac:dyDescent="0.25"/>
    <row r="2" spans="1:8" ht="42.75" customHeight="1" x14ac:dyDescent="0.25">
      <c r="B2" s="50" t="s">
        <v>100</v>
      </c>
      <c r="C2" s="50"/>
      <c r="D2" s="50"/>
      <c r="E2" s="50"/>
      <c r="F2" s="50"/>
      <c r="G2" s="50"/>
    </row>
    <row r="3" spans="1:8" ht="15" customHeight="1" x14ac:dyDescent="0.25">
      <c r="B3" s="50"/>
      <c r="C3" s="50"/>
      <c r="D3" s="50"/>
      <c r="E3" s="50"/>
      <c r="F3" s="50"/>
      <c r="G3" s="50"/>
    </row>
    <row r="4" spans="1:8" ht="0.75" customHeight="1" thickBot="1" x14ac:dyDescent="0.3">
      <c r="A4" s="41"/>
      <c r="B4" s="10"/>
      <c r="C4" s="10"/>
      <c r="D4" s="10"/>
      <c r="E4" s="10"/>
      <c r="F4" s="10"/>
      <c r="G4" s="10"/>
      <c r="H4" t="s">
        <v>43</v>
      </c>
    </row>
    <row r="5" spans="1:8" x14ac:dyDescent="0.25">
      <c r="A5" s="41"/>
      <c r="B5" s="21">
        <v>2023</v>
      </c>
      <c r="C5" s="51" t="s">
        <v>30</v>
      </c>
      <c r="D5" s="51"/>
      <c r="E5" s="51"/>
      <c r="F5" s="51"/>
      <c r="G5" s="52"/>
    </row>
    <row r="6" spans="1:8" x14ac:dyDescent="0.25">
      <c r="A6" s="41"/>
      <c r="B6" s="11" t="s">
        <v>28</v>
      </c>
      <c r="C6" s="12" t="s">
        <v>29</v>
      </c>
      <c r="D6" s="13" t="s">
        <v>31</v>
      </c>
      <c r="E6" s="13" t="s">
        <v>32</v>
      </c>
      <c r="F6" s="13" t="s">
        <v>33</v>
      </c>
      <c r="G6" s="14" t="s">
        <v>34</v>
      </c>
    </row>
    <row r="7" spans="1:8" x14ac:dyDescent="0.25">
      <c r="A7" s="41"/>
      <c r="B7" s="15" t="str">
        <f>'DATA VALIDATION'!$L27</f>
        <v>Enero  2023</v>
      </c>
      <c r="C7" s="16">
        <v>7</v>
      </c>
      <c r="D7" s="16">
        <v>6</v>
      </c>
      <c r="E7" s="16">
        <v>1</v>
      </c>
      <c r="F7" s="16">
        <v>0</v>
      </c>
      <c r="G7" s="43">
        <v>0</v>
      </c>
    </row>
    <row r="8" spans="1:8" x14ac:dyDescent="0.25">
      <c r="A8" s="41"/>
      <c r="B8" s="15" t="str">
        <f>'DATA VALIDATION'!$L28</f>
        <v>Febrero 2023</v>
      </c>
      <c r="C8" s="16">
        <v>4</v>
      </c>
      <c r="D8" s="16">
        <v>1</v>
      </c>
      <c r="E8" s="16">
        <v>1</v>
      </c>
      <c r="F8" s="16">
        <v>0</v>
      </c>
      <c r="G8" s="42">
        <v>2</v>
      </c>
    </row>
    <row r="9" spans="1:8" x14ac:dyDescent="0.25">
      <c r="A9" s="41"/>
      <c r="B9" s="15" t="str">
        <f>'DATA VALIDATION'!$L29</f>
        <v>Marzo 2023</v>
      </c>
      <c r="C9" s="16">
        <v>23</v>
      </c>
      <c r="D9" s="16">
        <v>12</v>
      </c>
      <c r="E9" s="16">
        <v>6</v>
      </c>
      <c r="F9" s="16">
        <v>5</v>
      </c>
      <c r="G9" s="42">
        <v>0</v>
      </c>
    </row>
    <row r="10" spans="1:8" x14ac:dyDescent="0.25">
      <c r="A10" s="41"/>
      <c r="B10" s="15" t="str">
        <f>'DATA VALIDATION'!$L30</f>
        <v>Abril 2023</v>
      </c>
      <c r="C10" s="16">
        <v>15</v>
      </c>
      <c r="D10" s="16">
        <v>7</v>
      </c>
      <c r="E10" s="16">
        <v>6</v>
      </c>
      <c r="F10" s="16">
        <v>1</v>
      </c>
      <c r="G10" s="42">
        <v>1</v>
      </c>
    </row>
    <row r="11" spans="1:8" x14ac:dyDescent="0.25">
      <c r="A11" s="41"/>
      <c r="B11" s="15" t="str">
        <f>'DATA VALIDATION'!$L31</f>
        <v>Mayo 2023</v>
      </c>
      <c r="C11" s="16">
        <v>8</v>
      </c>
      <c r="D11" s="16">
        <v>3</v>
      </c>
      <c r="E11" s="16">
        <v>4</v>
      </c>
      <c r="F11" s="16">
        <v>1</v>
      </c>
      <c r="G11" s="42">
        <v>0</v>
      </c>
    </row>
    <row r="12" spans="1:8" x14ac:dyDescent="0.25">
      <c r="A12" s="41"/>
      <c r="B12" s="15" t="str">
        <f>'DATA VALIDATION'!$L32</f>
        <v>Junio 2023</v>
      </c>
      <c r="C12" s="16">
        <v>1</v>
      </c>
      <c r="D12" s="16">
        <v>0</v>
      </c>
      <c r="E12" s="16">
        <v>0</v>
      </c>
      <c r="F12" s="16">
        <v>1</v>
      </c>
      <c r="G12" s="42">
        <v>0</v>
      </c>
    </row>
    <row r="13" spans="1:8" x14ac:dyDescent="0.25">
      <c r="A13" s="41"/>
      <c r="B13" s="15" t="str">
        <f>'DATA VALIDATION'!$L33</f>
        <v>Julio 2023</v>
      </c>
      <c r="C13" s="16" t="str">
        <f>IFERROR(GETPIVOTDATA("Tiempo estipulado",'P-TRANSP.'!$A$3,"MES",B13),"")</f>
        <v/>
      </c>
      <c r="D13" s="16" t="str">
        <f>IFERROR(GETPIVOTDATA("Tiempo estipulado",'P-TRANSP.'!$A$3,"MES",B13,"TIEMPO ANTES DE","ANTES DE 10 DIAS"),"")</f>
        <v/>
      </c>
      <c r="E13" s="16" t="str">
        <f>IFERROR(GETPIVOTDATA("Tiempo estipulado",'P-TRANSP.'!$A$3,"MES",B13,"TIEMPO ANTES DE","DE 10 A 15 DIAS"),"")</f>
        <v/>
      </c>
      <c r="F13" s="16" t="str">
        <f>IFERROR(GETPIVOTDATA("Tiempo estipulado",'P-TRANSP.'!$A$3,"Respuesta ","Referida","MES",B13,"Cumplimiento","A TIEMPO"),"")</f>
        <v/>
      </c>
      <c r="G13" s="42"/>
    </row>
    <row r="14" spans="1:8" x14ac:dyDescent="0.25">
      <c r="A14" s="41"/>
      <c r="B14" s="15" t="str">
        <f>'DATA VALIDATION'!$L34</f>
        <v>Agosto 2023</v>
      </c>
      <c r="C14" s="16" t="str">
        <f>IFERROR(GETPIVOTDATA("Tiempo estipulado",'P-TRANSP.'!$A$3,"MES",B14),"")</f>
        <v/>
      </c>
      <c r="D14" s="16" t="str">
        <f>IFERROR(GETPIVOTDATA("Tiempo estipulado",'P-TRANSP.'!$A$3,"MES",B14,"TIEMPO ANTES DE","ANTES DE 10 DIAS"),"")</f>
        <v/>
      </c>
      <c r="E14" s="16" t="str">
        <f>IFERROR(GETPIVOTDATA("Tiempo estipulado",'P-TRANSP.'!$A$3,"MES",B14,"TIEMPO ANTES DE","DE 10 A 15 DIAS"),"")</f>
        <v/>
      </c>
      <c r="F14" s="16" t="str">
        <f>IFERROR(GETPIVOTDATA("Tiempo estipulado",'P-TRANSP.'!$A$3,"Respuesta ","Referida","MES",B14,"Cumplimiento","A TIEMPO"),"")</f>
        <v/>
      </c>
      <c r="G14" s="42"/>
    </row>
    <row r="15" spans="1:8" x14ac:dyDescent="0.25">
      <c r="A15" s="41"/>
      <c r="B15" s="15" t="str">
        <f>'DATA VALIDATION'!$L35</f>
        <v>Septiembre 2023</v>
      </c>
      <c r="C15" s="16" t="str">
        <f>IFERROR(GETPIVOTDATA("Tiempo estipulado",'P-TRANSP.'!$A$3,"MES",B15),"")</f>
        <v/>
      </c>
      <c r="D15" s="16" t="str">
        <f>IFERROR(GETPIVOTDATA("Tiempo estipulado",'P-TRANSP.'!$A$3,"MES",B15,"TIEMPO ANTES DE","ANTES DE 10 DIAS"),"")</f>
        <v/>
      </c>
      <c r="E15" s="16" t="str">
        <f>IFERROR(GETPIVOTDATA("Tiempo estipulado",'P-TRANSP.'!$A$3,"MES",B15,"TIEMPO ANTES DE","DE 10 A 15 DIAS"),"")</f>
        <v/>
      </c>
      <c r="F15" s="16" t="str">
        <f>IFERROR(GETPIVOTDATA("Tiempo estipulado",'P-TRANSP.'!$A$3,"Respuesta ","Referida","MES",B15,"Cumplimiento","A TIEMPO"),"")</f>
        <v/>
      </c>
      <c r="G15" s="42"/>
    </row>
    <row r="16" spans="1:8" x14ac:dyDescent="0.25">
      <c r="A16" s="41"/>
      <c r="B16" s="15" t="str">
        <f>'DATA VALIDATION'!$L36</f>
        <v>Octubre 2023</v>
      </c>
      <c r="C16" s="16" t="str">
        <f>IFERROR(GETPIVOTDATA("Tiempo estipulado",'P-TRANSP.'!$A$3,"MES",B16),"")</f>
        <v/>
      </c>
      <c r="D16" s="16" t="str">
        <f>IFERROR(GETPIVOTDATA("Tiempo estipulado",'P-TRANSP.'!$A$3,"MES",B16,"TIEMPO ANTES DE","ANTES DE 10 DIAS"),"")</f>
        <v/>
      </c>
      <c r="E16" s="16" t="str">
        <f>IFERROR(GETPIVOTDATA("Tiempo estipulado",'P-TRANSP.'!$A$3,"MES",B16,"TIEMPO ANTES DE","DE 10 A 15 DIAS"),"")</f>
        <v/>
      </c>
      <c r="F16" s="16" t="str">
        <f>IFERROR(GETPIVOTDATA("Tiempo estipulado",'P-TRANSP.'!$A$3,"Respuesta ","Referida","MES",B16,"Cumplimiento","A TIEMPO"),"")</f>
        <v/>
      </c>
      <c r="G16" s="42"/>
    </row>
    <row r="17" spans="1:11" x14ac:dyDescent="0.25">
      <c r="A17" s="41"/>
      <c r="B17" s="15" t="str">
        <f>'DATA VALIDATION'!$L37</f>
        <v>Noviembre 2023</v>
      </c>
      <c r="C17" s="16" t="str">
        <f>IFERROR(GETPIVOTDATA("Tiempo estipulado",'P-TRANSP.'!$A$3,"MES",B17),"")</f>
        <v/>
      </c>
      <c r="D17" s="16" t="str">
        <f>IFERROR(GETPIVOTDATA("Tiempo estipulado",'P-TRANSP.'!$A$3,"MES",B17,"TIEMPO ANTES DE","ANTES DE 10 DIAS"),"")</f>
        <v/>
      </c>
      <c r="E17" s="16" t="str">
        <f>IFERROR(GETPIVOTDATA("Tiempo estipulado",'P-TRANSP.'!$A$3,"MES",B17,"TIEMPO ANTES DE","DE 10 A 15 DIAS"),"")</f>
        <v/>
      </c>
      <c r="F17" s="16" t="str">
        <f>IFERROR(GETPIVOTDATA("Tiempo estipulado",'P-TRANSP.'!$A$3,"Respuesta ","Referida","MES",B17,"Cumplimiento","A TIEMPO"),"")</f>
        <v/>
      </c>
      <c r="G17" s="42"/>
    </row>
    <row r="18" spans="1:11" ht="15.75" thickBot="1" x14ac:dyDescent="0.3">
      <c r="A18" s="41"/>
      <c r="B18" s="15" t="str">
        <f>'DATA VALIDATION'!$L38</f>
        <v>Diciembre 2023</v>
      </c>
      <c r="C18" s="16" t="str">
        <f>IFERROR(GETPIVOTDATA("Tiempo estipulado",'P-TRANSP.'!$A$3,"MES",B18),"")</f>
        <v/>
      </c>
      <c r="D18" s="16" t="str">
        <f>IFERROR(GETPIVOTDATA("Tiempo estipulado",'P-TRANSP.'!$A$3,"MES",B18,"TIEMPO ANTES DE","ANTES DE 10 DIAS"),"")</f>
        <v/>
      </c>
      <c r="E18" s="16" t="str">
        <f>IFERROR(GETPIVOTDATA("Tiempo estipulado",'P-TRANSP.'!$A$3,"MES",B18,"TIEMPO ANTES DE","DE 10 A 15 DIAS"),"")</f>
        <v/>
      </c>
      <c r="F18" s="16" t="str">
        <f>IFERROR(GETPIVOTDATA("Tiempo estipulado",'P-TRANSP.'!$A$3,"Respuesta ","Referida","MES",B18,"Cumplimiento","A TIEMPO"),"")</f>
        <v/>
      </c>
      <c r="G18" s="42"/>
    </row>
    <row r="19" spans="1:11" ht="15.75" thickBot="1" x14ac:dyDescent="0.3">
      <c r="A19" s="41"/>
      <c r="B19" s="17" t="s">
        <v>35</v>
      </c>
      <c r="C19" s="18">
        <f>+SUM(C7:C18)</f>
        <v>58</v>
      </c>
      <c r="D19" s="18">
        <f>SUM(D7:D18)</f>
        <v>29</v>
      </c>
      <c r="E19" s="18">
        <f>SUM(E7:E18)</f>
        <v>18</v>
      </c>
      <c r="F19" s="19">
        <f>SUM(F7:F18)</f>
        <v>8</v>
      </c>
      <c r="G19" s="20">
        <f>SUM(G7:G18)</f>
        <v>3</v>
      </c>
    </row>
    <row r="20" spans="1:11" x14ac:dyDescent="0.25">
      <c r="A20" s="41"/>
      <c r="B20" s="24"/>
      <c r="C20" s="25"/>
      <c r="D20" s="25"/>
      <c r="E20" s="25"/>
      <c r="F20" s="26"/>
      <c r="G20" s="25"/>
    </row>
    <row r="21" spans="1:11" x14ac:dyDescent="0.25">
      <c r="B21" s="24"/>
      <c r="C21" s="25"/>
      <c r="D21" s="25"/>
      <c r="E21" s="25"/>
    </row>
    <row r="22" spans="1:11" x14ac:dyDescent="0.25">
      <c r="B22" s="24"/>
      <c r="C22" s="25"/>
      <c r="D22" s="25"/>
      <c r="E22" s="25"/>
      <c r="F22" s="37" t="s">
        <v>44</v>
      </c>
    </row>
    <row r="23" spans="1:11" x14ac:dyDescent="0.25">
      <c r="B23" s="24"/>
      <c r="C23" s="25"/>
      <c r="D23" s="25"/>
      <c r="E23" s="25"/>
      <c r="F23" s="27"/>
    </row>
    <row r="24" spans="1:11" x14ac:dyDescent="0.25">
      <c r="B24" s="24"/>
      <c r="C24" s="25"/>
      <c r="D24" s="25"/>
      <c r="E24" s="25"/>
      <c r="F24" s="27"/>
    </row>
    <row r="25" spans="1:11" x14ac:dyDescent="0.25">
      <c r="B25" s="24"/>
      <c r="C25" s="25"/>
      <c r="D25" s="25"/>
      <c r="E25" s="25"/>
      <c r="F25" s="27"/>
    </row>
    <row r="26" spans="1:11" x14ac:dyDescent="0.25">
      <c r="B26" s="24"/>
      <c r="C26" s="25"/>
      <c r="D26" s="25"/>
      <c r="E26" s="25"/>
      <c r="F26" s="27"/>
    </row>
    <row r="27" spans="1:11" x14ac:dyDescent="0.25">
      <c r="B27" s="24"/>
      <c r="C27" s="25"/>
      <c r="D27" s="25"/>
      <c r="E27" s="25"/>
      <c r="F27" s="27"/>
      <c r="G27" s="28" t="str">
        <f>IF($F$24=TRUE,B11,"")</f>
        <v/>
      </c>
      <c r="H27" s="28" t="str">
        <f>+IF($F$24=TRUE,D11,"")</f>
        <v/>
      </c>
      <c r="I27" s="28" t="str">
        <f>+IF($F$24=TRUE,E11,"")</f>
        <v/>
      </c>
      <c r="J27" s="28" t="str">
        <f>+IF($F$24=TRUE,F11,"")</f>
        <v/>
      </c>
      <c r="K27" s="28" t="str">
        <f>+IF($F$24=TRUE,G11,"")</f>
        <v/>
      </c>
    </row>
    <row r="28" spans="1:11" x14ac:dyDescent="0.25">
      <c r="B28" s="24"/>
      <c r="C28" s="25"/>
      <c r="D28" s="25"/>
      <c r="E28" s="25"/>
      <c r="F28" s="27"/>
      <c r="G28" s="28" t="str">
        <f>IF($F$24=TRUE,B12,"")</f>
        <v/>
      </c>
      <c r="H28" s="28" t="str">
        <f>+IF($F$24=TRUE,D12,"")</f>
        <v/>
      </c>
      <c r="I28" s="28" t="str">
        <f>+IF($F$24=TRUE,E12,"")</f>
        <v/>
      </c>
      <c r="J28" s="28" t="str">
        <f>+IF($F$24=TRUE,F12,"")</f>
        <v/>
      </c>
      <c r="K28" s="28" t="str">
        <f>+IF($F$24=TRUE,#REF!,"")</f>
        <v/>
      </c>
    </row>
    <row r="29" spans="1:11" x14ac:dyDescent="0.25">
      <c r="B29" s="24"/>
      <c r="C29" s="25"/>
      <c r="D29" s="25"/>
      <c r="E29" s="25"/>
      <c r="F29" s="27"/>
      <c r="G29" s="28" t="str">
        <f>IF($F$25=TRUE,B13,"")</f>
        <v/>
      </c>
      <c r="H29" s="28" t="str">
        <f t="shared" ref="H29:K31" si="0">+IF($F$25=TRUE,D13,"")</f>
        <v/>
      </c>
      <c r="I29" s="28" t="str">
        <f t="shared" si="0"/>
        <v/>
      </c>
      <c r="J29" s="28" t="str">
        <f t="shared" si="0"/>
        <v/>
      </c>
      <c r="K29" s="28" t="str">
        <f t="shared" si="0"/>
        <v/>
      </c>
    </row>
    <row r="30" spans="1:11" x14ac:dyDescent="0.25">
      <c r="B30" s="24"/>
      <c r="C30" s="25"/>
      <c r="D30" s="25"/>
      <c r="E30" s="25"/>
      <c r="F30" s="27"/>
      <c r="G30" s="28" t="str">
        <f>IF($F$25=TRUE,B14,"")</f>
        <v/>
      </c>
      <c r="H30" s="28" t="str">
        <f t="shared" si="0"/>
        <v/>
      </c>
      <c r="I30" s="28" t="str">
        <f t="shared" si="0"/>
        <v/>
      </c>
      <c r="J30" s="28" t="str">
        <f t="shared" si="0"/>
        <v/>
      </c>
      <c r="K30" s="28" t="str">
        <f t="shared" si="0"/>
        <v/>
      </c>
    </row>
    <row r="31" spans="1:11" x14ac:dyDescent="0.25">
      <c r="B31" s="24"/>
      <c r="C31" s="25"/>
      <c r="D31" s="25"/>
      <c r="E31" s="25"/>
      <c r="F31" s="27"/>
      <c r="G31" s="28" t="str">
        <f>IF($F$25=TRUE,B15,"")</f>
        <v/>
      </c>
      <c r="H31" s="28" t="str">
        <f t="shared" si="0"/>
        <v/>
      </c>
      <c r="I31" s="28" t="str">
        <f t="shared" si="0"/>
        <v/>
      </c>
      <c r="J31" s="28" t="str">
        <f t="shared" si="0"/>
        <v/>
      </c>
      <c r="K31" s="28" t="str">
        <f t="shared" si="0"/>
        <v/>
      </c>
    </row>
    <row r="32" spans="1:11" x14ac:dyDescent="0.25">
      <c r="B32" s="24"/>
      <c r="C32" s="25"/>
      <c r="D32" s="25"/>
      <c r="E32" s="25"/>
      <c r="F32" s="27"/>
      <c r="G32" s="28" t="str">
        <f>IF($F$26=TRUE,B16,"")</f>
        <v/>
      </c>
      <c r="H32" s="28" t="str">
        <f t="shared" ref="H32:K34" si="1">+IF($F$26=TRUE,D16,"")</f>
        <v/>
      </c>
      <c r="I32" s="28" t="str">
        <f t="shared" si="1"/>
        <v/>
      </c>
      <c r="J32" s="28" t="str">
        <f t="shared" si="1"/>
        <v/>
      </c>
      <c r="K32" s="28" t="str">
        <f t="shared" si="1"/>
        <v/>
      </c>
    </row>
    <row r="33" spans="2:11" x14ac:dyDescent="0.25">
      <c r="B33" s="24"/>
      <c r="C33" s="25"/>
      <c r="D33" s="25"/>
      <c r="E33" s="25"/>
      <c r="F33" s="27"/>
      <c r="G33" s="28" t="str">
        <f>IF($F$26=TRUE,B17,"")</f>
        <v/>
      </c>
      <c r="H33" s="28" t="str">
        <f t="shared" si="1"/>
        <v/>
      </c>
      <c r="I33" s="28" t="str">
        <f t="shared" si="1"/>
        <v/>
      </c>
      <c r="J33" s="28" t="str">
        <f t="shared" si="1"/>
        <v/>
      </c>
      <c r="K33" s="28" t="str">
        <f t="shared" si="1"/>
        <v/>
      </c>
    </row>
    <row r="34" spans="2:11" x14ac:dyDescent="0.25">
      <c r="B34" s="24"/>
      <c r="C34" s="25"/>
      <c r="D34" s="25"/>
      <c r="E34" s="25"/>
      <c r="F34" s="27"/>
      <c r="G34" s="28" t="str">
        <f>IF($F$26=TRUE,B18,"")</f>
        <v/>
      </c>
      <c r="H34" s="28" t="str">
        <f t="shared" si="1"/>
        <v/>
      </c>
      <c r="I34" s="28" t="str">
        <f t="shared" si="1"/>
        <v/>
      </c>
      <c r="J34" s="28" t="str">
        <f t="shared" si="1"/>
        <v/>
      </c>
      <c r="K34" s="28" t="str">
        <f t="shared" si="1"/>
        <v/>
      </c>
    </row>
    <row r="35" spans="2:11" x14ac:dyDescent="0.25">
      <c r="B35" s="24"/>
      <c r="C35" s="25"/>
      <c r="D35" s="25"/>
      <c r="E35" s="25"/>
      <c r="F35" s="27"/>
      <c r="G35" s="28"/>
    </row>
    <row r="36" spans="2:11" x14ac:dyDescent="0.25">
      <c r="B36" s="24"/>
      <c r="C36" s="25"/>
      <c r="D36" s="25"/>
      <c r="E36" s="25"/>
      <c r="F36" s="27"/>
      <c r="G36" s="28"/>
    </row>
    <row r="37" spans="2:11" x14ac:dyDescent="0.25">
      <c r="B37" s="24"/>
      <c r="C37" s="25"/>
      <c r="D37" s="25"/>
      <c r="E37" s="25"/>
      <c r="F37" s="27"/>
      <c r="G37" s="28"/>
    </row>
    <row r="38" spans="2:11" x14ac:dyDescent="0.25">
      <c r="B38" s="10"/>
      <c r="C38" s="10"/>
      <c r="D38" s="10"/>
      <c r="E38" s="10"/>
      <c r="F38" s="10"/>
      <c r="G38" s="10"/>
    </row>
    <row r="39" spans="2:11" x14ac:dyDescent="0.25">
      <c r="B39" s="24"/>
      <c r="C39" s="25"/>
      <c r="D39" s="25"/>
      <c r="E39" s="25"/>
      <c r="F39" s="26"/>
      <c r="G39" s="25"/>
    </row>
  </sheetData>
  <mergeCells count="2">
    <mergeCell ref="B2:G3"/>
    <mergeCell ref="C5:G5"/>
  </mergeCells>
  <dataValidations count="1">
    <dataValidation type="list" allowBlank="1" showInputMessage="1" showErrorMessage="1" sqref="B5" xr:uid="{00000000-0002-0000-0100-000000000000}">
      <formula1>ano_2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21</xdr:row>
                    <xdr:rowOff>180975</xdr:rowOff>
                  </from>
                  <to>
                    <xdr:col>6</xdr:col>
                    <xdr:colOff>0</xdr:colOff>
                    <xdr:row>23</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23</xdr:row>
                    <xdr:rowOff>0</xdr:rowOff>
                  </from>
                  <to>
                    <xdr:col>6</xdr:col>
                    <xdr:colOff>0</xdr:colOff>
                    <xdr:row>24</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24</xdr:row>
                    <xdr:rowOff>0</xdr:rowOff>
                  </from>
                  <to>
                    <xdr:col>6</xdr:col>
                    <xdr:colOff>0</xdr:colOff>
                    <xdr:row>25</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25</xdr:row>
                    <xdr:rowOff>0</xdr:rowOff>
                  </from>
                  <to>
                    <xdr:col>6</xdr:col>
                    <xdr:colOff>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48BA-1383-4AF1-AFE6-26B934033F69}">
  <dimension ref="A2:H8"/>
  <sheetViews>
    <sheetView workbookViewId="0">
      <selection activeCell="E14" sqref="E14"/>
    </sheetView>
  </sheetViews>
  <sheetFormatPr defaultRowHeight="15" x14ac:dyDescent="0.25"/>
  <cols>
    <col min="3" max="3" width="22.140625" bestFit="1" customWidth="1"/>
    <col min="4" max="5" width="18.140625" customWidth="1"/>
    <col min="6" max="6" width="15.85546875" customWidth="1"/>
    <col min="7" max="7" width="17.42578125" customWidth="1"/>
    <col min="8" max="8" width="14.85546875" customWidth="1"/>
  </cols>
  <sheetData>
    <row r="2" spans="1:8" x14ac:dyDescent="0.25">
      <c r="A2" t="s">
        <v>37</v>
      </c>
      <c r="B2" t="s">
        <v>28</v>
      </c>
      <c r="C2" t="s">
        <v>29</v>
      </c>
      <c r="D2" t="s">
        <v>31</v>
      </c>
      <c r="E2" t="s">
        <v>32</v>
      </c>
      <c r="F2" t="s">
        <v>33</v>
      </c>
      <c r="G2" t="s">
        <v>34</v>
      </c>
      <c r="H2" t="s">
        <v>104</v>
      </c>
    </row>
    <row r="3" spans="1:8" x14ac:dyDescent="0.25">
      <c r="A3" s="49">
        <v>2023</v>
      </c>
      <c r="B3" t="s">
        <v>101</v>
      </c>
      <c r="C3">
        <v>7</v>
      </c>
      <c r="D3">
        <v>6</v>
      </c>
      <c r="E3">
        <v>1</v>
      </c>
      <c r="F3">
        <v>0</v>
      </c>
      <c r="G3">
        <v>0</v>
      </c>
      <c r="H3">
        <v>0</v>
      </c>
    </row>
    <row r="4" spans="1:8" x14ac:dyDescent="0.25">
      <c r="A4" s="49">
        <v>2023</v>
      </c>
      <c r="B4" t="s">
        <v>102</v>
      </c>
      <c r="C4">
        <v>4</v>
      </c>
      <c r="D4">
        <v>1</v>
      </c>
      <c r="E4">
        <v>1</v>
      </c>
      <c r="F4">
        <v>0</v>
      </c>
      <c r="G4">
        <v>2</v>
      </c>
      <c r="H4">
        <v>0</v>
      </c>
    </row>
    <row r="5" spans="1:8" x14ac:dyDescent="0.25">
      <c r="A5" s="49">
        <v>2023</v>
      </c>
      <c r="B5" t="s">
        <v>103</v>
      </c>
      <c r="C5">
        <v>23</v>
      </c>
      <c r="D5">
        <v>12</v>
      </c>
      <c r="E5">
        <v>6</v>
      </c>
      <c r="F5">
        <v>5</v>
      </c>
      <c r="G5">
        <v>0</v>
      </c>
      <c r="H5">
        <v>0</v>
      </c>
    </row>
    <row r="6" spans="1:8" x14ac:dyDescent="0.25">
      <c r="A6" s="49">
        <v>2023</v>
      </c>
      <c r="B6" t="s">
        <v>17</v>
      </c>
      <c r="C6">
        <v>15</v>
      </c>
      <c r="D6">
        <v>7</v>
      </c>
      <c r="E6">
        <v>6</v>
      </c>
      <c r="F6">
        <v>1</v>
      </c>
      <c r="G6">
        <v>1</v>
      </c>
      <c r="H6">
        <v>0</v>
      </c>
    </row>
    <row r="7" spans="1:8" x14ac:dyDescent="0.25">
      <c r="A7" s="49">
        <v>2023</v>
      </c>
      <c r="B7" t="s">
        <v>18</v>
      </c>
      <c r="C7">
        <v>8</v>
      </c>
      <c r="D7">
        <v>3</v>
      </c>
      <c r="E7">
        <v>4</v>
      </c>
      <c r="F7">
        <v>1</v>
      </c>
      <c r="G7">
        <v>0</v>
      </c>
      <c r="H7">
        <v>0</v>
      </c>
    </row>
    <row r="8" spans="1:8" x14ac:dyDescent="0.25">
      <c r="A8" s="49">
        <v>2023</v>
      </c>
      <c r="B8" t="s">
        <v>19</v>
      </c>
      <c r="C8">
        <v>1</v>
      </c>
      <c r="D8">
        <v>0</v>
      </c>
      <c r="E8">
        <v>0</v>
      </c>
      <c r="F8">
        <v>1</v>
      </c>
      <c r="G8">
        <v>0</v>
      </c>
      <c r="H8">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0" workbookViewId="0">
      <selection activeCell="I39" sqref="I39"/>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22" t="s">
        <v>11</v>
      </c>
    </row>
    <row r="5" spans="2:21" x14ac:dyDescent="0.25">
      <c r="B5" s="53" t="s">
        <v>85</v>
      </c>
      <c r="C5" s="53"/>
      <c r="D5" s="29"/>
      <c r="E5" s="30">
        <v>41640</v>
      </c>
      <c r="H5" s="28">
        <v>2</v>
      </c>
      <c r="U5" s="46">
        <v>42736</v>
      </c>
    </row>
    <row r="6" spans="2:21" ht="45" x14ac:dyDescent="0.25">
      <c r="B6" s="40" t="s">
        <v>0</v>
      </c>
      <c r="C6" s="40">
        <v>15</v>
      </c>
      <c r="E6" s="31">
        <v>44196</v>
      </c>
      <c r="H6" s="35" t="s">
        <v>12</v>
      </c>
      <c r="I6" s="35" t="s">
        <v>29</v>
      </c>
      <c r="J6" s="36" t="s">
        <v>31</v>
      </c>
      <c r="K6" s="36" t="s">
        <v>32</v>
      </c>
      <c r="L6" s="36" t="s">
        <v>33</v>
      </c>
      <c r="M6" s="36" t="s">
        <v>34</v>
      </c>
      <c r="O6" s="39" t="s">
        <v>49</v>
      </c>
      <c r="P6" s="39" t="s">
        <v>50</v>
      </c>
      <c r="U6" s="46">
        <v>42744</v>
      </c>
    </row>
    <row r="7" spans="2:21" x14ac:dyDescent="0.25">
      <c r="B7" s="40" t="s">
        <v>2</v>
      </c>
      <c r="C7" s="40">
        <v>3</v>
      </c>
      <c r="E7" s="32"/>
      <c r="H7" s="28" t="str">
        <f>IF($H$5=1,INDEX($L$27:$L$38,1,0),IF($H$5=2,INDEX($L$27:$L$38,4,0),IF($H$5=3,INDEX($L$27:$L$38,7,0),IF($H$5=4,INDEX($L$27:$L$38,10,0)))))</f>
        <v>Abril 2023</v>
      </c>
      <c r="I7" s="28">
        <f>VLOOKUP($H7,TRANSPARENCIA!$B$6:$G$18,2,FALSE)</f>
        <v>15</v>
      </c>
      <c r="J7" s="28">
        <f>VLOOKUP($H7,TRANSPARENCIA!$B$6:$G$18,3,FALSE)</f>
        <v>7</v>
      </c>
      <c r="K7" s="28">
        <f>VLOOKUP($H7,TRANSPARENCIA!$B$6:$G$18,4,FALSE)</f>
        <v>6</v>
      </c>
      <c r="L7" s="28">
        <f>VLOOKUP($H7,TRANSPARENCIA!$B$6:$G$18,5,FALSE)</f>
        <v>1</v>
      </c>
      <c r="M7" s="28">
        <f>VLOOKUP($H7,TRANSPARENCIA!$B$6:$G$18,6,FALSE)</f>
        <v>1</v>
      </c>
      <c r="O7" s="23" t="s">
        <v>2</v>
      </c>
      <c r="P7" s="23" t="s">
        <v>73</v>
      </c>
      <c r="U7" s="46">
        <v>42756</v>
      </c>
    </row>
    <row r="8" spans="2:21" x14ac:dyDescent="0.25">
      <c r="B8" s="40" t="s">
        <v>13</v>
      </c>
      <c r="C8" s="40">
        <v>3</v>
      </c>
      <c r="E8" s="32"/>
      <c r="H8" s="28" t="str">
        <f>IF($H$5=1,INDEX($L$27:$L$38,2,0),IF($H$5=2,INDEX($L$27:$L$38,5,0),IF($H$5=3,INDEX($L$27:$L$38,8,0),IF($H$5=4,INDEX($L$27:$L$38,11,0)))))</f>
        <v>Mayo 2023</v>
      </c>
      <c r="I8" s="28">
        <f>VLOOKUP($H8,TRANSPARENCIA!$B$6:$G$18,2,FALSE)</f>
        <v>8</v>
      </c>
      <c r="J8" s="28">
        <f>VLOOKUP($H8,TRANSPARENCIA!$B$6:$G$18,3,FALSE)</f>
        <v>3</v>
      </c>
      <c r="K8" s="28">
        <f>VLOOKUP($H8,TRANSPARENCIA!$B$6:$G$18,4,FALSE)</f>
        <v>4</v>
      </c>
      <c r="L8" s="28">
        <f>VLOOKUP($H8,TRANSPARENCIA!$B$6:$G$18,5,FALSE)</f>
        <v>1</v>
      </c>
      <c r="M8" s="28">
        <f>VLOOKUP($H8,TRANSPARENCIA!$B$6:$G$18,6,FALSE)</f>
        <v>0</v>
      </c>
      <c r="O8" s="23" t="s">
        <v>0</v>
      </c>
      <c r="P8" s="23" t="s">
        <v>47</v>
      </c>
      <c r="U8" s="46">
        <v>42765</v>
      </c>
    </row>
    <row r="9" spans="2:21" x14ac:dyDescent="0.25">
      <c r="B9" s="40" t="s">
        <v>3</v>
      </c>
      <c r="C9" s="40">
        <v>5</v>
      </c>
      <c r="E9" s="32"/>
      <c r="H9" s="28" t="str">
        <f>IF($H$5=1,INDEX($L$27:$L$38,3,0),IF($H$5=2,INDEX($L$27:$L$38,6,0),IF($H$5=3,INDEX($L$27:$L$38,9,0),IF($H$5=4,INDEX($L$27:$L$38,12,0)))))</f>
        <v>Junio 2023</v>
      </c>
      <c r="I9" s="28">
        <f>VLOOKUP($H9,TRANSPARENCIA!$B$6:$G$18,2,FALSE)</f>
        <v>1</v>
      </c>
      <c r="J9" s="28">
        <f>VLOOKUP($H9,TRANSPARENCIA!$B$6:$G$18,3,FALSE)</f>
        <v>0</v>
      </c>
      <c r="K9" s="28">
        <f>VLOOKUP($H9,TRANSPARENCIA!$B$6:$G$18,4,FALSE)</f>
        <v>0</v>
      </c>
      <c r="L9" s="28">
        <f>VLOOKUP($H9,TRANSPARENCIA!$B$6:$G$18,5,FALSE)</f>
        <v>1</v>
      </c>
      <c r="M9" s="28">
        <f>VLOOKUP($H9,TRANSPARENCIA!$B$6:$G$18,6,FALSE)</f>
        <v>0</v>
      </c>
      <c r="O9" s="23" t="s">
        <v>1</v>
      </c>
      <c r="P9" s="23" t="s">
        <v>48</v>
      </c>
      <c r="U9" s="46">
        <v>42762</v>
      </c>
    </row>
    <row r="10" spans="2:21" x14ac:dyDescent="0.25">
      <c r="B10" s="40" t="s">
        <v>92</v>
      </c>
      <c r="C10" s="40">
        <v>5</v>
      </c>
      <c r="E10" s="32"/>
      <c r="H10" s="28" t="str">
        <f>IF(TRANSPARENCIA!$F$24=TRUE,TRANSPARENCIA!B10,"")</f>
        <v/>
      </c>
      <c r="I10" s="28" t="str">
        <f>+IF(TRANSPARENCIA!$F$24=TRUE,TRANSPARENCIA!C10,"")</f>
        <v/>
      </c>
      <c r="J10" s="28" t="str">
        <f>+IF(TRANSPARENCIA!$F$24=TRUE,TRANSPARENCIA!D10,"")</f>
        <v/>
      </c>
      <c r="K10" s="28" t="str">
        <f>+IF(TRANSPARENCIA!$F$24=TRUE,TRANSPARENCIA!E10,"")</f>
        <v/>
      </c>
      <c r="L10" s="28" t="str">
        <f>+IF(TRANSPARENCIA!$F$24=TRUE,TRANSPARENCIA!F10,"")</f>
        <v/>
      </c>
      <c r="M10" s="28" t="str">
        <f>+IF(TRANSPARENCIA!$F$24=TRUE,TRANSPARENCIA!G10,"")</f>
        <v/>
      </c>
      <c r="O10" s="23" t="s">
        <v>3</v>
      </c>
      <c r="P10" s="23" t="s">
        <v>48</v>
      </c>
      <c r="U10" s="46">
        <v>42838</v>
      </c>
    </row>
    <row r="11" spans="2:21" x14ac:dyDescent="0.25">
      <c r="B11" s="40" t="s">
        <v>51</v>
      </c>
      <c r="C11" s="40">
        <v>5</v>
      </c>
      <c r="E11" s="32"/>
      <c r="O11" s="23" t="s">
        <v>46</v>
      </c>
      <c r="P11" s="23" t="s">
        <v>47</v>
      </c>
      <c r="U11" s="46">
        <v>42839</v>
      </c>
    </row>
    <row r="12" spans="2:21" x14ac:dyDescent="0.25">
      <c r="B12" s="40" t="s">
        <v>83</v>
      </c>
      <c r="C12" s="40">
        <v>5</v>
      </c>
      <c r="E12" s="32"/>
      <c r="U12" s="46">
        <v>42856</v>
      </c>
    </row>
    <row r="13" spans="2:21" x14ac:dyDescent="0.25">
      <c r="B13" s="40" t="s">
        <v>77</v>
      </c>
      <c r="C13" s="40">
        <v>5</v>
      </c>
      <c r="D13" s="33"/>
      <c r="E13" s="34"/>
      <c r="U13" s="46">
        <v>42901</v>
      </c>
    </row>
    <row r="14" spans="2:21" x14ac:dyDescent="0.25">
      <c r="B14" s="40" t="s">
        <v>74</v>
      </c>
      <c r="C14" s="40">
        <v>5</v>
      </c>
      <c r="U14" s="46"/>
    </row>
    <row r="15" spans="2:21" x14ac:dyDescent="0.25">
      <c r="B15" s="40" t="s">
        <v>79</v>
      </c>
      <c r="C15" s="40">
        <v>5</v>
      </c>
      <c r="U15" s="46"/>
    </row>
    <row r="16" spans="2:21" x14ac:dyDescent="0.25">
      <c r="B16" s="40" t="s">
        <v>80</v>
      </c>
      <c r="C16" s="40">
        <v>5</v>
      </c>
      <c r="U16" s="46"/>
    </row>
    <row r="17" spans="2:21" x14ac:dyDescent="0.25">
      <c r="B17" s="40" t="s">
        <v>78</v>
      </c>
      <c r="C17" s="40">
        <v>5</v>
      </c>
      <c r="U17" s="46"/>
    </row>
    <row r="18" spans="2:21" x14ac:dyDescent="0.25">
      <c r="B18" s="40" t="s">
        <v>81</v>
      </c>
      <c r="C18" s="40">
        <v>5</v>
      </c>
      <c r="U18" s="46"/>
    </row>
    <row r="19" spans="2:21" x14ac:dyDescent="0.25">
      <c r="B19" s="40" t="s">
        <v>76</v>
      </c>
      <c r="C19" s="40">
        <v>5</v>
      </c>
      <c r="U19" s="46"/>
    </row>
    <row r="20" spans="2:21" x14ac:dyDescent="0.25">
      <c r="B20" s="40" t="s">
        <v>75</v>
      </c>
      <c r="C20" s="40">
        <v>5</v>
      </c>
      <c r="U20" s="46">
        <v>42963</v>
      </c>
    </row>
    <row r="21" spans="2:21" x14ac:dyDescent="0.25">
      <c r="B21" s="40" t="s">
        <v>84</v>
      </c>
      <c r="C21" s="40">
        <v>5</v>
      </c>
      <c r="U21" s="46">
        <v>43002</v>
      </c>
    </row>
    <row r="22" spans="2:21" x14ac:dyDescent="0.25">
      <c r="B22" s="40" t="s">
        <v>82</v>
      </c>
      <c r="C22" s="40">
        <v>5</v>
      </c>
      <c r="U22" s="46">
        <v>43045</v>
      </c>
    </row>
    <row r="23" spans="2:21" x14ac:dyDescent="0.25">
      <c r="U23" s="46">
        <v>43094</v>
      </c>
    </row>
    <row r="24" spans="2:21" x14ac:dyDescent="0.25">
      <c r="B24" t="s">
        <v>9</v>
      </c>
      <c r="U24" s="46">
        <v>43102</v>
      </c>
    </row>
    <row r="25" spans="2:21" x14ac:dyDescent="0.25">
      <c r="B25" s="1">
        <v>41760</v>
      </c>
      <c r="C25" t="s">
        <v>10</v>
      </c>
      <c r="L25">
        <f>+TRANSPARENCIA!B5</f>
        <v>2023</v>
      </c>
      <c r="O25" s="48" t="s">
        <v>86</v>
      </c>
      <c r="U25" s="46">
        <v>43106</v>
      </c>
    </row>
    <row r="26" spans="2:21" x14ac:dyDescent="0.25">
      <c r="E26" s="9" t="s">
        <v>36</v>
      </c>
      <c r="F26" s="9" t="s">
        <v>37</v>
      </c>
      <c r="G26" s="9" t="s">
        <v>38</v>
      </c>
      <c r="I26" s="9" t="s">
        <v>37</v>
      </c>
      <c r="O26" s="6" t="s">
        <v>59</v>
      </c>
      <c r="U26" s="46">
        <v>43121</v>
      </c>
    </row>
    <row r="27" spans="2:21" x14ac:dyDescent="0.25">
      <c r="E27" t="s">
        <v>14</v>
      </c>
      <c r="F27">
        <v>2014</v>
      </c>
      <c r="G27" t="str">
        <f>E27&amp;" "&amp;F27</f>
        <v>Enero  2014</v>
      </c>
      <c r="I27">
        <v>2014</v>
      </c>
      <c r="L27" t="str">
        <f>+E27&amp;" "&amp;$L$25</f>
        <v>Enero  2023</v>
      </c>
      <c r="O27" s="6" t="s">
        <v>60</v>
      </c>
      <c r="U27" s="46">
        <v>43129</v>
      </c>
    </row>
    <row r="28" spans="2:21" x14ac:dyDescent="0.25">
      <c r="B28">
        <v>1</v>
      </c>
      <c r="C28" t="s">
        <v>14</v>
      </c>
      <c r="E28" t="s">
        <v>15</v>
      </c>
      <c r="F28">
        <v>2014</v>
      </c>
      <c r="G28" t="str">
        <f t="shared" ref="G28:G91" si="0">E28&amp;" "&amp;F28</f>
        <v>Febrero 2014</v>
      </c>
      <c r="I28">
        <v>2015</v>
      </c>
      <c r="L28" t="str">
        <f t="shared" ref="L28:L38" si="1">+E28&amp;" "&amp;$L$25</f>
        <v>Febrero 2023</v>
      </c>
      <c r="O28" s="6" t="s">
        <v>72</v>
      </c>
      <c r="U28" s="46">
        <v>43158</v>
      </c>
    </row>
    <row r="29" spans="2:21" x14ac:dyDescent="0.25">
      <c r="B29">
        <v>2</v>
      </c>
      <c r="C29" t="s">
        <v>15</v>
      </c>
      <c r="E29" t="s">
        <v>16</v>
      </c>
      <c r="F29">
        <v>2014</v>
      </c>
      <c r="G29" t="str">
        <f t="shared" si="0"/>
        <v>Marzo 2014</v>
      </c>
      <c r="I29">
        <v>2016</v>
      </c>
      <c r="L29" t="str">
        <f t="shared" si="1"/>
        <v>Marzo 2023</v>
      </c>
      <c r="O29" s="6" t="s">
        <v>61</v>
      </c>
      <c r="U29" s="46">
        <v>43188</v>
      </c>
    </row>
    <row r="30" spans="2:21" x14ac:dyDescent="0.25">
      <c r="B30">
        <v>3</v>
      </c>
      <c r="C30" t="s">
        <v>16</v>
      </c>
      <c r="E30" t="s">
        <v>17</v>
      </c>
      <c r="F30">
        <v>2014</v>
      </c>
      <c r="G30" t="str">
        <f t="shared" si="0"/>
        <v>Abril 2014</v>
      </c>
      <c r="I30">
        <v>2017</v>
      </c>
      <c r="L30" t="str">
        <f t="shared" si="1"/>
        <v>Abril 2023</v>
      </c>
      <c r="O30" s="6" t="s">
        <v>62</v>
      </c>
      <c r="U30" s="46">
        <v>43189</v>
      </c>
    </row>
    <row r="31" spans="2:21" x14ac:dyDescent="0.25">
      <c r="B31">
        <v>4</v>
      </c>
      <c r="C31" t="s">
        <v>17</v>
      </c>
      <c r="E31" t="s">
        <v>18</v>
      </c>
      <c r="F31">
        <v>2014</v>
      </c>
      <c r="G31" t="str">
        <f t="shared" si="0"/>
        <v>Mayo 2014</v>
      </c>
      <c r="I31">
        <v>2018</v>
      </c>
      <c r="L31" t="str">
        <f t="shared" si="1"/>
        <v>Mayo 2023</v>
      </c>
      <c r="O31" s="38" t="s">
        <v>63</v>
      </c>
      <c r="U31" s="46">
        <v>43220</v>
      </c>
    </row>
    <row r="32" spans="2:21" x14ac:dyDescent="0.25">
      <c r="B32">
        <v>5</v>
      </c>
      <c r="C32" t="s">
        <v>18</v>
      </c>
      <c r="E32" t="s">
        <v>19</v>
      </c>
      <c r="F32">
        <v>2014</v>
      </c>
      <c r="G32" t="str">
        <f t="shared" si="0"/>
        <v>Junio 2014</v>
      </c>
      <c r="I32">
        <v>2019</v>
      </c>
      <c r="L32" t="str">
        <f t="shared" si="1"/>
        <v>Junio 2023</v>
      </c>
      <c r="O32" s="6" t="s">
        <v>67</v>
      </c>
      <c r="U32" s="46">
        <v>43251</v>
      </c>
    </row>
    <row r="33" spans="2:21" x14ac:dyDescent="0.25">
      <c r="B33">
        <v>6</v>
      </c>
      <c r="C33" t="s">
        <v>19</v>
      </c>
      <c r="E33" t="s">
        <v>20</v>
      </c>
      <c r="F33">
        <v>2014</v>
      </c>
      <c r="G33" t="str">
        <f t="shared" si="0"/>
        <v>Julio 2014</v>
      </c>
      <c r="I33">
        <v>2020</v>
      </c>
      <c r="L33" t="str">
        <f t="shared" si="1"/>
        <v>Julio 2023</v>
      </c>
      <c r="O33" s="6" t="s">
        <v>64</v>
      </c>
      <c r="R33" s="45" t="s">
        <v>58</v>
      </c>
      <c r="U33" s="46">
        <v>43328</v>
      </c>
    </row>
    <row r="34" spans="2:21" x14ac:dyDescent="0.25">
      <c r="B34">
        <v>7</v>
      </c>
      <c r="C34" t="s">
        <v>20</v>
      </c>
      <c r="E34" t="s">
        <v>21</v>
      </c>
      <c r="F34">
        <v>2014</v>
      </c>
      <c r="G34" t="str">
        <f t="shared" si="0"/>
        <v>Agosto 2014</v>
      </c>
      <c r="I34">
        <v>2021</v>
      </c>
      <c r="L34" t="str">
        <f t="shared" si="1"/>
        <v>Agosto 2023</v>
      </c>
      <c r="O34" s="6" t="s">
        <v>65</v>
      </c>
      <c r="R34" s="6" t="s">
        <v>59</v>
      </c>
      <c r="U34" s="47">
        <v>43367</v>
      </c>
    </row>
    <row r="35" spans="2:21" x14ac:dyDescent="0.25">
      <c r="B35">
        <v>8</v>
      </c>
      <c r="C35" t="s">
        <v>21</v>
      </c>
      <c r="E35" t="s">
        <v>22</v>
      </c>
      <c r="F35">
        <v>2014</v>
      </c>
      <c r="G35" t="str">
        <f t="shared" si="0"/>
        <v>Septiembre 2014</v>
      </c>
      <c r="I35">
        <v>2022</v>
      </c>
      <c r="L35" t="str">
        <f t="shared" si="1"/>
        <v>Septiembre 2023</v>
      </c>
      <c r="O35" s="6" t="s">
        <v>66</v>
      </c>
      <c r="R35" s="6" t="s">
        <v>60</v>
      </c>
      <c r="U35" s="46">
        <v>43409</v>
      </c>
    </row>
    <row r="36" spans="2:21" x14ac:dyDescent="0.25">
      <c r="B36">
        <v>9</v>
      </c>
      <c r="C36" t="s">
        <v>22</v>
      </c>
      <c r="E36" t="s">
        <v>23</v>
      </c>
      <c r="F36">
        <v>2014</v>
      </c>
      <c r="G36" t="str">
        <f t="shared" si="0"/>
        <v>Octubre 2014</v>
      </c>
      <c r="I36">
        <v>2023</v>
      </c>
      <c r="L36" t="str">
        <f t="shared" si="1"/>
        <v>Octubre 2023</v>
      </c>
      <c r="O36" s="6" t="s">
        <v>68</v>
      </c>
      <c r="R36" s="6" t="s">
        <v>72</v>
      </c>
      <c r="U36" s="46">
        <v>43458</v>
      </c>
    </row>
    <row r="37" spans="2:21" x14ac:dyDescent="0.25">
      <c r="B37">
        <v>10</v>
      </c>
      <c r="C37" t="s">
        <v>23</v>
      </c>
      <c r="E37" t="s">
        <v>24</v>
      </c>
      <c r="F37">
        <v>2014</v>
      </c>
      <c r="G37" t="str">
        <f t="shared" si="0"/>
        <v>Noviembre 2014</v>
      </c>
      <c r="I37">
        <v>2024</v>
      </c>
      <c r="L37" t="str">
        <f t="shared" si="1"/>
        <v>Noviembre 2023</v>
      </c>
      <c r="O37" s="6" t="s">
        <v>69</v>
      </c>
      <c r="R37" s="6" t="s">
        <v>61</v>
      </c>
      <c r="U37" s="46">
        <v>43459</v>
      </c>
    </row>
    <row r="38" spans="2:21" x14ac:dyDescent="0.25">
      <c r="B38">
        <v>11</v>
      </c>
      <c r="C38" t="s">
        <v>24</v>
      </c>
      <c r="E38" t="s">
        <v>25</v>
      </c>
      <c r="F38">
        <v>2014</v>
      </c>
      <c r="G38" t="str">
        <f t="shared" si="0"/>
        <v>Diciembre 2014</v>
      </c>
      <c r="I38">
        <v>2025</v>
      </c>
      <c r="L38" t="str">
        <f t="shared" si="1"/>
        <v>Diciembre 2023</v>
      </c>
      <c r="O38" s="6" t="s">
        <v>70</v>
      </c>
      <c r="R38" s="6" t="s">
        <v>62</v>
      </c>
      <c r="U38" s="46">
        <v>43465</v>
      </c>
    </row>
    <row r="39" spans="2:21" x14ac:dyDescent="0.25">
      <c r="B39">
        <v>12</v>
      </c>
      <c r="C39" t="s">
        <v>25</v>
      </c>
      <c r="E39" t="s">
        <v>14</v>
      </c>
      <c r="F39">
        <v>2015</v>
      </c>
      <c r="G39" t="str">
        <f t="shared" si="0"/>
        <v>Enero  2015</v>
      </c>
      <c r="O39" t="s">
        <v>71</v>
      </c>
      <c r="R39" s="44"/>
      <c r="U39" s="46">
        <v>43466</v>
      </c>
    </row>
    <row r="40" spans="2:21" x14ac:dyDescent="0.25">
      <c r="E40" t="s">
        <v>15</v>
      </c>
      <c r="F40">
        <v>2015</v>
      </c>
      <c r="G40" t="str">
        <f t="shared" si="0"/>
        <v>Febrero 2015</v>
      </c>
      <c r="O40" s="6" t="s">
        <v>88</v>
      </c>
      <c r="R40" s="38" t="s">
        <v>56</v>
      </c>
      <c r="U40" s="46">
        <v>43471</v>
      </c>
    </row>
    <row r="41" spans="2:21" x14ac:dyDescent="0.25">
      <c r="E41" t="s">
        <v>16</v>
      </c>
      <c r="F41">
        <v>2015</v>
      </c>
      <c r="G41" t="str">
        <f t="shared" si="0"/>
        <v>Marzo 2015</v>
      </c>
      <c r="R41" s="38" t="s">
        <v>63</v>
      </c>
      <c r="U41" s="46">
        <v>43486</v>
      </c>
    </row>
    <row r="42" spans="2:21" x14ac:dyDescent="0.25">
      <c r="E42" t="s">
        <v>17</v>
      </c>
      <c r="F42">
        <v>2015</v>
      </c>
      <c r="G42" t="str">
        <f t="shared" si="0"/>
        <v>Abril 2015</v>
      </c>
      <c r="R42" s="6" t="s">
        <v>67</v>
      </c>
      <c r="U42" s="46">
        <v>43491</v>
      </c>
    </row>
    <row r="43" spans="2:21" x14ac:dyDescent="0.25">
      <c r="E43" t="s">
        <v>18</v>
      </c>
      <c r="F43">
        <v>2015</v>
      </c>
      <c r="G43" t="str">
        <f t="shared" si="0"/>
        <v>Mayo 2015</v>
      </c>
      <c r="O43" s="48" t="s">
        <v>91</v>
      </c>
      <c r="R43" s="6" t="s">
        <v>64</v>
      </c>
      <c r="U43" s="46"/>
    </row>
    <row r="44" spans="2:21" x14ac:dyDescent="0.25">
      <c r="E44" t="s">
        <v>19</v>
      </c>
      <c r="F44">
        <v>2015</v>
      </c>
      <c r="G44" t="str">
        <f t="shared" si="0"/>
        <v>Junio 2015</v>
      </c>
      <c r="O44" t="s">
        <v>89</v>
      </c>
      <c r="R44" s="6" t="s">
        <v>65</v>
      </c>
      <c r="U44" s="46"/>
    </row>
    <row r="45" spans="2:21" x14ac:dyDescent="0.25">
      <c r="E45" t="s">
        <v>20</v>
      </c>
      <c r="F45">
        <v>2015</v>
      </c>
      <c r="G45" t="str">
        <f t="shared" si="0"/>
        <v>Julio 2015</v>
      </c>
      <c r="O45" t="s">
        <v>13</v>
      </c>
      <c r="R45" s="6" t="s">
        <v>66</v>
      </c>
      <c r="U45" s="46"/>
    </row>
    <row r="46" spans="2:21" x14ac:dyDescent="0.25">
      <c r="E46" t="s">
        <v>21</v>
      </c>
      <c r="F46">
        <v>2015</v>
      </c>
      <c r="G46" t="str">
        <f t="shared" si="0"/>
        <v>Agosto 2015</v>
      </c>
      <c r="O46" t="s">
        <v>90</v>
      </c>
      <c r="R46" s="6"/>
      <c r="U46" s="46"/>
    </row>
    <row r="47" spans="2:21" x14ac:dyDescent="0.25">
      <c r="E47" t="s">
        <v>22</v>
      </c>
      <c r="F47">
        <v>2015</v>
      </c>
      <c r="G47" t="str">
        <f t="shared" si="0"/>
        <v>Septiembre 2015</v>
      </c>
      <c r="O47" t="s">
        <v>4</v>
      </c>
      <c r="R47" s="6" t="s">
        <v>57</v>
      </c>
      <c r="U47" s="46"/>
    </row>
    <row r="48" spans="2:21" x14ac:dyDescent="0.25">
      <c r="E48" t="s">
        <v>23</v>
      </c>
      <c r="F48">
        <v>2015</v>
      </c>
      <c r="G48" t="str">
        <f t="shared" si="0"/>
        <v>Octubre 2015</v>
      </c>
      <c r="R48" s="6" t="s">
        <v>68</v>
      </c>
      <c r="U48" s="46"/>
    </row>
    <row r="49" spans="5:18" x14ac:dyDescent="0.25">
      <c r="E49" t="s">
        <v>24</v>
      </c>
      <c r="F49">
        <v>2015</v>
      </c>
      <c r="G49" t="str">
        <f t="shared" si="0"/>
        <v>Noviembre 2015</v>
      </c>
      <c r="R49" s="6" t="s">
        <v>69</v>
      </c>
    </row>
    <row r="50" spans="5:18" x14ac:dyDescent="0.25">
      <c r="E50" t="s">
        <v>25</v>
      </c>
      <c r="F50">
        <v>2015</v>
      </c>
      <c r="G50" t="str">
        <f t="shared" si="0"/>
        <v>Diciembre 2015</v>
      </c>
      <c r="R50" s="6" t="s">
        <v>70</v>
      </c>
    </row>
    <row r="51" spans="5:18" x14ac:dyDescent="0.25">
      <c r="E51" t="s">
        <v>14</v>
      </c>
      <c r="F51">
        <v>2016</v>
      </c>
      <c r="G51" t="str">
        <f t="shared" si="0"/>
        <v>Enero  2016</v>
      </c>
      <c r="R51" t="s">
        <v>71</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6"/>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10.28515625" bestFit="1" customWidth="1"/>
    <col min="4" max="4" width="8.5703125" bestFit="1" customWidth="1"/>
    <col min="5" max="5" width="14.7109375" bestFit="1" customWidth="1"/>
    <col min="6" max="6" width="19.140625" bestFit="1" customWidth="1"/>
    <col min="7" max="7" width="22.28515625" bestFit="1" customWidth="1"/>
    <col min="8" max="8" width="9.140625" bestFit="1" customWidth="1"/>
    <col min="9" max="9" width="8.5703125" bestFit="1" customWidth="1"/>
    <col min="10" max="10" width="12.1406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E4" t="s">
        <v>41</v>
      </c>
      <c r="F4" t="s">
        <v>27</v>
      </c>
      <c r="G4" t="s">
        <v>42</v>
      </c>
      <c r="H4" t="s">
        <v>53</v>
      </c>
      <c r="J4" t="s">
        <v>93</v>
      </c>
      <c r="K4" t="s">
        <v>6</v>
      </c>
    </row>
    <row r="5" spans="1:11" x14ac:dyDescent="0.25">
      <c r="A5" s="2" t="s">
        <v>5</v>
      </c>
      <c r="B5" t="s">
        <v>4</v>
      </c>
      <c r="C5" t="s">
        <v>3</v>
      </c>
      <c r="D5" t="s">
        <v>13</v>
      </c>
      <c r="F5" t="s">
        <v>4</v>
      </c>
      <c r="H5" t="s">
        <v>4</v>
      </c>
      <c r="I5" t="s">
        <v>13</v>
      </c>
    </row>
    <row r="6" spans="1:11" x14ac:dyDescent="0.25">
      <c r="A6" s="7" t="s">
        <v>53</v>
      </c>
      <c r="B6" s="4"/>
      <c r="C6" s="4"/>
      <c r="D6" s="4"/>
      <c r="E6" s="4"/>
      <c r="F6" s="4"/>
      <c r="G6" s="4"/>
      <c r="H6" s="4"/>
      <c r="I6" s="4"/>
      <c r="J6" s="4"/>
      <c r="K6" s="4"/>
    </row>
    <row r="7" spans="1:11" x14ac:dyDescent="0.25">
      <c r="A7" s="5" t="s">
        <v>53</v>
      </c>
      <c r="B7" s="4"/>
      <c r="C7" s="4"/>
      <c r="D7" s="4"/>
      <c r="E7" s="4"/>
      <c r="F7" s="4"/>
      <c r="G7" s="4"/>
      <c r="H7" s="4">
        <v>1</v>
      </c>
      <c r="I7" s="4">
        <v>1</v>
      </c>
      <c r="J7" s="4">
        <v>2</v>
      </c>
      <c r="K7" s="4">
        <v>2</v>
      </c>
    </row>
    <row r="8" spans="1:11" x14ac:dyDescent="0.25">
      <c r="A8" s="7" t="s">
        <v>93</v>
      </c>
      <c r="B8" s="4"/>
      <c r="C8" s="4"/>
      <c r="D8" s="4"/>
      <c r="E8" s="4"/>
      <c r="F8" s="4"/>
      <c r="G8" s="4"/>
      <c r="H8" s="4">
        <v>1</v>
      </c>
      <c r="I8" s="4">
        <v>1</v>
      </c>
      <c r="J8" s="4">
        <v>2</v>
      </c>
      <c r="K8" s="4">
        <v>2</v>
      </c>
    </row>
    <row r="9" spans="1:11" x14ac:dyDescent="0.25">
      <c r="A9" s="7" t="s">
        <v>54</v>
      </c>
      <c r="B9" s="4"/>
      <c r="C9" s="4"/>
      <c r="D9" s="4"/>
      <c r="E9" s="4"/>
      <c r="F9" s="4"/>
      <c r="G9" s="4"/>
      <c r="H9" s="4"/>
      <c r="I9" s="4"/>
      <c r="J9" s="4"/>
      <c r="K9" s="4"/>
    </row>
    <row r="10" spans="1:11" x14ac:dyDescent="0.25">
      <c r="A10" s="5"/>
      <c r="B10" s="4"/>
      <c r="C10" s="4"/>
      <c r="D10" s="4">
        <v>1</v>
      </c>
      <c r="E10" s="4">
        <v>1</v>
      </c>
      <c r="F10" s="4"/>
      <c r="G10" s="4"/>
      <c r="H10" s="4"/>
      <c r="I10" s="4"/>
      <c r="J10" s="4"/>
      <c r="K10" s="4">
        <v>1</v>
      </c>
    </row>
    <row r="11" spans="1:11" x14ac:dyDescent="0.25">
      <c r="A11" s="5" t="s">
        <v>31</v>
      </c>
      <c r="B11" s="4">
        <v>4</v>
      </c>
      <c r="C11" s="4"/>
      <c r="D11" s="4"/>
      <c r="E11" s="4">
        <v>4</v>
      </c>
      <c r="F11" s="4"/>
      <c r="G11" s="4"/>
      <c r="H11" s="4"/>
      <c r="I11" s="4"/>
      <c r="J11" s="4"/>
      <c r="K11" s="4">
        <v>4</v>
      </c>
    </row>
    <row r="12" spans="1:11" x14ac:dyDescent="0.25">
      <c r="A12" s="5" t="s">
        <v>52</v>
      </c>
      <c r="B12" s="4">
        <v>1</v>
      </c>
      <c r="C12" s="4"/>
      <c r="D12" s="4"/>
      <c r="E12" s="4">
        <v>1</v>
      </c>
      <c r="F12" s="4">
        <v>1</v>
      </c>
      <c r="G12" s="4">
        <v>1</v>
      </c>
      <c r="H12" s="4"/>
      <c r="I12" s="4"/>
      <c r="J12" s="4"/>
      <c r="K12" s="4">
        <v>2</v>
      </c>
    </row>
    <row r="13" spans="1:11" x14ac:dyDescent="0.25">
      <c r="A13" s="7" t="s">
        <v>55</v>
      </c>
      <c r="B13" s="4">
        <v>5</v>
      </c>
      <c r="C13" s="4"/>
      <c r="D13" s="4">
        <v>1</v>
      </c>
      <c r="E13" s="4">
        <v>6</v>
      </c>
      <c r="F13" s="4">
        <v>1</v>
      </c>
      <c r="G13" s="4">
        <v>1</v>
      </c>
      <c r="H13" s="4"/>
      <c r="I13" s="4"/>
      <c r="J13" s="4"/>
      <c r="K13" s="4">
        <v>7</v>
      </c>
    </row>
    <row r="14" spans="1:11" x14ac:dyDescent="0.25">
      <c r="A14" s="7" t="s">
        <v>94</v>
      </c>
      <c r="B14" s="4"/>
      <c r="C14" s="4"/>
      <c r="D14" s="4"/>
      <c r="E14" s="4"/>
      <c r="F14" s="4"/>
      <c r="G14" s="4"/>
      <c r="H14" s="4"/>
      <c r="I14" s="4"/>
      <c r="J14" s="4"/>
      <c r="K14" s="4"/>
    </row>
    <row r="15" spans="1:11" x14ac:dyDescent="0.25">
      <c r="A15" s="5"/>
      <c r="B15" s="4"/>
      <c r="C15" s="4">
        <v>1</v>
      </c>
      <c r="D15" s="4"/>
      <c r="E15" s="4">
        <v>1</v>
      </c>
      <c r="F15" s="4"/>
      <c r="G15" s="4"/>
      <c r="H15" s="4"/>
      <c r="I15" s="4"/>
      <c r="J15" s="4"/>
      <c r="K15" s="4">
        <v>1</v>
      </c>
    </row>
    <row r="16" spans="1:11" x14ac:dyDescent="0.25">
      <c r="A16" s="5" t="s">
        <v>31</v>
      </c>
      <c r="B16" s="4">
        <v>7</v>
      </c>
      <c r="C16" s="4"/>
      <c r="D16" s="4"/>
      <c r="E16" s="4">
        <v>7</v>
      </c>
      <c r="F16" s="4"/>
      <c r="G16" s="4"/>
      <c r="H16" s="4"/>
      <c r="I16" s="4"/>
      <c r="J16" s="4"/>
      <c r="K16" s="4">
        <v>7</v>
      </c>
    </row>
    <row r="17" spans="1:11" x14ac:dyDescent="0.25">
      <c r="A17" s="7" t="s">
        <v>95</v>
      </c>
      <c r="B17" s="4">
        <v>7</v>
      </c>
      <c r="C17" s="4">
        <v>1</v>
      </c>
      <c r="D17" s="4"/>
      <c r="E17" s="4">
        <v>8</v>
      </c>
      <c r="F17" s="4"/>
      <c r="G17" s="4"/>
      <c r="H17" s="4"/>
      <c r="I17" s="4"/>
      <c r="J17" s="4"/>
      <c r="K17" s="4">
        <v>8</v>
      </c>
    </row>
    <row r="18" spans="1:11" x14ac:dyDescent="0.25">
      <c r="A18" s="7" t="s">
        <v>96</v>
      </c>
      <c r="B18" s="4"/>
      <c r="C18" s="4"/>
      <c r="D18" s="4"/>
      <c r="E18" s="4"/>
      <c r="F18" s="4"/>
      <c r="G18" s="4"/>
      <c r="H18" s="4"/>
      <c r="I18" s="4"/>
      <c r="J18" s="4"/>
      <c r="K18" s="4"/>
    </row>
    <row r="19" spans="1:11" x14ac:dyDescent="0.25">
      <c r="A19" s="5"/>
      <c r="B19" s="4"/>
      <c r="C19" s="4"/>
      <c r="D19" s="4">
        <v>1</v>
      </c>
      <c r="E19" s="4">
        <v>1</v>
      </c>
      <c r="F19" s="4"/>
      <c r="G19" s="4"/>
      <c r="H19" s="4"/>
      <c r="I19" s="4"/>
      <c r="J19" s="4"/>
      <c r="K19" s="4">
        <v>1</v>
      </c>
    </row>
    <row r="20" spans="1:11" x14ac:dyDescent="0.25">
      <c r="A20" s="5" t="s">
        <v>31</v>
      </c>
      <c r="B20" s="4">
        <v>15</v>
      </c>
      <c r="C20" s="4"/>
      <c r="D20" s="4"/>
      <c r="E20" s="4">
        <v>15</v>
      </c>
      <c r="F20" s="4"/>
      <c r="G20" s="4"/>
      <c r="H20" s="4"/>
      <c r="I20" s="4"/>
      <c r="J20" s="4"/>
      <c r="K20" s="4">
        <v>15</v>
      </c>
    </row>
    <row r="21" spans="1:11" x14ac:dyDescent="0.25">
      <c r="A21" s="7" t="s">
        <v>97</v>
      </c>
      <c r="B21" s="4">
        <v>15</v>
      </c>
      <c r="C21" s="4"/>
      <c r="D21" s="4">
        <v>1</v>
      </c>
      <c r="E21" s="4">
        <v>16</v>
      </c>
      <c r="F21" s="4"/>
      <c r="G21" s="4"/>
      <c r="H21" s="4"/>
      <c r="I21" s="4"/>
      <c r="J21" s="4"/>
      <c r="K21" s="4">
        <v>16</v>
      </c>
    </row>
    <row r="22" spans="1:11" x14ac:dyDescent="0.25">
      <c r="A22" s="7" t="s">
        <v>98</v>
      </c>
      <c r="B22" s="4"/>
      <c r="C22" s="4"/>
      <c r="D22" s="4"/>
      <c r="E22" s="4"/>
      <c r="F22" s="4"/>
      <c r="G22" s="4"/>
      <c r="H22" s="4"/>
      <c r="I22" s="4"/>
      <c r="J22" s="4"/>
      <c r="K22" s="4"/>
    </row>
    <row r="23" spans="1:11" x14ac:dyDescent="0.25">
      <c r="A23" s="5"/>
      <c r="B23" s="4"/>
      <c r="C23" s="4"/>
      <c r="D23" s="4">
        <v>3</v>
      </c>
      <c r="E23" s="4">
        <v>3</v>
      </c>
      <c r="F23" s="4"/>
      <c r="G23" s="4"/>
      <c r="H23" s="4"/>
      <c r="I23" s="4"/>
      <c r="J23" s="4"/>
      <c r="K23" s="4">
        <v>3</v>
      </c>
    </row>
    <row r="24" spans="1:11" x14ac:dyDescent="0.25">
      <c r="A24" s="5" t="s">
        <v>31</v>
      </c>
      <c r="B24" s="4">
        <v>2</v>
      </c>
      <c r="C24" s="4"/>
      <c r="D24" s="4"/>
      <c r="E24" s="4">
        <v>2</v>
      </c>
      <c r="F24" s="4">
        <v>1</v>
      </c>
      <c r="G24" s="4">
        <v>1</v>
      </c>
      <c r="H24" s="4"/>
      <c r="I24" s="4"/>
      <c r="J24" s="4"/>
      <c r="K24" s="4">
        <v>3</v>
      </c>
    </row>
    <row r="25" spans="1:11" x14ac:dyDescent="0.25">
      <c r="A25" s="7" t="s">
        <v>99</v>
      </c>
      <c r="B25" s="4">
        <v>2</v>
      </c>
      <c r="C25" s="4"/>
      <c r="D25" s="4">
        <v>3</v>
      </c>
      <c r="E25" s="4">
        <v>5</v>
      </c>
      <c r="F25" s="4">
        <v>1</v>
      </c>
      <c r="G25" s="4">
        <v>1</v>
      </c>
      <c r="H25" s="4"/>
      <c r="I25" s="4"/>
      <c r="J25" s="4"/>
      <c r="K25" s="4">
        <v>6</v>
      </c>
    </row>
    <row r="26" spans="1:11" x14ac:dyDescent="0.25">
      <c r="A26" s="7" t="s">
        <v>6</v>
      </c>
      <c r="B26" s="4">
        <v>29</v>
      </c>
      <c r="C26" s="4">
        <v>1</v>
      </c>
      <c r="D26" s="4">
        <v>5</v>
      </c>
      <c r="E26" s="4">
        <v>35</v>
      </c>
      <c r="F26" s="4">
        <v>2</v>
      </c>
      <c r="G26" s="4">
        <v>2</v>
      </c>
      <c r="H26" s="4">
        <v>1</v>
      </c>
      <c r="I26" s="4">
        <v>1</v>
      </c>
      <c r="J26" s="4">
        <v>2</v>
      </c>
      <c r="K26" s="4">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C10"/>
  <sheetViews>
    <sheetView workbookViewId="0">
      <selection activeCell="E35" sqref="E35"/>
    </sheetView>
  </sheetViews>
  <sheetFormatPr defaultColWidth="9.140625" defaultRowHeight="15" x14ac:dyDescent="0.25"/>
  <cols>
    <col min="1" max="1" width="18.85546875" bestFit="1" customWidth="1"/>
    <col min="2" max="2" width="16.28515625" bestFit="1" customWidth="1"/>
    <col min="3" max="4" width="11.28515625" bestFit="1" customWidth="1"/>
    <col min="5" max="5" width="16" customWidth="1"/>
    <col min="6" max="6" width="11.5703125" customWidth="1"/>
    <col min="7" max="7" width="14.7109375" customWidth="1"/>
    <col min="8" max="8" width="12.28515625" customWidth="1"/>
    <col min="9" max="9" width="15.42578125" customWidth="1"/>
    <col min="10" max="10" width="12" customWidth="1"/>
    <col min="11" max="11" width="17.28515625" bestFit="1" customWidth="1"/>
    <col min="12" max="12" width="15.140625" bestFit="1" customWidth="1"/>
    <col min="13" max="13" width="11.42578125" bestFit="1" customWidth="1"/>
    <col min="14" max="14" width="14.5703125" bestFit="1" customWidth="1"/>
    <col min="15" max="15" width="13.42578125" bestFit="1" customWidth="1"/>
    <col min="16" max="16" width="16.5703125" bestFit="1" customWidth="1"/>
    <col min="17" max="17" width="17.85546875" bestFit="1" customWidth="1"/>
    <col min="18" max="18" width="21" bestFit="1" customWidth="1"/>
    <col min="19" max="19" width="14.42578125" bestFit="1" customWidth="1"/>
    <col min="20" max="20" width="17.7109375" bestFit="1" customWidth="1"/>
    <col min="21" max="21" width="17.42578125" bestFit="1" customWidth="1"/>
    <col min="22" max="22" width="20.5703125" bestFit="1" customWidth="1"/>
    <col min="23" max="23" width="16.5703125" bestFit="1" customWidth="1"/>
    <col min="24" max="24" width="19.7109375" bestFit="1" customWidth="1"/>
    <col min="25" max="25" width="11.28515625" bestFit="1" customWidth="1"/>
  </cols>
  <sheetData>
    <row r="1" spans="1:3" x14ac:dyDescent="0.25">
      <c r="A1" s="2" t="s">
        <v>37</v>
      </c>
      <c r="B1" t="s">
        <v>87</v>
      </c>
    </row>
    <row r="2" spans="1:3" x14ac:dyDescent="0.25">
      <c r="A2" s="2" t="s">
        <v>12</v>
      </c>
      <c r="B2" t="s">
        <v>96</v>
      </c>
    </row>
    <row r="4" spans="1:3" x14ac:dyDescent="0.25">
      <c r="A4" s="2" t="s">
        <v>45</v>
      </c>
      <c r="B4" s="2" t="s">
        <v>7</v>
      </c>
    </row>
    <row r="5" spans="1:3" x14ac:dyDescent="0.25">
      <c r="A5" s="2" t="s">
        <v>5</v>
      </c>
      <c r="B5" t="s">
        <v>26</v>
      </c>
      <c r="C5" t="s">
        <v>6</v>
      </c>
    </row>
    <row r="6" spans="1:3" x14ac:dyDescent="0.25">
      <c r="A6" s="3" t="s">
        <v>0</v>
      </c>
      <c r="B6">
        <v>2</v>
      </c>
      <c r="C6">
        <v>2</v>
      </c>
    </row>
    <row r="7" spans="1:3" x14ac:dyDescent="0.25">
      <c r="A7" s="3" t="s">
        <v>2</v>
      </c>
      <c r="B7">
        <v>6</v>
      </c>
      <c r="C7">
        <v>6</v>
      </c>
    </row>
    <row r="8" spans="1:3" x14ac:dyDescent="0.25">
      <c r="A8" s="3" t="s">
        <v>13</v>
      </c>
      <c r="B8">
        <v>1</v>
      </c>
      <c r="C8">
        <v>1</v>
      </c>
    </row>
    <row r="9" spans="1:3" x14ac:dyDescent="0.25">
      <c r="A9" s="3" t="s">
        <v>51</v>
      </c>
      <c r="B9">
        <v>7</v>
      </c>
      <c r="C9">
        <v>7</v>
      </c>
    </row>
    <row r="10" spans="1:3" x14ac:dyDescent="0.25">
      <c r="A10" s="3" t="s">
        <v>6</v>
      </c>
      <c r="B10">
        <v>16</v>
      </c>
      <c r="C10">
        <v>16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E40"/>
  <sheetViews>
    <sheetView workbookViewId="0">
      <selection activeCell="A9" sqref="A9"/>
    </sheetView>
  </sheetViews>
  <sheetFormatPr defaultColWidth="9.140625" defaultRowHeight="15" x14ac:dyDescent="0.25"/>
  <cols>
    <col min="1" max="1" width="26.140625" customWidth="1"/>
    <col min="2" max="2" width="16.28515625" bestFit="1" customWidth="1"/>
    <col min="3" max="3" width="17.28515625" bestFit="1" customWidth="1"/>
    <col min="4" max="4" width="7.28515625" bestFit="1" customWidth="1"/>
    <col min="5"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5" x14ac:dyDescent="0.25">
      <c r="A4" s="2" t="s">
        <v>8</v>
      </c>
      <c r="B4" s="2" t="s">
        <v>7</v>
      </c>
    </row>
    <row r="5" spans="1:5" x14ac:dyDescent="0.25">
      <c r="A5" s="2" t="s">
        <v>5</v>
      </c>
      <c r="B5" t="s">
        <v>26</v>
      </c>
      <c r="C5" t="s">
        <v>27</v>
      </c>
      <c r="D5" t="s">
        <v>53</v>
      </c>
      <c r="E5" t="s">
        <v>6</v>
      </c>
    </row>
    <row r="6" spans="1:5" x14ac:dyDescent="0.25">
      <c r="A6" s="7" t="s">
        <v>54</v>
      </c>
      <c r="B6" s="4"/>
      <c r="C6" s="4"/>
      <c r="D6" s="4"/>
      <c r="E6" s="4"/>
    </row>
    <row r="7" spans="1:5" x14ac:dyDescent="0.25">
      <c r="A7" s="5" t="s">
        <v>2</v>
      </c>
      <c r="B7" s="4"/>
      <c r="C7" s="4"/>
      <c r="D7" s="4"/>
      <c r="E7" s="4"/>
    </row>
    <row r="8" spans="1:5" x14ac:dyDescent="0.25">
      <c r="A8" s="8" t="s">
        <v>4</v>
      </c>
      <c r="B8" s="4">
        <v>1</v>
      </c>
      <c r="C8" s="4"/>
      <c r="D8" s="4"/>
      <c r="E8" s="4">
        <v>1</v>
      </c>
    </row>
    <row r="9" spans="1:5" x14ac:dyDescent="0.25">
      <c r="A9" s="5" t="s">
        <v>39</v>
      </c>
      <c r="B9" s="4">
        <v>1</v>
      </c>
      <c r="C9" s="4"/>
      <c r="D9" s="4"/>
      <c r="E9" s="4">
        <v>1</v>
      </c>
    </row>
    <row r="10" spans="1:5" x14ac:dyDescent="0.25">
      <c r="A10" s="5" t="s">
        <v>0</v>
      </c>
      <c r="B10" s="4"/>
      <c r="C10" s="4"/>
      <c r="D10" s="4"/>
      <c r="E10" s="4"/>
    </row>
    <row r="11" spans="1:5" x14ac:dyDescent="0.25">
      <c r="A11" s="8" t="s">
        <v>4</v>
      </c>
      <c r="B11" s="4">
        <v>1</v>
      </c>
      <c r="C11" s="4">
        <v>1</v>
      </c>
      <c r="D11" s="4"/>
      <c r="E11" s="4">
        <v>2</v>
      </c>
    </row>
    <row r="12" spans="1:5" x14ac:dyDescent="0.25">
      <c r="A12" s="5" t="s">
        <v>40</v>
      </c>
      <c r="B12" s="4">
        <v>1</v>
      </c>
      <c r="C12" s="4">
        <v>1</v>
      </c>
      <c r="D12" s="4"/>
      <c r="E12" s="4">
        <v>2</v>
      </c>
    </row>
    <row r="13" spans="1:5" x14ac:dyDescent="0.25">
      <c r="A13" s="7" t="s">
        <v>55</v>
      </c>
      <c r="B13" s="4">
        <v>2</v>
      </c>
      <c r="C13" s="4">
        <v>1</v>
      </c>
      <c r="D13" s="4"/>
      <c r="E13" s="4">
        <v>3</v>
      </c>
    </row>
    <row r="14" spans="1:5" x14ac:dyDescent="0.25">
      <c r="A14" s="7" t="s">
        <v>94</v>
      </c>
      <c r="B14" s="4"/>
      <c r="C14" s="4"/>
      <c r="D14" s="4"/>
      <c r="E14" s="4"/>
    </row>
    <row r="15" spans="1:5" x14ac:dyDescent="0.25">
      <c r="A15" s="5" t="s">
        <v>2</v>
      </c>
      <c r="B15" s="4"/>
      <c r="C15" s="4"/>
      <c r="D15" s="4"/>
      <c r="E15" s="4"/>
    </row>
    <row r="16" spans="1:5" x14ac:dyDescent="0.25">
      <c r="A16" s="8" t="s">
        <v>4</v>
      </c>
      <c r="B16" s="4">
        <v>2</v>
      </c>
      <c r="C16" s="4"/>
      <c r="D16" s="4"/>
      <c r="E16" s="4">
        <v>2</v>
      </c>
    </row>
    <row r="17" spans="1:5" x14ac:dyDescent="0.25">
      <c r="A17" s="5" t="s">
        <v>39</v>
      </c>
      <c r="B17" s="4">
        <v>2</v>
      </c>
      <c r="C17" s="4"/>
      <c r="D17" s="4"/>
      <c r="E17" s="4">
        <v>2</v>
      </c>
    </row>
    <row r="18" spans="1:5" x14ac:dyDescent="0.25">
      <c r="A18" s="5" t="s">
        <v>0</v>
      </c>
      <c r="B18" s="4"/>
      <c r="C18" s="4"/>
      <c r="D18" s="4"/>
      <c r="E18" s="4"/>
    </row>
    <row r="19" spans="1:5" x14ac:dyDescent="0.25">
      <c r="A19" s="8" t="s">
        <v>4</v>
      </c>
      <c r="B19" s="4">
        <v>1</v>
      </c>
      <c r="C19" s="4"/>
      <c r="D19" s="4"/>
      <c r="E19" s="4">
        <v>1</v>
      </c>
    </row>
    <row r="20" spans="1:5" x14ac:dyDescent="0.25">
      <c r="A20" s="5" t="s">
        <v>40</v>
      </c>
      <c r="B20" s="4">
        <v>1</v>
      </c>
      <c r="C20" s="4"/>
      <c r="D20" s="4"/>
      <c r="E20" s="4">
        <v>1</v>
      </c>
    </row>
    <row r="21" spans="1:5" x14ac:dyDescent="0.25">
      <c r="A21" s="7" t="s">
        <v>95</v>
      </c>
      <c r="B21" s="4">
        <v>3</v>
      </c>
      <c r="C21" s="4"/>
      <c r="D21" s="4"/>
      <c r="E21" s="4">
        <v>3</v>
      </c>
    </row>
    <row r="22" spans="1:5" x14ac:dyDescent="0.25">
      <c r="A22" s="7" t="s">
        <v>96</v>
      </c>
      <c r="B22" s="4"/>
      <c r="C22" s="4"/>
      <c r="D22" s="4"/>
      <c r="E22" s="4"/>
    </row>
    <row r="23" spans="1:5" x14ac:dyDescent="0.25">
      <c r="A23" s="5" t="s">
        <v>2</v>
      </c>
      <c r="B23" s="4"/>
      <c r="C23" s="4"/>
      <c r="D23" s="4"/>
      <c r="E23" s="4"/>
    </row>
    <row r="24" spans="1:5" x14ac:dyDescent="0.25">
      <c r="A24" s="8" t="s">
        <v>4</v>
      </c>
      <c r="B24" s="4">
        <v>6</v>
      </c>
      <c r="C24" s="4"/>
      <c r="D24" s="4"/>
      <c r="E24" s="4">
        <v>6</v>
      </c>
    </row>
    <row r="25" spans="1:5" x14ac:dyDescent="0.25">
      <c r="A25" s="5" t="s">
        <v>39</v>
      </c>
      <c r="B25" s="4">
        <v>6</v>
      </c>
      <c r="C25" s="4"/>
      <c r="D25" s="4"/>
      <c r="E25" s="4">
        <v>6</v>
      </c>
    </row>
    <row r="26" spans="1:5" x14ac:dyDescent="0.25">
      <c r="A26" s="5" t="s">
        <v>0</v>
      </c>
      <c r="B26" s="4"/>
      <c r="C26" s="4"/>
      <c r="D26" s="4"/>
      <c r="E26" s="4"/>
    </row>
    <row r="27" spans="1:5" x14ac:dyDescent="0.25">
      <c r="A27" s="8" t="s">
        <v>4</v>
      </c>
      <c r="B27" s="4">
        <v>2</v>
      </c>
      <c r="C27" s="4"/>
      <c r="D27" s="4"/>
      <c r="E27" s="4">
        <v>2</v>
      </c>
    </row>
    <row r="28" spans="1:5" x14ac:dyDescent="0.25">
      <c r="A28" s="5" t="s">
        <v>40</v>
      </c>
      <c r="B28" s="4">
        <v>2</v>
      </c>
      <c r="C28" s="4"/>
      <c r="D28" s="4"/>
      <c r="E28" s="4">
        <v>2</v>
      </c>
    </row>
    <row r="29" spans="1:5" x14ac:dyDescent="0.25">
      <c r="A29" s="7" t="s">
        <v>97</v>
      </c>
      <c r="B29" s="4">
        <v>8</v>
      </c>
      <c r="C29" s="4"/>
      <c r="D29" s="4"/>
      <c r="E29" s="4">
        <v>8</v>
      </c>
    </row>
    <row r="30" spans="1:5" x14ac:dyDescent="0.25">
      <c r="A30" s="7" t="s">
        <v>98</v>
      </c>
      <c r="B30" s="4"/>
      <c r="C30" s="4"/>
      <c r="D30" s="4"/>
      <c r="E30" s="4"/>
    </row>
    <row r="31" spans="1:5" x14ac:dyDescent="0.25">
      <c r="A31" s="5" t="s">
        <v>2</v>
      </c>
      <c r="B31" s="4"/>
      <c r="C31" s="4"/>
      <c r="D31" s="4"/>
      <c r="E31" s="4"/>
    </row>
    <row r="32" spans="1:5" x14ac:dyDescent="0.25">
      <c r="A32" s="8" t="s">
        <v>4</v>
      </c>
      <c r="B32" s="4">
        <v>2</v>
      </c>
      <c r="C32" s="4">
        <v>1</v>
      </c>
      <c r="D32" s="4"/>
      <c r="E32" s="4">
        <v>3</v>
      </c>
    </row>
    <row r="33" spans="1:5" x14ac:dyDescent="0.25">
      <c r="A33" s="5" t="s">
        <v>39</v>
      </c>
      <c r="B33" s="4">
        <v>2</v>
      </c>
      <c r="C33" s="4">
        <v>1</v>
      </c>
      <c r="D33" s="4"/>
      <c r="E33" s="4">
        <v>3</v>
      </c>
    </row>
    <row r="34" spans="1:5" x14ac:dyDescent="0.25">
      <c r="A34" s="7" t="s">
        <v>99</v>
      </c>
      <c r="B34" s="4">
        <v>2</v>
      </c>
      <c r="C34" s="4">
        <v>1</v>
      </c>
      <c r="D34" s="4"/>
      <c r="E34" s="4">
        <v>3</v>
      </c>
    </row>
    <row r="35" spans="1:5" x14ac:dyDescent="0.25">
      <c r="A35" s="7" t="s">
        <v>53</v>
      </c>
      <c r="B35" s="4"/>
      <c r="C35" s="4"/>
      <c r="D35" s="4"/>
      <c r="E35" s="4"/>
    </row>
    <row r="36" spans="1:5" x14ac:dyDescent="0.25">
      <c r="A36" s="5" t="s">
        <v>2</v>
      </c>
      <c r="B36" s="4"/>
      <c r="C36" s="4"/>
      <c r="D36" s="4"/>
      <c r="E36" s="4"/>
    </row>
    <row r="37" spans="1:5" x14ac:dyDescent="0.25">
      <c r="A37" s="8" t="s">
        <v>4</v>
      </c>
      <c r="B37" s="4"/>
      <c r="C37" s="4"/>
      <c r="D37" s="4">
        <v>1</v>
      </c>
      <c r="E37" s="4">
        <v>1</v>
      </c>
    </row>
    <row r="38" spans="1:5" x14ac:dyDescent="0.25">
      <c r="A38" s="5" t="s">
        <v>39</v>
      </c>
      <c r="B38" s="4"/>
      <c r="C38" s="4"/>
      <c r="D38" s="4">
        <v>1</v>
      </c>
      <c r="E38" s="4">
        <v>1</v>
      </c>
    </row>
    <row r="39" spans="1:5" x14ac:dyDescent="0.25">
      <c r="A39" s="7" t="s">
        <v>93</v>
      </c>
      <c r="B39" s="4"/>
      <c r="C39" s="4"/>
      <c r="D39" s="4">
        <v>1</v>
      </c>
      <c r="E39" s="4">
        <v>1</v>
      </c>
    </row>
    <row r="40" spans="1:5" x14ac:dyDescent="0.25">
      <c r="A40" s="7" t="s">
        <v>6</v>
      </c>
      <c r="B40" s="4">
        <v>15</v>
      </c>
      <c r="C40" s="4">
        <v>2</v>
      </c>
      <c r="D40" s="4">
        <v>1</v>
      </c>
      <c r="E40" s="4">
        <v>18</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24BEF20F-D9DC-4729-8BB8-784868642B1C}">
  <ds:schemaRefs>
    <ds:schemaRef ds:uri="http://schemas.microsoft.com/office/2006/documentManagement/types"/>
    <ds:schemaRef ds:uri="e70f9678-d9a4-4cfa-8c44-20482d8adc97"/>
    <ds:schemaRef ds:uri="http://www.w3.org/XML/1998/namespace"/>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B31CFBA-A6C3-4717-8FC5-B3F6678B6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4.xml><?xml version="1.0" encoding="utf-8"?>
<ds:datastoreItem xmlns:ds="http://schemas.openxmlformats.org/officeDocument/2006/customXml" ds:itemID="{35C5C852-4FE4-42C5-8F1A-13B9E422DD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TRANSPARENCIA</vt:lpstr>
      <vt:lpstr>Sheet1</vt:lpstr>
      <vt:lpstr>DATA VALIDATION</vt:lpstr>
      <vt:lpstr>P-TRANSP.</vt:lpstr>
      <vt:lpstr>SGC-2</vt:lpstr>
      <vt:lpstr>PIVOT</vt:lpstr>
      <vt:lpstr>ano_2</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Jay Nadal</cp:lastModifiedBy>
  <cp:lastPrinted>2015-01-22T13:39:08Z</cp:lastPrinted>
  <dcterms:created xsi:type="dcterms:W3CDTF">2014-06-09T18:58:16Z</dcterms:created>
  <dcterms:modified xsi:type="dcterms:W3CDTF">2023-10-19T17:48:29Z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