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8_{5861017A-3490-4841-90DC-5815731B00B7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K12" i="1"/>
  <c r="K11" i="1"/>
  <c r="K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<sst xmlns="http://schemas.openxmlformats.org/spreadsheetml/2006/main" count="60" uniqueCount="49">
  <si>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</si>
  <si>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</si>
  <si>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</si>
  <si>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</si>
  <si>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</si>
  <si>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</si>
  <si>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</si>
  <si>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</si>
  <si>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</si>
  <si>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</si>
  <si>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</si>
  <si>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</si>
  <si>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</si>
  <si>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</si>
  <si>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</si>
  <si>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</si>
  <si>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</si>
  <si>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</si>
  <si>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</si>
  <si>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</si>
  <si>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</si>
  <si>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</si>
  <si>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</si>
  <si>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</si>
  <si>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</si>
  <si>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</si>
  <si>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</si>
  <si>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</si>
  <si>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</si>
  <si>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</si>
  <si>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</si>
  <si>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</si>
  <si>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</si>
  <si>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</si>
  <si>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</si>
  <si>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</si>
  <si>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</si>
  <si>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</si>
  <si>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</si>
  <si>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</si>
  <si>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</si>
  <si>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</si>
  <si>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</si>
  <si>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</si>
  <si>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</si>
  <si>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</si>
  <si>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GESTOR DE TRAMITES Y SERVICIOS</t>
  </si>
  <si>
    <t xml:space="preserve">   (4*) Deducción directa declaración TSS del SUIRPLUS por registro de dependientes adicionales al SDSS. RD$1,512.45 por cada dependiente adicional registrado.</t>
  </si>
  <si>
    <t>Correspondiente al mes de enero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</si>
</sst>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231319</xdr:colOff>
      <xdr:row>1</xdr:row>
      <xdr:rowOff>139474</xdr:rowOff>
    </xdr:from>
    <xdr:to>
      <xdr:col>1</xdr:col>
      <xdr:colOff>1690686</xdr:colOff>
      <xdr:row>3</xdr:row>
      <xdr:rowOff>1023937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19" y="139474"/>
          <a:ext cx="2507117" cy="2146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404812</xdr:colOff>
      <xdr:row>0</xdr:row>
      <xdr:rowOff>0</xdr:rowOff>
    </xdr:from>
    <xdr:to>
      <xdr:col>16</xdr:col>
      <xdr:colOff>1411973</xdr:colOff>
      <xdr:row>3</xdr:row>
      <xdr:rowOff>1210821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ECC172-0737-0550-7E5A-F36BC4C95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03562" y="0"/>
          <a:ext cx="2507349" cy="2472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2" zoomScale="40" zoomScaleNormal="70" zoomScaleSheetLayoutView="40" workbookViewId="0">
      <selection activeCell="S4" sqref="S4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5.75" customHeight="1" x14ac:dyDescent="0.7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24" s="1" customFormat="1" ht="99" customHeight="1" x14ac:dyDescent="0.2">
      <c r="A4" s="74" t="s">
        <v>30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24" s="1" customFormat="1" ht="10.5" hidden="1" customHeigh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24" s="62" customFormat="1" ht="45" customHeight="1" x14ac:dyDescent="0.45">
      <c r="A6" s="64" t="s">
        <v>48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24" ht="54" customHeight="1" x14ac:dyDescent="0.2">
      <c r="A7" s="75" t="s">
        <v>17</v>
      </c>
      <c r="B7" s="70" t="s">
        <v>14</v>
      </c>
      <c r="C7" s="71" t="s">
        <v>37</v>
      </c>
      <c r="D7" s="70" t="s">
        <v>19</v>
      </c>
      <c r="E7" s="70" t="s">
        <v>28</v>
      </c>
      <c r="F7" s="70" t="s">
        <v>18</v>
      </c>
      <c r="G7" s="75" t="s">
        <v>15</v>
      </c>
      <c r="H7" s="77" t="s">
        <v>10</v>
      </c>
      <c r="I7" s="70" t="s">
        <v>8</v>
      </c>
      <c r="J7" s="70"/>
      <c r="K7" s="70"/>
      <c r="L7" s="70"/>
      <c r="M7" s="70"/>
      <c r="N7" s="70"/>
      <c r="O7" s="75" t="s">
        <v>1</v>
      </c>
      <c r="P7" s="75"/>
      <c r="Q7" s="75" t="s">
        <v>16</v>
      </c>
      <c r="S7" s="15"/>
    </row>
    <row r="8" spans="1:24" ht="56.25" customHeight="1" x14ac:dyDescent="0.2">
      <c r="A8" s="75"/>
      <c r="B8" s="70"/>
      <c r="C8" s="72"/>
      <c r="D8" s="70"/>
      <c r="E8" s="70"/>
      <c r="F8" s="70"/>
      <c r="G8" s="75"/>
      <c r="H8" s="77"/>
      <c r="I8" s="75" t="s">
        <v>12</v>
      </c>
      <c r="J8" s="75"/>
      <c r="K8" s="82" t="s">
        <v>9</v>
      </c>
      <c r="L8" s="75" t="s">
        <v>13</v>
      </c>
      <c r="M8" s="75"/>
      <c r="N8" s="75" t="s">
        <v>11</v>
      </c>
      <c r="O8" s="75" t="s">
        <v>3</v>
      </c>
      <c r="P8" s="75" t="s">
        <v>0</v>
      </c>
      <c r="Q8" s="75"/>
    </row>
    <row r="9" spans="1:24" ht="64.5" customHeight="1" x14ac:dyDescent="0.2">
      <c r="A9" s="75"/>
      <c r="B9" s="70"/>
      <c r="C9" s="73"/>
      <c r="D9" s="70"/>
      <c r="E9" s="70"/>
      <c r="F9" s="70"/>
      <c r="G9" s="75"/>
      <c r="H9" s="77"/>
      <c r="I9" s="49" t="s">
        <v>4</v>
      </c>
      <c r="J9" s="50" t="s">
        <v>5</v>
      </c>
      <c r="K9" s="82"/>
      <c r="L9" s="50" t="s">
        <v>6</v>
      </c>
      <c r="M9" s="50" t="s">
        <v>7</v>
      </c>
      <c r="N9" s="75"/>
      <c r="O9" s="75"/>
      <c r="P9" s="75"/>
      <c r="Q9" s="75"/>
    </row>
    <row r="10" spans="1:24" s="1" customFormat="1" ht="84.75" customHeight="1" x14ac:dyDescent="0.5">
      <c r="A10" s="51">
        <v>1</v>
      </c>
      <c r="B10" s="52" t="s">
        <v>22</v>
      </c>
      <c r="C10" s="52" t="s">
        <v>38</v>
      </c>
      <c r="D10" s="52" t="s">
        <v>29</v>
      </c>
      <c r="E10" s="52" t="s">
        <v>23</v>
      </c>
      <c r="F10" s="53" t="s">
        <v>21</v>
      </c>
      <c r="G10" s="54">
        <v>126000</v>
      </c>
      <c r="H10" s="55">
        <v>17464.990000000002</v>
      </c>
      <c r="I10" s="56">
        <f t="shared" ref="I10" si="0">G10*2.87/100</f>
        <v>3616.2</v>
      </c>
      <c r="J10" s="57">
        <f t="shared" ref="J10" si="1">G10*7.1/100</f>
        <v>8946</v>
      </c>
      <c r="K10" s="63">
        <f>65050*1.1%</f>
        <v>715.55000000000007</v>
      </c>
      <c r="L10" s="58">
        <f t="shared" ref="L10" si="2">G10*3.04/100</f>
        <v>3830.4</v>
      </c>
      <c r="M10" s="57">
        <f t="shared" ref="M10" si="3">G10*7.09/100</f>
        <v>8933.4</v>
      </c>
      <c r="N10" s="59">
        <f>1512.45*2</f>
        <v>3024.9</v>
      </c>
      <c r="O10" s="60">
        <f>H10+I10+L10+N10</f>
        <v>27936.490000000005</v>
      </c>
      <c r="P10" s="60">
        <f t="shared" ref="P10:P13" si="4">J10+K10+M10</f>
        <v>18594.949999999997</v>
      </c>
      <c r="Q10" s="60">
        <f>G10-O10</f>
        <v>98063.51</v>
      </c>
    </row>
    <row r="11" spans="1:24" s="1" customFormat="1" ht="84.75" customHeight="1" x14ac:dyDescent="0.5">
      <c r="A11" s="51">
        <v>2</v>
      </c>
      <c r="B11" s="52" t="s">
        <v>25</v>
      </c>
      <c r="C11" s="52" t="s">
        <v>38</v>
      </c>
      <c r="D11" s="52" t="s">
        <v>29</v>
      </c>
      <c r="E11" s="52" t="s">
        <v>33</v>
      </c>
      <c r="F11" s="53" t="s">
        <v>21</v>
      </c>
      <c r="G11" s="54">
        <v>75000</v>
      </c>
      <c r="H11" s="55">
        <v>6309.38</v>
      </c>
      <c r="I11" s="56">
        <f t="shared" ref="I11:I14" si="5">G11*2.87/100</f>
        <v>2152.5</v>
      </c>
      <c r="J11" s="57">
        <f t="shared" ref="J11:J14" si="6">G11*7.1/100</f>
        <v>5325</v>
      </c>
      <c r="K11" s="63">
        <f t="shared" ref="K11:K12" si="7">65050*1.1%</f>
        <v>715.55000000000007</v>
      </c>
      <c r="L11" s="58">
        <f t="shared" ref="L11:L14" si="8">G11*3.04/100</f>
        <v>2280</v>
      </c>
      <c r="M11" s="57">
        <f t="shared" ref="M11" si="9">G11*7.09/100</f>
        <v>5317.5</v>
      </c>
      <c r="N11" s="59">
        <v>0</v>
      </c>
      <c r="O11" s="60">
        <f t="shared" ref="O11:O14" si="10">H11+I11+L11+N11</f>
        <v>10741.880000000001</v>
      </c>
      <c r="P11" s="60">
        <f t="shared" si="4"/>
        <v>11358.05</v>
      </c>
      <c r="Q11" s="60">
        <f>G11-O11</f>
        <v>64258.119999999995</v>
      </c>
    </row>
    <row r="12" spans="1:24" s="1" customFormat="1" ht="72.75" customHeight="1" x14ac:dyDescent="0.5">
      <c r="A12" s="51">
        <v>3</v>
      </c>
      <c r="B12" s="52" t="s">
        <v>26</v>
      </c>
      <c r="C12" s="52" t="s">
        <v>39</v>
      </c>
      <c r="D12" s="52" t="s">
        <v>29</v>
      </c>
      <c r="E12" s="52" t="s">
        <v>34</v>
      </c>
      <c r="F12" s="53" t="s">
        <v>21</v>
      </c>
      <c r="G12" s="54">
        <v>75000</v>
      </c>
      <c r="H12" s="55">
        <v>6309.38</v>
      </c>
      <c r="I12" s="56">
        <f t="shared" si="5"/>
        <v>2152.5</v>
      </c>
      <c r="J12" s="57">
        <f t="shared" si="6"/>
        <v>5325</v>
      </c>
      <c r="K12" s="63">
        <f t="shared" si="7"/>
        <v>715.55000000000007</v>
      </c>
      <c r="L12" s="58">
        <f t="shared" si="8"/>
        <v>2280</v>
      </c>
      <c r="M12" s="57">
        <f>G12*7.09/100</f>
        <v>5317.5</v>
      </c>
      <c r="N12" s="59">
        <v>0</v>
      </c>
      <c r="O12" s="60">
        <f t="shared" si="10"/>
        <v>10741.880000000001</v>
      </c>
      <c r="P12" s="60">
        <f t="shared" si="4"/>
        <v>11358.05</v>
      </c>
      <c r="Q12" s="60">
        <f>G12-O12</f>
        <v>64258.119999999995</v>
      </c>
    </row>
    <row r="13" spans="1:24" s="1" customFormat="1" ht="82.5" customHeight="1" x14ac:dyDescent="0.5">
      <c r="A13" s="51">
        <v>4</v>
      </c>
      <c r="B13" s="52" t="s">
        <v>24</v>
      </c>
      <c r="C13" s="52" t="s">
        <v>38</v>
      </c>
      <c r="D13" s="52" t="s">
        <v>29</v>
      </c>
      <c r="E13" s="52" t="s">
        <v>46</v>
      </c>
      <c r="F13" s="53" t="s">
        <v>21</v>
      </c>
      <c r="G13" s="54">
        <v>50000</v>
      </c>
      <c r="H13" s="55">
        <v>1854</v>
      </c>
      <c r="I13" s="56">
        <f t="shared" si="5"/>
        <v>1435</v>
      </c>
      <c r="J13" s="57">
        <f t="shared" si="6"/>
        <v>3550</v>
      </c>
      <c r="K13" s="58">
        <f>+G13*1.1%</f>
        <v>550</v>
      </c>
      <c r="L13" s="58">
        <f t="shared" si="8"/>
        <v>1520</v>
      </c>
      <c r="M13" s="57">
        <f>G13*7.09/100</f>
        <v>3545</v>
      </c>
      <c r="N13" s="61">
        <v>0</v>
      </c>
      <c r="O13" s="60">
        <f t="shared" si="10"/>
        <v>4809</v>
      </c>
      <c r="P13" s="60">
        <f t="shared" si="4"/>
        <v>7645</v>
      </c>
      <c r="Q13" s="60">
        <f>G13-O13</f>
        <v>45191</v>
      </c>
    </row>
    <row r="14" spans="1:24" s="1" customFormat="1" ht="71.25" customHeight="1" x14ac:dyDescent="0.5">
      <c r="A14" s="51">
        <v>5</v>
      </c>
      <c r="B14" s="52" t="s">
        <v>35</v>
      </c>
      <c r="C14" s="52" t="s">
        <v>38</v>
      </c>
      <c r="D14" s="52" t="s">
        <v>29</v>
      </c>
      <c r="E14" s="52" t="s">
        <v>36</v>
      </c>
      <c r="F14" s="53" t="s">
        <v>21</v>
      </c>
      <c r="G14" s="54">
        <v>15750</v>
      </c>
      <c r="H14" s="55">
        <v>0</v>
      </c>
      <c r="I14" s="56">
        <f t="shared" si="5"/>
        <v>452.02499999999998</v>
      </c>
      <c r="J14" s="57">
        <f t="shared" si="6"/>
        <v>1118.25</v>
      </c>
      <c r="K14" s="58">
        <f>+G14*1.1%</f>
        <v>173.25000000000003</v>
      </c>
      <c r="L14" s="58">
        <f t="shared" si="8"/>
        <v>478.8</v>
      </c>
      <c r="M14" s="57">
        <f>G14*7.09/100</f>
        <v>1116.675</v>
      </c>
      <c r="N14" s="61">
        <v>0</v>
      </c>
      <c r="O14" s="60">
        <f t="shared" si="10"/>
        <v>930.82500000000005</v>
      </c>
      <c r="P14" s="60">
        <f t="shared" ref="P14" si="11">J14+K14+M14</f>
        <v>2408.1750000000002</v>
      </c>
      <c r="Q14" s="60">
        <f>G14-O14</f>
        <v>14819.174999999999</v>
      </c>
    </row>
    <row r="15" spans="1:24" s="1" customFormat="1" ht="34.5" customHeight="1" x14ac:dyDescent="0.2">
      <c r="A15" s="68" t="s">
        <v>27</v>
      </c>
      <c r="B15" s="68"/>
      <c r="C15" s="68"/>
      <c r="D15" s="68"/>
      <c r="E15" s="68"/>
      <c r="F15" s="27"/>
      <c r="G15" s="29">
        <f>SUM(G10:G14)</f>
        <v>341750</v>
      </c>
      <c r="H15" s="29">
        <f t="shared" ref="H15:Q15" si="12">SUM(H10:H14)</f>
        <v>31937.750000000004</v>
      </c>
      <c r="I15" s="29">
        <f t="shared" si="12"/>
        <v>9808.2250000000004</v>
      </c>
      <c r="J15" s="29">
        <f t="shared" si="12"/>
        <v>24264.25</v>
      </c>
      <c r="K15" s="29">
        <f t="shared" si="12"/>
        <v>2869.9</v>
      </c>
      <c r="L15" s="29">
        <f t="shared" si="12"/>
        <v>10389.199999999999</v>
      </c>
      <c r="M15" s="29">
        <f t="shared" si="12"/>
        <v>24230.075000000001</v>
      </c>
      <c r="N15" s="29">
        <f t="shared" si="12"/>
        <v>3024.9</v>
      </c>
      <c r="O15" s="29">
        <f t="shared" si="12"/>
        <v>55160.075000000012</v>
      </c>
      <c r="P15" s="29">
        <f t="shared" si="12"/>
        <v>51364.224999999999</v>
      </c>
      <c r="Q15" s="29">
        <f t="shared" si="12"/>
        <v>286589.92499999999</v>
      </c>
    </row>
    <row r="16" spans="1:24" s="1" customFormat="1" ht="35.1" customHeight="1" x14ac:dyDescent="0.2">
      <c r="A16" s="69" t="s">
        <v>20</v>
      </c>
      <c r="B16" s="69"/>
      <c r="C16" s="69"/>
      <c r="D16" s="69"/>
      <c r="E16" s="69"/>
      <c r="F16" s="28"/>
      <c r="G16" s="30">
        <f>SUM(G15)</f>
        <v>341750</v>
      </c>
      <c r="H16" s="30">
        <f t="shared" ref="H16:P16" si="13">SUM(H15)</f>
        <v>31937.750000000004</v>
      </c>
      <c r="I16" s="30">
        <f t="shared" si="13"/>
        <v>9808.2250000000004</v>
      </c>
      <c r="J16" s="30">
        <f t="shared" si="13"/>
        <v>24264.25</v>
      </c>
      <c r="K16" s="30">
        <f t="shared" si="13"/>
        <v>2869.9</v>
      </c>
      <c r="L16" s="30">
        <f t="shared" si="13"/>
        <v>10389.199999999999</v>
      </c>
      <c r="M16" s="30">
        <f t="shared" si="13"/>
        <v>24230.075000000001</v>
      </c>
      <c r="N16" s="30">
        <f>SUM(N15)</f>
        <v>3024.9</v>
      </c>
      <c r="O16" s="30">
        <f t="shared" si="13"/>
        <v>55160.075000000012</v>
      </c>
      <c r="P16" s="30">
        <f t="shared" si="13"/>
        <v>51364.224999999999</v>
      </c>
      <c r="Q16" s="30">
        <f>SUM(Q15)</f>
        <v>286589.92499999999</v>
      </c>
    </row>
    <row r="17" spans="1:17" s="17" customFormat="1" ht="24" customHeight="1" x14ac:dyDescent="0.2">
      <c r="A17" s="43"/>
      <c r="B17" s="44"/>
      <c r="C17" s="44"/>
      <c r="D17" s="44"/>
      <c r="E17" s="45"/>
      <c r="F17" s="16"/>
      <c r="G17" s="18"/>
      <c r="H17" s="20"/>
      <c r="I17" s="21"/>
      <c r="J17" s="21"/>
      <c r="K17" s="22"/>
      <c r="L17" s="20"/>
      <c r="M17" s="20"/>
      <c r="N17" s="20"/>
      <c r="O17" s="20"/>
      <c r="P17" s="18"/>
      <c r="Q17" s="18"/>
    </row>
    <row r="18" spans="1:17" s="17" customFormat="1" ht="24" customHeight="1" x14ac:dyDescent="0.2">
      <c r="A18" s="46" t="s">
        <v>2</v>
      </c>
      <c r="B18" s="47"/>
      <c r="C18" s="47"/>
      <c r="D18" s="47"/>
      <c r="E18" s="48"/>
      <c r="F18" s="41"/>
      <c r="G18" s="25" t="s">
        <v>31</v>
      </c>
      <c r="H18" s="25" t="s">
        <v>41</v>
      </c>
      <c r="I18" s="21"/>
      <c r="J18" s="21"/>
      <c r="K18" s="22"/>
      <c r="L18" s="20"/>
      <c r="M18" s="20"/>
      <c r="N18" s="20"/>
      <c r="O18" s="20"/>
      <c r="P18" s="18"/>
      <c r="Q18" s="18"/>
    </row>
    <row r="19" spans="1:17" s="17" customFormat="1" ht="24" customHeight="1" x14ac:dyDescent="0.3">
      <c r="A19" s="48" t="s">
        <v>32</v>
      </c>
      <c r="B19" s="47"/>
      <c r="C19" s="47"/>
      <c r="D19" s="47"/>
      <c r="E19" s="48"/>
      <c r="F19" s="41"/>
      <c r="G19" s="21"/>
      <c r="H19" s="42"/>
      <c r="I19" s="42" t="s">
        <v>42</v>
      </c>
      <c r="J19" s="23"/>
      <c r="K19" s="21"/>
      <c r="L19" s="22"/>
      <c r="M19" s="21"/>
      <c r="N19" s="21"/>
      <c r="O19" s="21"/>
      <c r="P19" s="21"/>
      <c r="Q19" s="18"/>
    </row>
    <row r="20" spans="1:17" s="17" customFormat="1" ht="24" customHeight="1" x14ac:dyDescent="0.2">
      <c r="A20" s="48" t="s">
        <v>44</v>
      </c>
      <c r="B20" s="47"/>
      <c r="C20" s="47"/>
      <c r="D20" s="47"/>
      <c r="E20" s="48"/>
      <c r="F20" s="41"/>
      <c r="G20" s="41"/>
      <c r="H20" s="24"/>
      <c r="I20" s="24" t="s">
        <v>43</v>
      </c>
      <c r="J20" s="35"/>
      <c r="K20" s="36"/>
      <c r="L20" s="36"/>
      <c r="M20" s="36"/>
      <c r="N20" s="36"/>
      <c r="O20" s="37"/>
      <c r="P20" s="36"/>
      <c r="Q20" s="38"/>
    </row>
    <row r="21" spans="1:17" s="17" customFormat="1" ht="24" customHeight="1" x14ac:dyDescent="0.2">
      <c r="A21" s="48" t="s">
        <v>45</v>
      </c>
      <c r="B21" s="47"/>
      <c r="C21" s="47"/>
      <c r="D21" s="47"/>
      <c r="E21" s="48"/>
      <c r="F21" s="41"/>
      <c r="G21" s="20"/>
      <c r="H21" s="39"/>
      <c r="I21" s="31"/>
      <c r="J21" s="32"/>
      <c r="K21" s="33"/>
      <c r="L21" s="32"/>
      <c r="M21" s="32"/>
      <c r="N21" s="33"/>
      <c r="O21" s="34"/>
      <c r="P21" s="40"/>
      <c r="Q21" s="38"/>
    </row>
    <row r="22" spans="1:17" s="17" customFormat="1" ht="24" customHeight="1" x14ac:dyDescent="0.2">
      <c r="A22" s="48" t="s">
        <v>47</v>
      </c>
      <c r="B22" s="47"/>
      <c r="C22" s="47"/>
      <c r="D22" s="47"/>
      <c r="E22" s="48"/>
      <c r="F22" s="41"/>
      <c r="G22" s="41"/>
      <c r="H22" s="24"/>
      <c r="I22" s="23"/>
      <c r="J22" s="22"/>
      <c r="K22" s="20"/>
      <c r="L22" s="22"/>
      <c r="M22" s="22"/>
      <c r="N22" s="22"/>
      <c r="O22" s="22"/>
      <c r="P22" s="19"/>
      <c r="Q22" s="19"/>
    </row>
    <row r="23" spans="1:17" s="1" customFormat="1" ht="24" customHeight="1" x14ac:dyDescent="0.2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"/>
      <c r="M23" s="8"/>
      <c r="N23" s="8"/>
      <c r="O23" s="8"/>
      <c r="P23" s="8"/>
      <c r="Q23" s="8"/>
    </row>
    <row r="24" spans="1:17" s="1" customFormat="1" ht="24" customHeight="1" x14ac:dyDescent="0.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"/>
      <c r="M24" s="8"/>
      <c r="N24" s="8"/>
      <c r="O24" s="8"/>
      <c r="P24" s="8"/>
      <c r="Q24" s="8"/>
    </row>
    <row r="25" spans="1:17" s="1" customFormat="1" ht="24" customHeight="1" x14ac:dyDescent="0.2">
      <c r="B25" s="2"/>
      <c r="C25" s="2"/>
      <c r="D25" s="2"/>
      <c r="F25" s="2"/>
      <c r="G25" s="2"/>
      <c r="H25" s="12"/>
      <c r="I25" s="3"/>
      <c r="J25" s="8"/>
      <c r="L25" s="8"/>
      <c r="M25" s="8"/>
      <c r="N25" s="8"/>
      <c r="O25" s="8"/>
      <c r="P25" s="8"/>
      <c r="Q25" s="8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</row>
    <row r="29" spans="1:17" s="1" customFormat="1" ht="24" customHeight="1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s="1" customFormat="1" ht="24" customHeight="1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s="1" customFormat="1" ht="24" customHeight="1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s="1" customFormat="1" ht="24" customHeight="1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s="1" customFormat="1" ht="15.75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1"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2021-08-31T16:52:52Z</cp:lastPrinted>
  <dcterms:created xsi:type="dcterms:W3CDTF">2006-07-11T17:39:34Z</dcterms:created>
  <dcterms:modified xsi:type="dcterms:W3CDTF">2023-02-15T19:18:59Z</dcterms:modified>
</cp:coreProperties>
</file>