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F230AD3A-3F85-4F72-B7E1-7531CDC2C575}" xr6:coauthVersionLast="45" xr6:coauthVersionMax="45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5" i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6" i="1" l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<sst xmlns="http://schemas.openxmlformats.org/spreadsheetml/2006/main" count="52" uniqueCount="49">
  <si>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</si>
  <si>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</si>
  <si>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</si>
  <si>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</si>
  <si>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</si>
  <si>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</si>
  <si>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</si>
  <si>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</si>
  <si>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</si>
  <si>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</si>
  <si>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</si>
  <si>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</si>
  <si>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</si>
  <si>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</si>
  <si>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</si>
  <si>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</si>
  <si>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</si>
  <si>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</si>
  <si>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</si>
  <si>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</si>
  <si>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</si>
  <si>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</si>
  <si>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</si>
  <si>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</si>
  <si>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</si>
  <si>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</si>
  <si>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</si>
  <si>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</si>
  <si>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</si>
  <si>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</si>
  <si>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</si>
  <si>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</si>
  <si>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</si>
  <si>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</si>
  <si>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</si>
  <si>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</si>
  <si>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</si>
  <si>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</si>
  <si>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</si>
  <si>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</si>
  <si>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</si>
  <si>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</si>
  <si>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</si>
  <si>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</si>
  <si>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</si>
  <si>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</si>
  <si>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</si>
  <si>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RD$1,577.45</t>
  </si>
  <si>
    <t>Correspondiente al mes de mayo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</si>
</sst>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1194954</xdr:colOff>
      <xdr:row>3</xdr:row>
      <xdr:rowOff>225137</xdr:rowOff>
    </xdr:from>
    <xdr:to>
      <xdr:col>19</xdr:col>
      <xdr:colOff>908367</xdr:colOff>
      <xdr:row>5</xdr:row>
      <xdr:rowOff>17318</xdr:rowOff>
    </xdr:to>
    <xdr:pic>
      <xdr:nvPicPr>
        <xdr:cNvPr id="4" name="Picture 1" descr="Icon&#10;&#10;Description automatically generated">
          <a:extLst>
            <a:ext uri="{FF2B5EF4-FFF2-40B4-BE49-F238E27FC236}">
              <a16:creationId xmlns:a16="http://schemas.microsoft.com/office/drawing/2014/main" id="{CACFF797-E105-4712-A583-1D3547478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86" b="-4417"/>
        <a:stretch>
          <a:fillRect/>
        </a:stretch>
      </xdr:blipFill>
      <xdr:spPr bwMode="auto">
        <a:xfrm>
          <a:off x="26843181" y="1194955"/>
          <a:ext cx="2969231" cy="116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zoomScale="55" zoomScaleNormal="70" zoomScaleSheetLayoutView="55" workbookViewId="0">
      <selection activeCell="Q35" sqref="Q35"/>
    </sheetView>
  </sheetViews>
  <sheetFormatPr baseColWidth="10"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s="1" customFormat="1" ht="45.75" customHeight="1" x14ac:dyDescent="0.2">
      <c r="A5" s="44" t="s">
        <v>45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9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9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49" t="s">
        <v>48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36.75" customHeight="1" x14ac:dyDescent="0.2">
      <c r="A10" s="47" t="s">
        <v>18</v>
      </c>
      <c r="B10" s="46" t="s">
        <v>14</v>
      </c>
      <c r="C10" s="50" t="s">
        <v>31</v>
      </c>
      <c r="D10" s="50" t="s">
        <v>20</v>
      </c>
      <c r="E10" s="50" t="s">
        <v>15</v>
      </c>
      <c r="F10" s="50" t="s">
        <v>19</v>
      </c>
      <c r="G10" s="50" t="s">
        <v>24</v>
      </c>
      <c r="H10" s="50" t="s">
        <v>25</v>
      </c>
      <c r="I10" s="47" t="s">
        <v>16</v>
      </c>
      <c r="J10" s="47" t="s">
        <v>22</v>
      </c>
      <c r="K10" s="46" t="s">
        <v>9</v>
      </c>
      <c r="L10" s="46"/>
      <c r="M10" s="46"/>
      <c r="N10" s="46"/>
      <c r="O10" s="46"/>
      <c r="P10" s="46"/>
      <c r="Q10" s="46"/>
      <c r="R10" s="47" t="s">
        <v>2</v>
      </c>
      <c r="S10" s="47"/>
      <c r="T10" s="47" t="s">
        <v>17</v>
      </c>
    </row>
    <row r="11" spans="1:20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 t="s">
        <v>12</v>
      </c>
      <c r="L11" s="47"/>
      <c r="M11" s="47" t="s">
        <v>10</v>
      </c>
      <c r="N11" s="47" t="s">
        <v>13</v>
      </c>
      <c r="O11" s="47"/>
      <c r="P11" s="47" t="s">
        <v>11</v>
      </c>
      <c r="Q11" s="47" t="s">
        <v>0</v>
      </c>
      <c r="R11" s="47" t="s">
        <v>4</v>
      </c>
      <c r="S11" s="47" t="s">
        <v>1</v>
      </c>
      <c r="T11" s="47"/>
    </row>
    <row r="12" spans="1:20" ht="42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36" t="s">
        <v>5</v>
      </c>
      <c r="L12" s="36" t="s">
        <v>6</v>
      </c>
      <c r="M12" s="47"/>
      <c r="N12" s="36" t="s">
        <v>7</v>
      </c>
      <c r="O12" s="36" t="s">
        <v>8</v>
      </c>
      <c r="P12" s="47"/>
      <c r="Q12" s="47"/>
      <c r="R12" s="47"/>
      <c r="S12" s="47"/>
      <c r="T12" s="47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45047</v>
      </c>
      <c r="H13" s="41">
        <v>45231</v>
      </c>
      <c r="I13" s="25">
        <v>85000</v>
      </c>
      <c r="J13" s="42">
        <v>8576.99</v>
      </c>
      <c r="K13" s="42">
        <f>I13*2.87/100</f>
        <v>2439.5</v>
      </c>
      <c r="L13" s="42">
        <f>I13*7.1/100</f>
        <v>6035</v>
      </c>
      <c r="M13" s="42">
        <f>74808*1.1%</f>
        <v>822.88800000000003</v>
      </c>
      <c r="N13" s="42">
        <f>I13*3.04/100</f>
        <v>2584</v>
      </c>
      <c r="O13" s="42">
        <f>+I13*7.09%</f>
        <v>6026.5</v>
      </c>
      <c r="P13" s="43">
        <v>0</v>
      </c>
      <c r="Q13" s="42">
        <f t="shared" ref="Q13" si="0">K13+L13+M13+N13+O13+P13</f>
        <v>17907.887999999999</v>
      </c>
      <c r="R13" s="42">
        <f t="shared" ref="R13" si="1">J13+K13+N13+P13</f>
        <v>13600.49</v>
      </c>
      <c r="S13" s="42">
        <f t="shared" ref="S13" si="2">+L13+M13+O13</f>
        <v>12884.387999999999</v>
      </c>
      <c r="T13" s="42">
        <f t="shared" ref="T13" si="3">I13-R13</f>
        <v>71399.509999999995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45047</v>
      </c>
      <c r="H14" s="41">
        <v>45231</v>
      </c>
      <c r="I14" s="42">
        <v>40000</v>
      </c>
      <c r="J14" s="42">
        <v>0</v>
      </c>
      <c r="K14" s="42">
        <f>I14*2.87/100</f>
        <v>1148</v>
      </c>
      <c r="L14" s="42">
        <f>I14*7.1/100</f>
        <v>2840</v>
      </c>
      <c r="M14" s="42">
        <f>+I14*1.1%</f>
        <v>440.00000000000006</v>
      </c>
      <c r="N14" s="42">
        <f>I14*3.04/100</f>
        <v>1216</v>
      </c>
      <c r="O14" s="42">
        <f>+I14*7.09%</f>
        <v>2836</v>
      </c>
      <c r="P14" s="43">
        <v>0</v>
      </c>
      <c r="Q14" s="42">
        <f t="shared" ref="Q14" si="4">K14+L14+M14+N14+O14+P14</f>
        <v>8480</v>
      </c>
      <c r="R14" s="42">
        <f t="shared" ref="R14" si="5">J14+K14+N14+P14</f>
        <v>2364</v>
      </c>
      <c r="S14" s="42">
        <f t="shared" ref="S14" si="6">+L14+M14+O14</f>
        <v>6116</v>
      </c>
      <c r="T14" s="42">
        <f t="shared" ref="T14" si="7">I14-R14</f>
        <v>37636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44958</v>
      </c>
      <c r="H15" s="41">
        <v>45139</v>
      </c>
      <c r="I15" s="42">
        <v>43000</v>
      </c>
      <c r="J15" s="42">
        <v>0</v>
      </c>
      <c r="K15" s="42">
        <f>I15*2.87/100</f>
        <v>1234.0999999999999</v>
      </c>
      <c r="L15" s="42">
        <f>I15*7.1/100</f>
        <v>3053</v>
      </c>
      <c r="M15" s="42">
        <f>+I15*1.1%</f>
        <v>473.00000000000006</v>
      </c>
      <c r="N15" s="42">
        <f>I15*3.04/100</f>
        <v>1307.2</v>
      </c>
      <c r="O15" s="42">
        <f>+I15*7.09%</f>
        <v>3048.7000000000003</v>
      </c>
      <c r="P15" s="43">
        <v>0</v>
      </c>
      <c r="Q15" s="42">
        <f t="shared" ref="Q15" si="8">K15+L15+M15+N15+O15+P15</f>
        <v>9116</v>
      </c>
      <c r="R15" s="42">
        <f t="shared" ref="R15" si="9">J15+K15+N15+P15</f>
        <v>2541.3000000000002</v>
      </c>
      <c r="S15" s="42">
        <f t="shared" ref="S15" si="10">+L15+M15+O15</f>
        <v>6574.7000000000007</v>
      </c>
      <c r="T15" s="42">
        <f t="shared" ref="T15" si="11">I15-R15</f>
        <v>40458.699999999997</v>
      </c>
    </row>
    <row r="16" spans="1:20" s="7" customFormat="1" ht="56.25" customHeight="1" x14ac:dyDescent="0.2">
      <c r="A16" s="54" t="s">
        <v>21</v>
      </c>
      <c r="B16" s="54"/>
      <c r="C16" s="54"/>
      <c r="D16" s="54"/>
      <c r="E16" s="54"/>
      <c r="F16" s="54"/>
      <c r="G16" s="37"/>
      <c r="H16" s="37"/>
      <c r="I16" s="38">
        <f>SUM(I13:I15)</f>
        <v>168000</v>
      </c>
      <c r="J16" s="38">
        <f t="shared" ref="J16:T16" si="12">SUM(J13:J15)</f>
        <v>8576.99</v>
      </c>
      <c r="K16" s="38">
        <f t="shared" si="12"/>
        <v>4821.6000000000004</v>
      </c>
      <c r="L16" s="38">
        <f t="shared" si="12"/>
        <v>11928</v>
      </c>
      <c r="M16" s="38">
        <f t="shared" si="12"/>
        <v>1735.8880000000001</v>
      </c>
      <c r="N16" s="38">
        <f t="shared" si="12"/>
        <v>5107.2</v>
      </c>
      <c r="O16" s="38">
        <f t="shared" si="12"/>
        <v>11911.2</v>
      </c>
      <c r="P16" s="38">
        <f t="shared" si="12"/>
        <v>0</v>
      </c>
      <c r="Q16" s="38">
        <f t="shared" si="12"/>
        <v>35503.887999999999</v>
      </c>
      <c r="R16" s="38">
        <f t="shared" si="12"/>
        <v>18505.79</v>
      </c>
      <c r="S16" s="38">
        <f t="shared" si="12"/>
        <v>25575.088</v>
      </c>
      <c r="T16" s="38">
        <f t="shared" si="12"/>
        <v>149494.21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47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1"/>
      <c r="O23" s="5"/>
      <c r="P23" s="5"/>
      <c r="Q23" s="5"/>
      <c r="R23" s="5"/>
      <c r="S23" s="5"/>
      <c r="T23" s="5"/>
    </row>
  </sheetData>
  <mergeCells count="27"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2022-10-06T14:54:07Z</cp:lastPrinted>
  <dcterms:created xsi:type="dcterms:W3CDTF">2006-07-11T17:39:34Z</dcterms:created>
  <dcterms:modified xsi:type="dcterms:W3CDTF">2023-06-15T16:41:14Z</dcterms:modified>
</cp:coreProperties>
</file>