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Diciembre\"/>
    </mc:Choice>
  </mc:AlternateContent>
  <xr:revisionPtr revIDLastSave="0" documentId="8_{09709EF3-284F-45CC-925E-58AC65C5F206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5" i="1" l="1"/>
  <c r="U14" i="1"/>
  <c r="U13" i="1"/>
  <c r="J16" i="1"/>
  <c r="N13" i="1"/>
  <c r="N15" i="1"/>
  <c r="N14" i="1"/>
  <c r="Q16" i="1" l="1"/>
  <c r="K16" i="1"/>
  <c r="I16" i="1"/>
  <c r="P15" i="1"/>
  <c r="O15" i="1"/>
  <c r="M15" i="1"/>
  <c r="L15" i="1"/>
  <c r="P14" i="1"/>
  <c r="O14" i="1"/>
  <c r="M14" i="1"/>
  <c r="L14" i="1"/>
  <c r="S14" i="1" l="1"/>
  <c r="R14" i="1"/>
  <c r="T14" i="1"/>
  <c r="S15" i="1"/>
  <c r="T15" i="1"/>
  <c r="R15" i="1"/>
  <c r="N16" i="1" l="1"/>
  <c r="P13" i="1" l="1"/>
  <c r="P16" i="1" s="1"/>
  <c r="L13" i="1" l="1"/>
  <c r="L16" i="1" s="1"/>
  <c r="M13" i="1"/>
  <c r="M16" i="1" s="1"/>
  <c r="O13" i="1"/>
  <c r="O16" i="1" s="1"/>
  <c r="R13" i="1" l="1"/>
  <c r="R16" i="1" s="1"/>
  <c r="T13" i="1"/>
  <c r="T16" i="1" s="1"/>
  <c r="S13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<sst xmlns="http://schemas.openxmlformats.org/spreadsheetml/2006/main" count="53" uniqueCount="50">
  <si>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</si>
  <si>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</si>
  <si>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</si>
  <si>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</si>
  <si>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</si>
  <si>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</si>
  <si>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</si>
  <si>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</si>
  <si>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</si>
  <si>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</si>
  <si>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</si>
  <si>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</si>
  <si>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</si>
  <si>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</si>
  <si>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</si>
  <si>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</si>
  <si>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</si>
  <si>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</si>
  <si>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</si>
  <si>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</si>
  <si>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</si>
  <si>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</si>
  <si>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</si>
  <si>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</si>
  <si>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</si>
  <si>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</si>
  <si>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</si>
  <si>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</si>
  <si>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</si>
  <si>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</si>
  <si>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</si>
  <si>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</si>
  <si>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</si>
  <si>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</si>
  <si>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</si>
  <si>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</si>
  <si>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</si>
  <si>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</si>
  <si>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</si>
  <si>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</si>
  <si>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</si>
  <si>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</si>
  <si>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</si>
  <si>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</si>
  <si>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</si>
  <si>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</si>
  <si>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</si>
  <si>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RD$1,587.38</t>
  </si>
  <si>
    <t>Correspondiente al mes de diciembre del año 2023</t>
  </si>
  <si>
    <t>Regalia 
Pascual
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</si>
</sst>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326009</xdr:colOff>
      <xdr:row>2</xdr:row>
      <xdr:rowOff>69273</xdr:rowOff>
    </xdr:from>
    <xdr:to>
      <xdr:col>20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U14" sqref="U14:U15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10" width="20.85546875" style="4" customWidth="1"/>
    <col min="11" max="11" width="19.7109375" style="6" customWidth="1"/>
    <col min="12" max="12" width="19" style="4" customWidth="1"/>
    <col min="13" max="13" width="20.85546875" style="6" customWidth="1"/>
    <col min="14" max="14" width="18.42578125" style="6" customWidth="1"/>
    <col min="15" max="15" width="17.7109375" style="4" customWidth="1"/>
    <col min="16" max="16" width="20.85546875" style="6" customWidth="1"/>
    <col min="17" max="17" width="19" style="6" customWidth="1"/>
    <col min="18" max="18" width="21.85546875" style="6" customWidth="1"/>
    <col min="19" max="19" width="24.85546875" style="6" customWidth="1"/>
    <col min="20" max="20" width="23.85546875" style="6" customWidth="1"/>
    <col min="21" max="21" width="21.7109375" style="6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61.5" customHeight="1" x14ac:dyDescent="0.7">
      <c r="A4" s="53" t="s">
        <v>33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1" customFormat="1" ht="45.75" customHeight="1" x14ac:dyDescent="0.2">
      <c r="A5" s="52" t="s">
        <v>45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9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9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47.25" customHeight="1" x14ac:dyDescent="0.2">
      <c r="A9" s="54" t="s">
        <v>48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ht="36.75" customHeight="1" x14ac:dyDescent="0.2">
      <c r="A10" s="48" t="s">
        <v>18</v>
      </c>
      <c r="B10" s="49" t="s">
        <v>14</v>
      </c>
      <c r="C10" s="44" t="s">
        <v>31</v>
      </c>
      <c r="D10" s="44" t="s">
        <v>20</v>
      </c>
      <c r="E10" s="44" t="s">
        <v>15</v>
      </c>
      <c r="F10" s="44" t="s">
        <v>19</v>
      </c>
      <c r="G10" s="44" t="s">
        <v>24</v>
      </c>
      <c r="H10" s="44" t="s">
        <v>25</v>
      </c>
      <c r="I10" s="48" t="s">
        <v>16</v>
      </c>
      <c r="J10" s="48" t="s">
        <v>49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ht="42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6" t="s">
        <v>5</v>
      </c>
      <c r="M12" s="36" t="s">
        <v>6</v>
      </c>
      <c r="N12" s="48"/>
      <c r="O12" s="36" t="s">
        <v>7</v>
      </c>
      <c r="P12" s="36" t="s">
        <v>8</v>
      </c>
      <c r="Q12" s="48"/>
      <c r="R12" s="48"/>
      <c r="S12" s="48"/>
      <c r="T12" s="48"/>
      <c r="U12" s="48"/>
    </row>
    <row r="13" spans="1:21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45231</v>
      </c>
      <c r="H13" s="41">
        <v>45413</v>
      </c>
      <c r="I13" s="25">
        <v>100000</v>
      </c>
      <c r="J13" s="25">
        <v>87500</v>
      </c>
      <c r="K13" s="42">
        <v>12105.37</v>
      </c>
      <c r="L13" s="42">
        <f>I13*2.87/100</f>
        <v>2870</v>
      </c>
      <c r="M13" s="42">
        <f>I13*7.1/100</f>
        <v>7100</v>
      </c>
      <c r="N13" s="42">
        <f>74808*1.1%</f>
        <v>822.88800000000003</v>
      </c>
      <c r="O13" s="42">
        <f>I13*3.04/100</f>
        <v>3040</v>
      </c>
      <c r="P13" s="42">
        <f>+I13*7.09%</f>
        <v>7090.0000000000009</v>
      </c>
      <c r="Q13" s="43">
        <v>0</v>
      </c>
      <c r="R13" s="42">
        <f t="shared" ref="R13" si="0">L13+M13+N13+O13+P13+Q13</f>
        <v>20922.888000000003</v>
      </c>
      <c r="S13" s="42">
        <f t="shared" ref="S13" si="1">K13+L13+O13+Q13</f>
        <v>18015.370000000003</v>
      </c>
      <c r="T13" s="42">
        <f t="shared" ref="T13" si="2">+M13+N13+P13</f>
        <v>15012.888000000001</v>
      </c>
      <c r="U13" s="42">
        <f>I13-S13+J13</f>
        <v>169484.63</v>
      </c>
    </row>
    <row r="14" spans="1:21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45231</v>
      </c>
      <c r="H14" s="41">
        <v>45413</v>
      </c>
      <c r="I14" s="42">
        <v>60000</v>
      </c>
      <c r="J14" s="42">
        <v>43333.33</v>
      </c>
      <c r="K14" s="42">
        <v>3486.68</v>
      </c>
      <c r="L14" s="42">
        <f>I14*2.87/100</f>
        <v>1722</v>
      </c>
      <c r="M14" s="42">
        <f>I14*7.1/100</f>
        <v>4260</v>
      </c>
      <c r="N14" s="42">
        <f>+I14*1.1%</f>
        <v>660.00000000000011</v>
      </c>
      <c r="O14" s="42">
        <f>I14*3.04/100</f>
        <v>1824</v>
      </c>
      <c r="P14" s="42">
        <f>+I14*7.09%</f>
        <v>4254</v>
      </c>
      <c r="Q14" s="43">
        <v>0</v>
      </c>
      <c r="R14" s="42">
        <f t="shared" ref="R14" si="3">L14+M14+N14+O14+P14+Q14</f>
        <v>12720</v>
      </c>
      <c r="S14" s="42">
        <f t="shared" ref="S14" si="4">K14+L14+O14+Q14</f>
        <v>7032.68</v>
      </c>
      <c r="T14" s="42">
        <f t="shared" ref="T14" si="5">+M14+N14+P14</f>
        <v>9174</v>
      </c>
      <c r="U14" s="42">
        <f t="shared" ref="U14:U15" si="6">I14-S14+J14</f>
        <v>96300.65</v>
      </c>
    </row>
    <row r="15" spans="1:21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45139</v>
      </c>
      <c r="H15" s="41">
        <v>45323</v>
      </c>
      <c r="I15" s="42">
        <v>60000</v>
      </c>
      <c r="J15" s="42">
        <v>50083.33</v>
      </c>
      <c r="K15" s="42">
        <v>3486.68</v>
      </c>
      <c r="L15" s="42">
        <f>I15*2.87/100</f>
        <v>1722</v>
      </c>
      <c r="M15" s="42">
        <f>I15*7.1/100</f>
        <v>4260</v>
      </c>
      <c r="N15" s="42">
        <f>+I15*1.1%</f>
        <v>660.00000000000011</v>
      </c>
      <c r="O15" s="42">
        <f>I15*3.04/100</f>
        <v>1824</v>
      </c>
      <c r="P15" s="42">
        <f>+I15*7.09%</f>
        <v>4254</v>
      </c>
      <c r="Q15" s="43">
        <v>0</v>
      </c>
      <c r="R15" s="42">
        <f t="shared" ref="R15" si="7">L15+M15+N15+O15+P15+Q15</f>
        <v>12720</v>
      </c>
      <c r="S15" s="42">
        <f t="shared" ref="S15" si="8">K15+L15+O15+Q15</f>
        <v>7032.68</v>
      </c>
      <c r="T15" s="42">
        <f t="shared" ref="T15" si="9">+M15+N15+P15</f>
        <v>9174</v>
      </c>
      <c r="U15" s="42">
        <f t="shared" si="6"/>
        <v>103050.65</v>
      </c>
    </row>
    <row r="16" spans="1:21" s="7" customFormat="1" ht="56.25" customHeight="1" x14ac:dyDescent="0.2">
      <c r="A16" s="51" t="s">
        <v>21</v>
      </c>
      <c r="B16" s="51"/>
      <c r="C16" s="51"/>
      <c r="D16" s="51"/>
      <c r="E16" s="51"/>
      <c r="F16" s="51"/>
      <c r="G16" s="37"/>
      <c r="H16" s="37"/>
      <c r="I16" s="38">
        <f>SUM(I13:I15)</f>
        <v>220000</v>
      </c>
      <c r="J16" s="38">
        <f>SUM(J13:J15)</f>
        <v>180916.66</v>
      </c>
      <c r="K16" s="38">
        <f t="shared" ref="K16:U16" si="10">SUM(K13:K15)</f>
        <v>19078.73</v>
      </c>
      <c r="L16" s="38">
        <f t="shared" si="10"/>
        <v>6314</v>
      </c>
      <c r="M16" s="38">
        <f t="shared" si="10"/>
        <v>15620</v>
      </c>
      <c r="N16" s="38">
        <f t="shared" si="10"/>
        <v>2142.8880000000004</v>
      </c>
      <c r="O16" s="38">
        <f t="shared" si="10"/>
        <v>6688</v>
      </c>
      <c r="P16" s="38">
        <f t="shared" si="10"/>
        <v>15598</v>
      </c>
      <c r="Q16" s="38">
        <f t="shared" si="10"/>
        <v>0</v>
      </c>
      <c r="R16" s="38">
        <f t="shared" si="10"/>
        <v>46362.888000000006</v>
      </c>
      <c r="S16" s="38">
        <f t="shared" si="10"/>
        <v>32080.730000000003</v>
      </c>
      <c r="T16" s="38">
        <f t="shared" si="10"/>
        <v>33360.887999999999</v>
      </c>
      <c r="U16" s="38">
        <f t="shared" si="10"/>
        <v>368835.93000000005</v>
      </c>
    </row>
    <row r="17" spans="1:21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29"/>
      <c r="K17" s="12"/>
      <c r="L17" s="12"/>
      <c r="M17" s="14"/>
      <c r="N17" s="13"/>
      <c r="O17" s="13"/>
      <c r="P17" s="13"/>
      <c r="Q17" s="13"/>
      <c r="R17" s="12"/>
      <c r="S17" s="12"/>
      <c r="T17" s="12"/>
      <c r="U17" s="13"/>
    </row>
    <row r="18" spans="1:21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3"/>
      <c r="K18" s="16"/>
      <c r="L18" s="12"/>
      <c r="M18" s="14"/>
      <c r="N18" s="13"/>
      <c r="O18" s="13"/>
      <c r="P18" s="13"/>
      <c r="Q18" s="13"/>
      <c r="R18" s="12"/>
      <c r="S18" s="12"/>
      <c r="T18" s="12"/>
      <c r="U18" s="13"/>
    </row>
    <row r="19" spans="1:21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29"/>
      <c r="K19" s="18"/>
      <c r="L19" s="12"/>
      <c r="M19" s="14"/>
      <c r="N19" s="12"/>
      <c r="O19" s="12"/>
      <c r="P19" s="34"/>
      <c r="Q19" s="35"/>
      <c r="R19" s="12"/>
      <c r="S19" s="12"/>
      <c r="T19" s="14"/>
      <c r="U19" s="13"/>
    </row>
    <row r="20" spans="1:21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/>
      <c r="K20" s="30" t="s">
        <v>28</v>
      </c>
      <c r="L20" s="31"/>
      <c r="M20" s="15"/>
      <c r="N20" s="15"/>
      <c r="O20" s="14"/>
      <c r="P20" s="14"/>
      <c r="Q20" s="34"/>
      <c r="R20" s="34"/>
      <c r="S20" s="14"/>
      <c r="T20" s="13"/>
      <c r="U20" s="13"/>
    </row>
    <row r="21" spans="1:21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/>
      <c r="K21" s="32" t="s">
        <v>29</v>
      </c>
      <c r="L21" s="33"/>
      <c r="M21" s="14"/>
      <c r="N21" s="14"/>
      <c r="O21" s="14"/>
      <c r="P21" s="14"/>
      <c r="Q21" s="34"/>
      <c r="R21" s="34"/>
      <c r="S21" s="14"/>
      <c r="T21" s="14"/>
      <c r="U21" s="13"/>
    </row>
    <row r="22" spans="1:21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7"/>
      <c r="K22" s="18"/>
      <c r="L22" s="19"/>
      <c r="M22" s="13"/>
      <c r="N22" s="14"/>
      <c r="O22" s="19"/>
      <c r="P22" s="14"/>
      <c r="Q22" s="14"/>
      <c r="R22" s="14"/>
      <c r="S22" s="14"/>
      <c r="T22" s="14"/>
      <c r="U22" s="14"/>
    </row>
    <row r="23" spans="1:21" s="1" customFormat="1" ht="24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11"/>
      <c r="P23" s="5"/>
      <c r="Q23" s="5"/>
      <c r="R23" s="5"/>
      <c r="S23" s="5"/>
      <c r="T23" s="5"/>
      <c r="U23" s="5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2024-01-08T15:23:50Z</dcterms:modified>
</cp:coreProperties>
</file>