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\\SRVWCITRIXFS01.tss2.gov.do\Profiles\ramona_espinal\Desktop\"/>
    </mc:Choice>
  </mc:AlternateContent>
  <xr:revisionPtr revIDLastSave="0" documentId="8_{92F32607-3A70-4B68-9F1A-65EFD277C11D}" xr6:coauthVersionLast="45" xr6:coauthVersionMax="45" xr10:uidLastSave="{00000000-0000-0000-0000-000000000000}"/>
  <workbookProtection workbookAlgorithmName="SHA-512" workbookHashValue="lM+v23wWJ/zFHR/CghgYYbn6yZ6bddhPMCAHnXr26B45pW3enltpkKptfVOZChbu3y95MMAk9SeI66d1Rq3SdQ==" workbookSaltValue="uQt4poVbA1NQ9XzR3B/mXA==" workbookSpinCount="100000" lockStructure="1"/>
  <bookViews>
    <workbookView xWindow="-120" yWindow="-120" windowWidth="29040" windowHeight="15840" tabRatio="601" xr2:uid="{00000000-000D-0000-FFFF-FFFF00000000}"/>
  </bookViews>
  <sheets>
    <sheet name="Periodo Probatorio" sheetId="1" r:id="rId1"/>
  </sheets>
  <definedNames>
    <definedName name="_xlnm.Print_Area" localSheetId="0">'Periodo Probatorio'!$A$1:$V$23</definedName>
    <definedName name="_xlnm.Print_Titles" localSheetId="0">'Periodo Probatorio'!$1:$12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15" i="1" l="1"/>
  <c r="U14" i="1"/>
  <c r="U13" i="1"/>
  <c r="P15" i="1"/>
  <c r="P14" i="1"/>
  <c r="P13" i="1"/>
  <c r="O15" i="1"/>
  <c r="O14" i="1"/>
  <c r="O13" i="1"/>
  <c r="N15" i="1"/>
  <c r="N14" i="1"/>
  <c r="M15" i="1"/>
  <c r="M14" i="1"/>
  <c r="M13" i="1"/>
  <c r="T13" i="1" s="1"/>
  <c r="L15" i="1"/>
  <c r="L14" i="1"/>
  <c r="L13" i="1"/>
  <c r="S15" i="1"/>
  <c r="S14" i="1"/>
  <c r="N13" i="1"/>
  <c r="T15" i="1" l="1"/>
  <c r="R14" i="1"/>
  <c r="T14" i="1"/>
  <c r="R13" i="1"/>
  <c r="S13" i="1"/>
  <c r="R15" i="1"/>
  <c r="A15" i="1" l="1"/>
  <c r="A14" i="1"/>
  <c r="J16" i="1"/>
  <c r="Q16" i="1" l="1"/>
  <c r="K16" i="1"/>
  <c r="I16" i="1"/>
  <c r="N16" i="1" l="1"/>
  <c r="P16" i="1" l="1"/>
  <c r="L16" i="1" l="1"/>
  <c r="M16" i="1"/>
  <c r="O16" i="1"/>
  <c r="R16" i="1" l="1"/>
  <c r="T16" i="1"/>
  <c r="U16" i="1" l="1"/>
  <c r="S16" i="1"/>
</calcChain>
</file>

<file path=xl/sharedStrings.xml><?xml version="1.0" encoding="utf-8"?>
<sst xmlns="http://schemas.openxmlformats.org/spreadsheetml/2006/main" count="53" uniqueCount="50">
  <si>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</si>
  <si>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</si>
  <si>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</si>
  <si>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</si>
  <si>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</si>
  <si>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</si>
  <si>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</si>
  <si>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</si>
  <si>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</si>
  <si>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</si>
  <si>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</si>
  <si>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</si>
  <si>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</si>
  <si>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</si>
  <si>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</si>
  <si>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</si>
  <si>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</si>
  <si>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</si>
  <si>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</si>
  <si>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</si>
  <si>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</si>
  <si>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</si>
  <si>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 xml:space="preserve">         IS/R              (Ley 11-92)     (1*)</t>
  </si>
  <si>
    <t>Desde</t>
  </si>
  <si>
    <t>Hasta</t>
  </si>
  <si>
    <t xml:space="preserve">     por cada dependiente adicional registrado.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</si>
  <si>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</si>
  <si>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</si>
  <si>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</si>
  <si>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</si>
  <si>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</si>
  <si>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Nómina de Sueldos: Empleados Temporeros ( Regional San Francisco de Macoris )</t>
  </si>
  <si>
    <t>Regalia 
Pascual
(RD$)</t>
  </si>
  <si>
    <t xml:space="preserve">        Preparado Por:                                            Aprobado por:                                           </t>
  </si>
  <si>
    <t xml:space="preserve">          Pilar Peña                                                               Jose Israel Del Orbe                                          </t>
  </si>
  <si>
    <t xml:space="preserve">Directora de Recursos Humanos                                   Director de Finanzas                                </t>
  </si>
  <si>
    <t>Correspondiente al mes de enero del año 2024</t>
  </si>
  <si>
    <t xml:space="preserve">   (4*) Deducción directa declaración TSS del SUIRPLUS por registro de dependientes adicionales al SDSS. RD$1,715.46</t>
  </si>
  <si>
    <t>ROSA MAGALYS VERAS DE LA ROCHA</t>
  </si>
  <si>
    <t>Femenino</t>
  </si>
  <si>
    <t>Dirección Administrativa</t>
  </si>
  <si>
    <t>Supervisor Oficina Regional</t>
  </si>
  <si>
    <t>Temporero</t>
  </si>
  <si>
    <t>FRANK LEYVI BURGOS PITTA</t>
  </si>
  <si>
    <t>Masculino</t>
  </si>
  <si>
    <t>Dirección de Servicios</t>
  </si>
  <si>
    <t>Gestor de Trámites y Servicios</t>
  </si>
  <si>
    <t>NOELIA ROSARIO REYES</t>
  </si>
  <si>
    <t>Dirección  Juridica</t>
  </si>
  <si>
    <t>Paralegal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</si>
</sst>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b/>
      <sz val="48"/>
      <color theme="0"/>
      <name val="Century Gothic"/>
      <family val="2"/>
    </font>
    <font>
      <sz val="12"/>
      <name val="Century Gothic"/>
      <family val="2"/>
    </font>
    <font>
      <b/>
      <sz val="12"/>
      <name val="Century Gothic"/>
      <family val="2"/>
    </font>
    <font>
      <sz val="50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sz val="48"/>
      <name val="Century Gothic"/>
      <family val="2"/>
    </font>
    <font>
      <b/>
      <sz val="16"/>
      <name val="Century Gothic"/>
      <family val="2"/>
    </font>
    <font>
      <sz val="16"/>
      <name val="Century Gothic"/>
      <family val="2"/>
    </font>
    <font>
      <sz val="14"/>
      <name val="Century Gothic"/>
      <family val="2"/>
    </font>
    <font>
      <u/>
      <sz val="16"/>
      <name val="Century Gothic"/>
      <family val="2"/>
    </font>
    <font>
      <sz val="16"/>
      <color theme="1"/>
      <name val="Century Gothic"/>
      <family val="2"/>
    </font>
    <font>
      <sz val="18"/>
      <color rgb="FF00B050"/>
      <name val="Century Gothic"/>
      <family val="2"/>
    </font>
    <font>
      <sz val="16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E1F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top"/>
    </xf>
    <xf numFmtId="4" fontId="16" fillId="2" borderId="0" xfId="0" applyNumberFormat="1" applyFont="1" applyFill="1" applyAlignment="1">
      <alignment horizontal="center" vertical="center"/>
    </xf>
    <xf numFmtId="4" fontId="16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vertical="center"/>
    </xf>
    <xf numFmtId="164" fontId="16" fillId="2" borderId="0" xfId="4" applyFont="1" applyFill="1" applyBorder="1" applyAlignment="1">
      <alignment vertical="center"/>
    </xf>
    <xf numFmtId="164" fontId="16" fillId="2" borderId="0" xfId="4" applyFont="1" applyFill="1" applyAlignment="1">
      <alignment vertical="center"/>
    </xf>
    <xf numFmtId="4" fontId="16" fillId="2" borderId="0" xfId="0" applyNumberFormat="1" applyFont="1" applyFill="1" applyAlignment="1">
      <alignment horizontal="left" vertical="top"/>
    </xf>
    <xf numFmtId="4" fontId="16" fillId="2" borderId="0" xfId="0" applyNumberFormat="1" applyFont="1" applyFill="1" applyAlignment="1">
      <alignment horizontal="center" vertical="top"/>
    </xf>
    <xf numFmtId="0" fontId="16" fillId="2" borderId="0" xfId="0" applyFont="1" applyFill="1" applyAlignment="1">
      <alignment horizontal="left" vertical="top"/>
    </xf>
    <xf numFmtId="164" fontId="18" fillId="2" borderId="0" xfId="4" applyFont="1" applyFill="1" applyBorder="1" applyAlignment="1">
      <alignment horizontal="left" vertical="top"/>
    </xf>
    <xf numFmtId="4" fontId="18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horizontal="left" vertical="top"/>
    </xf>
    <xf numFmtId="164" fontId="16" fillId="2" borderId="0" xfId="4" applyFont="1" applyFill="1" applyBorder="1" applyAlignment="1">
      <alignment horizontal="left" vertical="top"/>
    </xf>
    <xf numFmtId="0" fontId="16" fillId="2" borderId="0" xfId="0" applyFont="1" applyFill="1" applyAlignment="1">
      <alignment horizontal="left" vertical="center"/>
    </xf>
    <xf numFmtId="0" fontId="19" fillId="2" borderId="0" xfId="0" applyFont="1" applyFill="1" applyAlignment="1">
      <alignment vertical="center"/>
    </xf>
    <xf numFmtId="4" fontId="16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4" fontId="9" fillId="2" borderId="0" xfId="0" applyNumberFormat="1" applyFont="1" applyFill="1" applyAlignment="1">
      <alignment vertical="center"/>
    </xf>
    <xf numFmtId="0" fontId="12" fillId="5" borderId="1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164" fontId="13" fillId="0" borderId="1" xfId="4" applyFont="1" applyFill="1" applyBorder="1" applyAlignment="1">
      <alignment horizontal="left"/>
    </xf>
    <xf numFmtId="164" fontId="13" fillId="0" borderId="1" xfId="4" applyFont="1" applyFill="1" applyBorder="1" applyAlignment="1">
      <alignment horizontal="right"/>
    </xf>
    <xf numFmtId="0" fontId="20" fillId="2" borderId="0" xfId="0" applyFont="1" applyFill="1" applyAlignment="1">
      <alignment vertical="center"/>
    </xf>
    <xf numFmtId="0" fontId="12" fillId="2" borderId="1" xfId="0" applyFont="1" applyFill="1" applyBorder="1" applyAlignment="1">
      <alignment horizontal="left" vertical="center" wrapText="1"/>
    </xf>
    <xf numFmtId="4" fontId="12" fillId="2" borderId="1" xfId="0" applyNumberFormat="1" applyFont="1" applyFill="1" applyBorder="1" applyAlignment="1">
      <alignment horizontal="right" vertical="center"/>
    </xf>
    <xf numFmtId="0" fontId="21" fillId="0" borderId="1" xfId="0" applyFont="1" applyBorder="1" applyAlignment="1">
      <alignment vertical="top" wrapText="1" readingOrder="1"/>
    </xf>
    <xf numFmtId="0" fontId="21" fillId="0" borderId="1" xfId="0" applyFont="1" applyBorder="1" applyAlignment="1">
      <alignment vertical="center"/>
    </xf>
    <xf numFmtId="0" fontId="21" fillId="0" borderId="1" xfId="0" applyFont="1" applyBorder="1" applyAlignment="1">
      <alignment horizontal="left" vertical="top" wrapText="1" readingOrder="1"/>
    </xf>
    <xf numFmtId="0" fontId="21" fillId="0" borderId="1" xfId="0" applyFont="1" applyBorder="1" applyAlignment="1">
      <alignment horizontal="center" vertical="top" wrapText="1" readingOrder="1"/>
    </xf>
    <xf numFmtId="14" fontId="21" fillId="0" borderId="1" xfId="0" applyNumberFormat="1" applyFont="1" applyBorder="1" applyAlignment="1">
      <alignment horizontal="center" vertical="top" wrapText="1" readingOrder="1"/>
    </xf>
    <xf numFmtId="164" fontId="21" fillId="0" borderId="1" xfId="4" applyFont="1" applyFill="1" applyBorder="1" applyAlignment="1">
      <alignment horizontal="left"/>
    </xf>
    <xf numFmtId="0" fontId="21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vertical="center" wrapText="1"/>
    </xf>
    <xf numFmtId="164" fontId="21" fillId="0" borderId="1" xfId="4" applyFont="1" applyFill="1" applyBorder="1" applyAlignment="1">
      <alignment horizontal="right"/>
    </xf>
    <xf numFmtId="4" fontId="21" fillId="2" borderId="1" xfId="0" applyNumberFormat="1" applyFont="1" applyFill="1" applyBorder="1" applyAlignment="1">
      <alignment horizontal="right"/>
    </xf>
    <xf numFmtId="0" fontId="7" fillId="2" borderId="0" xfId="0" applyFont="1" applyFill="1" applyAlignment="1">
      <alignment horizontal="center" vertical="center"/>
    </xf>
    <xf numFmtId="0" fontId="6" fillId="0" borderId="0" xfId="5" applyFont="1" applyAlignment="1">
      <alignment horizontal="center"/>
    </xf>
    <xf numFmtId="0" fontId="12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12" fillId="2" borderId="1" xfId="0" applyFont="1" applyFill="1" applyBorder="1" applyAlignment="1">
      <alignment horizontal="left" vertical="center" wrapText="1"/>
    </xf>
  </cellXfs>
  <cellStyles count="7">
    <cellStyle name="Comma 2" xfId="6" xr:uid="{52B6EAB4-523C-478C-8618-36FED4DDA1CA}"/>
    <cellStyle name="Millares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E577E1A-8344-405E-87E6-7C6CEB253F87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294409</xdr:colOff>
      <xdr:row>1</xdr:row>
      <xdr:rowOff>138545</xdr:rowOff>
    </xdr:from>
    <xdr:to>
      <xdr:col>1</xdr:col>
      <xdr:colOff>1679864</xdr:colOff>
      <xdr:row>4</xdr:row>
      <xdr:rowOff>259774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73B4890-7491-4135-97C4-D681D83D0F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409" y="329045"/>
          <a:ext cx="2060864" cy="19396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19</xdr:col>
      <xdr:colOff>547268</xdr:colOff>
      <xdr:row>1</xdr:row>
      <xdr:rowOff>51954</xdr:rowOff>
    </xdr:from>
    <xdr:to>
      <xdr:col>20</xdr:col>
      <xdr:colOff>1451764</xdr:colOff>
      <xdr:row>4</xdr:row>
      <xdr:rowOff>658090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FC84BD-2906-A8E7-D359-CE0FA5A4C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243495" y="242454"/>
          <a:ext cx="2497769" cy="2424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3"/>
  <sheetViews>
    <sheetView tabSelected="1" view="pageBreakPreview" topLeftCell="E1" zoomScale="70" zoomScaleNormal="70" zoomScaleSheetLayoutView="70" workbookViewId="0">
      <selection activeCell="P28" sqref="P28"/>
    </sheetView>
  </sheetViews>
  <sheetFormatPr baseColWidth="10" defaultColWidth="11.42578125" defaultRowHeight="15" x14ac:dyDescent="0.2"/>
  <cols>
    <col min="1" max="1" width="10" style="3" customWidth="1"/>
    <col min="2" max="2" width="55.5703125" style="2" customWidth="1"/>
    <col min="3" max="3" width="20.85546875" style="2" customWidth="1"/>
    <col min="4" max="4" width="38" style="2" customWidth="1"/>
    <col min="5" max="5" width="27.7109375" style="2" customWidth="1"/>
    <col min="6" max="6" width="18.28515625" style="2" customWidth="1"/>
    <col min="7" max="7" width="17.5703125" style="2" customWidth="1"/>
    <col min="8" max="8" width="18.5703125" style="2" customWidth="1"/>
    <col min="9" max="10" width="20.85546875" style="2" customWidth="1"/>
    <col min="11" max="11" width="19.7109375" style="3" customWidth="1"/>
    <col min="12" max="12" width="19" style="2" customWidth="1"/>
    <col min="13" max="13" width="20.85546875" style="3" customWidth="1"/>
    <col min="14" max="14" width="18.42578125" style="3" customWidth="1"/>
    <col min="15" max="15" width="17.7109375" style="2" customWidth="1"/>
    <col min="16" max="16" width="20.85546875" style="3" customWidth="1"/>
    <col min="17" max="17" width="19" style="3" customWidth="1"/>
    <col min="18" max="18" width="21.85546875" style="3" customWidth="1"/>
    <col min="19" max="19" width="24.85546875" style="3" customWidth="1"/>
    <col min="20" max="20" width="23.85546875" style="3" customWidth="1"/>
    <col min="21" max="21" width="21.7109375" style="3" customWidth="1"/>
    <col min="22" max="22" width="15.85546875" style="2" customWidth="1"/>
    <col min="23" max="16384" width="11.42578125" style="2"/>
  </cols>
  <sheetData>
    <row r="1" spans="1:21" s="1" customFormat="1" x14ac:dyDescent="0.2"/>
    <row r="2" spans="1:21" s="1" customFormat="1" x14ac:dyDescent="0.2"/>
    <row r="3" spans="1:21" s="4" customFormat="1" ht="46.5" customHeight="1" x14ac:dyDescent="0.2">
      <c r="K3" s="5"/>
    </row>
    <row r="4" spans="1:21" s="4" customFormat="1" ht="81.75" customHeight="1" x14ac:dyDescent="1.05">
      <c r="A4" s="50" t="s">
        <v>28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</row>
    <row r="5" spans="1:21" s="6" customFormat="1" ht="55.5" customHeight="1" x14ac:dyDescent="0.2">
      <c r="A5" s="49" t="s">
        <v>31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</row>
    <row r="6" spans="1:21" s="7" customFormat="1" ht="3" customHeight="1" x14ac:dyDescent="0.2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</row>
    <row r="7" spans="1:21" s="7" customFormat="1" ht="6" hidden="1" customHeight="1" x14ac:dyDescent="0.2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</row>
    <row r="8" spans="1:21" s="4" customFormat="1" ht="17.25" hidden="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s="9" customFormat="1" ht="54" customHeight="1" x14ac:dyDescent="0.2">
      <c r="A9" s="54" t="s">
        <v>36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</row>
    <row r="10" spans="1:21" s="32" customFormat="1" ht="36.75" customHeight="1" x14ac:dyDescent="0.2">
      <c r="A10" s="52" t="s">
        <v>18</v>
      </c>
      <c r="B10" s="51" t="s">
        <v>14</v>
      </c>
      <c r="C10" s="55" t="s">
        <v>27</v>
      </c>
      <c r="D10" s="55" t="s">
        <v>20</v>
      </c>
      <c r="E10" s="55" t="s">
        <v>15</v>
      </c>
      <c r="F10" s="55" t="s">
        <v>19</v>
      </c>
      <c r="G10" s="55" t="s">
        <v>23</v>
      </c>
      <c r="H10" s="55" t="s">
        <v>24</v>
      </c>
      <c r="I10" s="52" t="s">
        <v>16</v>
      </c>
      <c r="J10" s="52" t="s">
        <v>32</v>
      </c>
      <c r="K10" s="52" t="s">
        <v>22</v>
      </c>
      <c r="L10" s="51" t="s">
        <v>9</v>
      </c>
      <c r="M10" s="51"/>
      <c r="N10" s="51"/>
      <c r="O10" s="51"/>
      <c r="P10" s="51"/>
      <c r="Q10" s="51"/>
      <c r="R10" s="51"/>
      <c r="S10" s="52" t="s">
        <v>2</v>
      </c>
      <c r="T10" s="52"/>
      <c r="U10" s="52" t="s">
        <v>17</v>
      </c>
    </row>
    <row r="11" spans="1:21" s="32" customFormat="1" ht="37.5" customHeight="1" x14ac:dyDescent="0.2">
      <c r="A11" s="52"/>
      <c r="B11" s="51"/>
      <c r="C11" s="56"/>
      <c r="D11" s="56"/>
      <c r="E11" s="56"/>
      <c r="F11" s="56"/>
      <c r="G11" s="56"/>
      <c r="H11" s="56"/>
      <c r="I11" s="52"/>
      <c r="J11" s="52"/>
      <c r="K11" s="52"/>
      <c r="L11" s="52" t="s">
        <v>12</v>
      </c>
      <c r="M11" s="52"/>
      <c r="N11" s="52" t="s">
        <v>10</v>
      </c>
      <c r="O11" s="52" t="s">
        <v>13</v>
      </c>
      <c r="P11" s="52"/>
      <c r="Q11" s="52" t="s">
        <v>11</v>
      </c>
      <c r="R11" s="52" t="s">
        <v>0</v>
      </c>
      <c r="S11" s="52" t="s">
        <v>4</v>
      </c>
      <c r="T11" s="52" t="s">
        <v>1</v>
      </c>
      <c r="U11" s="52"/>
    </row>
    <row r="12" spans="1:21" s="32" customFormat="1" ht="45" x14ac:dyDescent="0.2">
      <c r="A12" s="52"/>
      <c r="B12" s="51"/>
      <c r="C12" s="57"/>
      <c r="D12" s="57"/>
      <c r="E12" s="57"/>
      <c r="F12" s="57"/>
      <c r="G12" s="57"/>
      <c r="H12" s="57"/>
      <c r="I12" s="52"/>
      <c r="J12" s="52"/>
      <c r="K12" s="52"/>
      <c r="L12" s="31" t="s">
        <v>5</v>
      </c>
      <c r="M12" s="31" t="s">
        <v>6</v>
      </c>
      <c r="N12" s="52"/>
      <c r="O12" s="31" t="s">
        <v>7</v>
      </c>
      <c r="P12" s="31" t="s">
        <v>8</v>
      </c>
      <c r="Q12" s="52"/>
      <c r="R12" s="52"/>
      <c r="S12" s="52"/>
      <c r="T12" s="52"/>
      <c r="U12" s="52"/>
    </row>
    <row r="13" spans="1:21" s="36" customFormat="1" ht="49.5" customHeight="1" x14ac:dyDescent="0.35">
      <c r="A13" s="33">
        <v>1</v>
      </c>
      <c r="B13" s="39" t="s">
        <v>38</v>
      </c>
      <c r="C13" s="39" t="s">
        <v>39</v>
      </c>
      <c r="D13" s="40" t="s">
        <v>40</v>
      </c>
      <c r="E13" s="41" t="s">
        <v>41</v>
      </c>
      <c r="F13" s="42" t="s">
        <v>42</v>
      </c>
      <c r="G13" s="43">
        <v>45231</v>
      </c>
      <c r="H13" s="43">
        <v>45413</v>
      </c>
      <c r="I13" s="44">
        <v>100000</v>
      </c>
      <c r="J13" s="34"/>
      <c r="K13" s="47">
        <v>12105.37</v>
      </c>
      <c r="L13" s="47">
        <f>I13*2.87/100</f>
        <v>2870</v>
      </c>
      <c r="M13" s="47">
        <f>I13*7.1/100</f>
        <v>7100</v>
      </c>
      <c r="N13" s="47">
        <f>74808*1.1%</f>
        <v>822.88800000000003</v>
      </c>
      <c r="O13" s="47">
        <f>I13*3.04/100</f>
        <v>3040</v>
      </c>
      <c r="P13" s="47">
        <f>+I13*7.09%</f>
        <v>7090.0000000000009</v>
      </c>
      <c r="Q13" s="48">
        <v>0</v>
      </c>
      <c r="R13" s="47">
        <f t="shared" ref="R13:R15" si="0">L13+M13+N13+O13+P13+Q13</f>
        <v>20922.888000000003</v>
      </c>
      <c r="S13" s="47">
        <f t="shared" ref="S13:S15" si="1">K13+L13+O13+Q13</f>
        <v>18015.370000000003</v>
      </c>
      <c r="T13" s="47">
        <f t="shared" ref="T13:T15" si="2">+M13+N13+P13</f>
        <v>15012.888000000001</v>
      </c>
      <c r="U13" s="47">
        <f>I13-S13</f>
        <v>81984.63</v>
      </c>
    </row>
    <row r="14" spans="1:21" s="36" customFormat="1" ht="34.5" customHeight="1" x14ac:dyDescent="0.35">
      <c r="A14" s="33">
        <f>+A13+1</f>
        <v>2</v>
      </c>
      <c r="B14" s="39" t="s">
        <v>43</v>
      </c>
      <c r="C14" s="39" t="s">
        <v>44</v>
      </c>
      <c r="D14" s="45" t="s">
        <v>45</v>
      </c>
      <c r="E14" s="46" t="s">
        <v>46</v>
      </c>
      <c r="F14" s="42" t="s">
        <v>42</v>
      </c>
      <c r="G14" s="43">
        <v>45231</v>
      </c>
      <c r="H14" s="43">
        <v>45413</v>
      </c>
      <c r="I14" s="47">
        <v>60000</v>
      </c>
      <c r="J14" s="35"/>
      <c r="K14" s="47">
        <v>3486.68</v>
      </c>
      <c r="L14" s="47">
        <f t="shared" ref="L14:L15" si="3">I14*2.87/100</f>
        <v>1722</v>
      </c>
      <c r="M14" s="47">
        <f t="shared" ref="M14:M15" si="4">I14*7.1/100</f>
        <v>4260</v>
      </c>
      <c r="N14" s="47">
        <f>+I14*1.1%</f>
        <v>660.00000000000011</v>
      </c>
      <c r="O14" s="47">
        <f t="shared" ref="O14:O15" si="5">I14*3.04/100</f>
        <v>1824</v>
      </c>
      <c r="P14" s="47">
        <f t="shared" ref="P14:P15" si="6">+I14*7.09%</f>
        <v>4254</v>
      </c>
      <c r="Q14" s="48">
        <v>0</v>
      </c>
      <c r="R14" s="47">
        <f t="shared" si="0"/>
        <v>12720</v>
      </c>
      <c r="S14" s="47">
        <f t="shared" si="1"/>
        <v>7032.68</v>
      </c>
      <c r="T14" s="47">
        <f t="shared" si="2"/>
        <v>9174</v>
      </c>
      <c r="U14" s="47">
        <f t="shared" ref="U14:U15" si="7">I14-S14</f>
        <v>52967.32</v>
      </c>
    </row>
    <row r="15" spans="1:21" s="36" customFormat="1" ht="34.5" customHeight="1" x14ac:dyDescent="0.35">
      <c r="A15" s="33">
        <f>+A14+1</f>
        <v>3</v>
      </c>
      <c r="B15" s="41" t="s">
        <v>47</v>
      </c>
      <c r="C15" s="41" t="s">
        <v>39</v>
      </c>
      <c r="D15" s="45" t="s">
        <v>48</v>
      </c>
      <c r="E15" s="45" t="s">
        <v>49</v>
      </c>
      <c r="F15" s="42" t="s">
        <v>42</v>
      </c>
      <c r="G15" s="43">
        <v>45139</v>
      </c>
      <c r="H15" s="43">
        <v>45323</v>
      </c>
      <c r="I15" s="47">
        <v>60000</v>
      </c>
      <c r="J15" s="35"/>
      <c r="K15" s="47">
        <v>3486.68</v>
      </c>
      <c r="L15" s="47">
        <f t="shared" si="3"/>
        <v>1722</v>
      </c>
      <c r="M15" s="47">
        <f t="shared" si="4"/>
        <v>4260</v>
      </c>
      <c r="N15" s="47">
        <f>+I15*1.1%</f>
        <v>660.00000000000011</v>
      </c>
      <c r="O15" s="47">
        <f t="shared" si="5"/>
        <v>1824</v>
      </c>
      <c r="P15" s="47">
        <f t="shared" si="6"/>
        <v>4254</v>
      </c>
      <c r="Q15" s="48">
        <v>0</v>
      </c>
      <c r="R15" s="47">
        <f t="shared" si="0"/>
        <v>12720</v>
      </c>
      <c r="S15" s="47">
        <f t="shared" si="1"/>
        <v>7032.68</v>
      </c>
      <c r="T15" s="47">
        <f t="shared" si="2"/>
        <v>9174</v>
      </c>
      <c r="U15" s="47">
        <f t="shared" si="7"/>
        <v>52967.32</v>
      </c>
    </row>
    <row r="16" spans="1:21" s="7" customFormat="1" ht="56.25" customHeight="1" x14ac:dyDescent="0.2">
      <c r="A16" s="59" t="s">
        <v>21</v>
      </c>
      <c r="B16" s="59"/>
      <c r="C16" s="59"/>
      <c r="D16" s="59"/>
      <c r="E16" s="59"/>
      <c r="F16" s="59"/>
      <c r="G16" s="37"/>
      <c r="H16" s="37"/>
      <c r="I16" s="38">
        <f>SUM(I13:I15)</f>
        <v>220000</v>
      </c>
      <c r="J16" s="38">
        <f>SUM(J13:J15)</f>
        <v>0</v>
      </c>
      <c r="K16" s="38">
        <f t="shared" ref="K16:U16" si="8">SUM(K13:K15)</f>
        <v>19078.73</v>
      </c>
      <c r="L16" s="38">
        <f t="shared" si="8"/>
        <v>6314</v>
      </c>
      <c r="M16" s="38">
        <f t="shared" si="8"/>
        <v>15620</v>
      </c>
      <c r="N16" s="38">
        <f t="shared" si="8"/>
        <v>2142.8880000000004</v>
      </c>
      <c r="O16" s="38">
        <f t="shared" si="8"/>
        <v>6688</v>
      </c>
      <c r="P16" s="38">
        <f t="shared" si="8"/>
        <v>15598</v>
      </c>
      <c r="Q16" s="38">
        <f t="shared" si="8"/>
        <v>0</v>
      </c>
      <c r="R16" s="38">
        <f t="shared" si="8"/>
        <v>46362.888000000006</v>
      </c>
      <c r="S16" s="38">
        <f t="shared" si="8"/>
        <v>32080.730000000003</v>
      </c>
      <c r="T16" s="38">
        <f t="shared" si="8"/>
        <v>33360.887999999999</v>
      </c>
      <c r="U16" s="38">
        <f t="shared" si="8"/>
        <v>187919.27000000002</v>
      </c>
    </row>
    <row r="17" spans="1:21" s="16" customFormat="1" ht="24" customHeight="1" x14ac:dyDescent="0.2">
      <c r="A17" s="11" t="s">
        <v>3</v>
      </c>
      <c r="B17" s="12"/>
      <c r="C17" s="12"/>
      <c r="D17" s="12"/>
      <c r="E17" s="10"/>
      <c r="F17" s="10"/>
      <c r="G17" s="10"/>
      <c r="H17" s="10"/>
      <c r="I17" s="13"/>
      <c r="J17" s="13"/>
      <c r="K17" s="14"/>
      <c r="L17" s="14"/>
      <c r="M17" s="15"/>
      <c r="N17" s="10"/>
      <c r="O17" s="10"/>
      <c r="P17" s="10"/>
      <c r="Q17" s="10"/>
      <c r="R17" s="14"/>
      <c r="S17" s="14"/>
      <c r="T17" s="14"/>
      <c r="U17" s="10"/>
    </row>
    <row r="18" spans="1:21" s="16" customFormat="1" ht="24" customHeight="1" x14ac:dyDescent="0.2">
      <c r="A18" s="10" t="s">
        <v>26</v>
      </c>
      <c r="B18" s="12"/>
      <c r="C18" s="12"/>
      <c r="D18" s="12"/>
      <c r="E18" s="10"/>
      <c r="F18" s="10"/>
      <c r="G18" s="10"/>
      <c r="H18" s="10"/>
      <c r="I18" s="10"/>
      <c r="J18" s="10"/>
      <c r="K18" s="17"/>
      <c r="L18" s="14"/>
      <c r="M18" s="15"/>
      <c r="N18" s="10"/>
      <c r="O18" s="10"/>
      <c r="P18" s="10"/>
      <c r="Q18" s="10"/>
      <c r="R18" s="14"/>
      <c r="S18" s="14"/>
      <c r="T18" s="14"/>
      <c r="U18" s="10"/>
    </row>
    <row r="19" spans="1:21" s="16" customFormat="1" ht="24" customHeight="1" x14ac:dyDescent="0.2">
      <c r="A19" s="10" t="s">
        <v>29</v>
      </c>
      <c r="B19" s="12"/>
      <c r="C19" s="12"/>
      <c r="D19" s="12"/>
      <c r="E19" s="10"/>
      <c r="F19" s="10"/>
      <c r="G19" s="10"/>
      <c r="H19" s="10"/>
      <c r="I19" s="13" t="s">
        <v>33</v>
      </c>
      <c r="J19" s="13"/>
      <c r="K19" s="18"/>
      <c r="L19" s="14"/>
      <c r="M19" s="15"/>
      <c r="N19" s="14"/>
      <c r="O19" s="14"/>
      <c r="P19" s="19"/>
      <c r="Q19" s="20"/>
      <c r="R19" s="14"/>
      <c r="S19" s="14"/>
      <c r="T19" s="15"/>
      <c r="U19" s="10"/>
    </row>
    <row r="20" spans="1:21" s="16" customFormat="1" ht="24" customHeight="1" x14ac:dyDescent="0.2">
      <c r="A20" s="10" t="s">
        <v>30</v>
      </c>
      <c r="B20" s="12"/>
      <c r="C20" s="12"/>
      <c r="D20" s="12"/>
      <c r="E20" s="10"/>
      <c r="F20" s="10"/>
      <c r="G20" s="10"/>
      <c r="H20" s="10"/>
      <c r="I20" s="21"/>
      <c r="J20" s="21"/>
      <c r="K20" s="21" t="s">
        <v>34</v>
      </c>
      <c r="L20" s="22"/>
      <c r="M20" s="23"/>
      <c r="N20" s="23"/>
      <c r="O20" s="15"/>
      <c r="P20" s="15"/>
      <c r="Q20" s="19"/>
      <c r="R20" s="19"/>
      <c r="S20" s="15"/>
      <c r="T20" s="10"/>
      <c r="U20" s="10"/>
    </row>
    <row r="21" spans="1:21" s="16" customFormat="1" ht="24" customHeight="1" x14ac:dyDescent="0.2">
      <c r="A21" s="10" t="s">
        <v>37</v>
      </c>
      <c r="B21" s="12"/>
      <c r="C21" s="12"/>
      <c r="D21" s="12"/>
      <c r="E21" s="10"/>
      <c r="F21" s="12"/>
      <c r="G21" s="12"/>
      <c r="H21" s="12"/>
      <c r="I21" s="24"/>
      <c r="J21" s="24"/>
      <c r="K21" s="24" t="s">
        <v>35</v>
      </c>
      <c r="L21" s="25"/>
      <c r="M21" s="15"/>
      <c r="N21" s="15"/>
      <c r="O21" s="15"/>
      <c r="P21" s="15"/>
      <c r="Q21" s="19"/>
      <c r="R21" s="19"/>
      <c r="S21" s="15"/>
      <c r="T21" s="15"/>
      <c r="U21" s="10"/>
    </row>
    <row r="22" spans="1:21" s="16" customFormat="1" ht="24" customHeight="1" x14ac:dyDescent="0.2">
      <c r="A22" s="26" t="s">
        <v>25</v>
      </c>
      <c r="B22" s="26"/>
      <c r="C22" s="26"/>
      <c r="D22" s="26"/>
      <c r="E22" s="26"/>
      <c r="F22" s="26"/>
      <c r="G22" s="26"/>
      <c r="H22" s="26"/>
      <c r="I22" s="27"/>
      <c r="J22" s="27"/>
      <c r="K22" s="18"/>
      <c r="L22" s="28"/>
      <c r="M22" s="10"/>
      <c r="N22" s="15"/>
      <c r="O22" s="28"/>
      <c r="P22" s="15"/>
      <c r="Q22" s="15"/>
      <c r="R22" s="15"/>
      <c r="S22" s="15"/>
      <c r="T22" s="15"/>
      <c r="U22" s="15"/>
    </row>
    <row r="23" spans="1:21" s="4" customFormat="1" ht="24" customHeight="1" x14ac:dyDescent="0.2">
      <c r="A23" s="58"/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29"/>
      <c r="P23" s="30"/>
      <c r="Q23" s="30"/>
      <c r="R23" s="30"/>
      <c r="S23" s="30"/>
      <c r="T23" s="30"/>
      <c r="U23" s="30"/>
    </row>
  </sheetData>
  <mergeCells count="28">
    <mergeCell ref="H10:H12"/>
    <mergeCell ref="A7:U7"/>
    <mergeCell ref="O11:P11"/>
    <mergeCell ref="B10:B12"/>
    <mergeCell ref="A23:N23"/>
    <mergeCell ref="L11:M11"/>
    <mergeCell ref="A16:F16"/>
    <mergeCell ref="F10:F12"/>
    <mergeCell ref="G10:G12"/>
    <mergeCell ref="I10:I12"/>
    <mergeCell ref="K10:K12"/>
    <mergeCell ref="J10:J12"/>
    <mergeCell ref="A5:U5"/>
    <mergeCell ref="A4:U4"/>
    <mergeCell ref="L10:R10"/>
    <mergeCell ref="S10:T10"/>
    <mergeCell ref="A6:U6"/>
    <mergeCell ref="U10:U12"/>
    <mergeCell ref="R11:R12"/>
    <mergeCell ref="S11:S12"/>
    <mergeCell ref="A10:A12"/>
    <mergeCell ref="A9:U9"/>
    <mergeCell ref="C10:C12"/>
    <mergeCell ref="D10:D12"/>
    <mergeCell ref="E10:E12"/>
    <mergeCell ref="T11:T12"/>
    <mergeCell ref="Q11:Q12"/>
    <mergeCell ref="N11:N12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5" fitToHeight="3" orientation="landscape" r:id="rId1"/>
  <headerFooter alignWithMargins="0"/>
  <rowBreaks count="1" manualBreakCount="1">
    <brk id="22" max="20" man="1"/>
  </rowBreaks>
  <colBreaks count="1" manualBreakCount="1">
    <brk id="21" max="6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Periodo Probatorio</vt:lpstr>
      <vt:lpstr>'Periodo Probatorio'!Área_de_impresión</vt:lpstr>
      <vt:lpstr>'Periodo Probatorio'!Títulos_a_imprimir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Ramona Espinal</cp:lastModifiedBy>
  <cp:lastPrinted>2023-10-09T12:45:31Z</cp:lastPrinted>
  <dcterms:created xsi:type="dcterms:W3CDTF">2006-07-11T17:39:34Z</dcterms:created>
  <dcterms:modified xsi:type="dcterms:W3CDTF">2024-02-14T13:57:31Z</dcterms:modified>
</cp:coreProperties>
</file>