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Febrero\"/>
    </mc:Choice>
  </mc:AlternateContent>
  <xr:revisionPtr revIDLastSave="0" documentId="13_ncr:1_{3732E077-9355-42F2-BC05-BA0177CED1B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Probatorio'!$A$1:$R$30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J19" i="1"/>
  <c r="K19" i="1"/>
  <c r="L19" i="1"/>
  <c r="M19" i="1"/>
  <c r="H11" i="2"/>
  <c r="G11" i="2"/>
  <c r="G13" i="2" s="1"/>
  <c r="F11" i="2"/>
  <c r="F13" i="2" s="1"/>
  <c r="E11" i="2"/>
  <c r="E13" i="2" s="1"/>
  <c r="D11" i="2"/>
  <c r="C11" i="2"/>
  <c r="C13" i="2" s="1"/>
  <c r="B11" i="2"/>
  <c r="B13" i="2" s="1"/>
  <c r="A11" i="2"/>
  <c r="A13" i="2" s="1"/>
  <c r="L9" i="2"/>
  <c r="K9" i="2"/>
  <c r="J9" i="2"/>
  <c r="I9" i="2"/>
  <c r="L8" i="2"/>
  <c r="K8" i="2"/>
  <c r="J8" i="2"/>
  <c r="I8" i="2"/>
  <c r="K11" i="2" l="1"/>
  <c r="I11" i="2"/>
  <c r="P19" i="1"/>
  <c r="R19" i="1" s="1"/>
  <c r="O19" i="1"/>
  <c r="Q19" i="1"/>
  <c r="J11" i="2"/>
  <c r="D13" i="2"/>
  <c r="H13" i="2"/>
  <c r="L11" i="2"/>
  <c r="I18" i="1" l="1"/>
  <c r="J18" i="1"/>
  <c r="K18" i="1"/>
  <c r="L18" i="1"/>
  <c r="M18" i="1"/>
  <c r="M17" i="1"/>
  <c r="L17" i="1"/>
  <c r="K17" i="1"/>
  <c r="I17" i="1"/>
  <c r="J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I14" i="1"/>
  <c r="J14" i="1"/>
  <c r="K20" i="1"/>
  <c r="I20" i="1"/>
  <c r="J20" i="1"/>
  <c r="L20" i="1"/>
  <c r="M20" i="1"/>
  <c r="P16" i="1" l="1"/>
  <c r="R16" i="1" s="1"/>
  <c r="Q18" i="1"/>
  <c r="O15" i="1"/>
  <c r="Q16" i="1"/>
  <c r="P15" i="1"/>
  <c r="R15" i="1" s="1"/>
  <c r="P17" i="1"/>
  <c r="R17" i="1" s="1"/>
  <c r="P18" i="1"/>
  <c r="R18" i="1" s="1"/>
  <c r="Q15" i="1"/>
  <c r="O16" i="1"/>
  <c r="Q17" i="1"/>
  <c r="O17" i="1"/>
  <c r="P14" i="1"/>
  <c r="R14" i="1" s="1"/>
  <c r="O18" i="1"/>
  <c r="Q20" i="1"/>
  <c r="Q14" i="1"/>
  <c r="O14" i="1"/>
  <c r="P20" i="1"/>
  <c r="R20" i="1" s="1"/>
  <c r="O20" i="1"/>
  <c r="N22" i="1"/>
  <c r="H22" i="1"/>
  <c r="G22" i="1" l="1"/>
  <c r="K22" i="1" l="1"/>
  <c r="L7" i="2" l="1"/>
  <c r="K7" i="2"/>
  <c r="J7" i="2"/>
  <c r="I7" i="2"/>
  <c r="I5" i="2"/>
  <c r="I13" i="2" s="1"/>
  <c r="J5" i="2"/>
  <c r="J13" i="2" s="1"/>
  <c r="K5" i="2"/>
  <c r="K13" i="2" s="1"/>
  <c r="L5" i="2"/>
  <c r="L13" i="2" s="1"/>
  <c r="L22" i="1" l="1"/>
  <c r="M22" i="1"/>
  <c r="Q22" i="1" l="1"/>
  <c r="J22" i="1"/>
  <c r="O22" i="1"/>
  <c r="I22" i="1"/>
  <c r="R22" i="1" l="1"/>
  <c r="P22" i="1"/>
</calcChain>
</file>

<file path=xl/sharedStrings.xml><?xml version="1.0" encoding="utf-8"?>
<sst xmlns="http://schemas.openxmlformats.org/spreadsheetml/2006/main" count="90" uniqueCount="52">
  <si>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</si>
  <si>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</si>
  <si>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</si>
  <si>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</si>
  <si>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</si>
  <si>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</si>
  <si>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</si>
  <si>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</si>
  <si>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</si>
  <si>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</si>
  <si>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</si>
  <si>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</si>
  <si>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</si>
  <si>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</si>
  <si>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</si>
  <si>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</si>
  <si>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</si>
  <si>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</si>
  <si>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</si>
  <si>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</si>
  <si>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</si>
  <si>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</si>
  <si>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</si>
  <si>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</si>
  <si>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</si>
  <si>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</si>
  <si>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</si>
  <si>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</si>
  <si>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</si>
  <si>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</si>
  <si>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</si>
  <si>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</si>
  <si>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</si>
  <si>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</si>
  <si>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</si>
  <si>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</si>
  <si>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</si>
  <si>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</si>
  <si>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YAMEL LEONOR PANIAGUA GRULLON</t>
  </si>
  <si>
    <t>Dirección de Servicios</t>
  </si>
  <si>
    <t>Coordinadora de Servicios</t>
  </si>
  <si>
    <t>SORANYI DAMIAN RAMIREZ DE RODRIGUEZ</t>
  </si>
  <si>
    <t>Monitor de Operaciones de Sistemas</t>
  </si>
  <si>
    <t xml:space="preserve">   (4*) Deducción directa declaración TSS del SUIRPLUS por registro de dependientes adicionales al SDSS. RD$1,512.45 por cada dependiente adicional registrado.</t>
  </si>
  <si>
    <t>STEPHANIE MERCEDES DIAZ NOVAS</t>
  </si>
  <si>
    <t>Gestor de Trámites y Servicios</t>
  </si>
  <si>
    <t>DANNERY MARTINEZ MERCEDES</t>
  </si>
  <si>
    <t>JOHANNA MASSIEL RIVAS PAULINO</t>
  </si>
  <si>
    <t>Monitor de Servicios</t>
  </si>
  <si>
    <t>YUJEIDI VANESSA PEREZ ZABALA</t>
  </si>
  <si>
    <t>LISBETH MEJIA DEL ROSARIO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</si>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</sst>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9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Border="1" applyAlignment="1">
      <alignment horizontal="right" vertical="top" wrapText="1" readingOrder="1"/>
    </xf>
    <xf numFmtId="4" fontId="15" fillId="0" borderId="3" xfId="0" applyNumberFormat="1" applyFont="1" applyBorder="1" applyAlignment="1">
      <alignment horizontal="right" vertical="center"/>
    </xf>
    <xf numFmtId="165" fontId="15" fillId="0" borderId="3" xfId="0" applyNumberFormat="1" applyFont="1" applyBorder="1" applyAlignment="1">
      <alignment horizontal="right" vertical="center" wrapText="1" readingOrder="1"/>
    </xf>
    <xf numFmtId="4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tabSelected="1" view="pageBreakPreview" zoomScale="55" zoomScaleNormal="70" zoomScaleSheetLayoutView="55" workbookViewId="0">
      <selection activeCell="H20" sqref="H20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0" t="s">
        <v>32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31"/>
      <c r="T6" s="31"/>
      <c r="U6" s="31"/>
      <c r="V6" s="31"/>
    </row>
    <row r="7" spans="1:22" s="11" customFormat="1" ht="23.25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22" s="11" customFormat="1" ht="34.5" x14ac:dyDescent="0.2">
      <c r="A8" s="67" t="s">
        <v>23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72" t="s">
        <v>51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1:22" ht="78.75" customHeight="1" x14ac:dyDescent="0.2">
      <c r="A11" s="52" t="s">
        <v>18</v>
      </c>
      <c r="B11" s="58" t="s">
        <v>14</v>
      </c>
      <c r="C11" s="58" t="s">
        <v>30</v>
      </c>
      <c r="D11" s="34"/>
      <c r="E11" s="34"/>
      <c r="F11" s="34"/>
      <c r="G11" s="52" t="s">
        <v>16</v>
      </c>
      <c r="H11" s="53" t="s">
        <v>24</v>
      </c>
      <c r="I11" s="64" t="s">
        <v>9</v>
      </c>
      <c r="J11" s="64"/>
      <c r="K11" s="64"/>
      <c r="L11" s="64"/>
      <c r="M11" s="64"/>
      <c r="N11" s="64"/>
      <c r="O11" s="65"/>
      <c r="P11" s="66" t="s">
        <v>2</v>
      </c>
      <c r="Q11" s="63"/>
      <c r="R11" s="52" t="s">
        <v>17</v>
      </c>
    </row>
    <row r="12" spans="1:22" ht="63.75" customHeight="1" x14ac:dyDescent="0.2">
      <c r="A12" s="52"/>
      <c r="B12" s="58"/>
      <c r="C12" s="58"/>
      <c r="D12" s="34" t="s">
        <v>20</v>
      </c>
      <c r="E12" s="34" t="s">
        <v>15</v>
      </c>
      <c r="F12" s="34" t="s">
        <v>19</v>
      </c>
      <c r="G12" s="52"/>
      <c r="H12" s="53"/>
      <c r="I12" s="63" t="s">
        <v>12</v>
      </c>
      <c r="J12" s="63"/>
      <c r="K12" s="57" t="s">
        <v>10</v>
      </c>
      <c r="L12" s="68" t="s">
        <v>13</v>
      </c>
      <c r="M12" s="63"/>
      <c r="N12" s="56" t="s">
        <v>11</v>
      </c>
      <c r="O12" s="69" t="s">
        <v>0</v>
      </c>
      <c r="P12" s="70" t="s">
        <v>4</v>
      </c>
      <c r="Q12" s="54" t="s">
        <v>1</v>
      </c>
      <c r="R12" s="52"/>
    </row>
    <row r="13" spans="1:22" ht="97.5" customHeight="1" x14ac:dyDescent="0.2">
      <c r="A13" s="52"/>
      <c r="B13" s="58"/>
      <c r="C13" s="73"/>
      <c r="D13" s="34"/>
      <c r="E13" s="34"/>
      <c r="F13" s="34"/>
      <c r="G13" s="52"/>
      <c r="H13" s="53"/>
      <c r="I13" s="35" t="s">
        <v>5</v>
      </c>
      <c r="J13" s="36" t="s">
        <v>6</v>
      </c>
      <c r="K13" s="57"/>
      <c r="L13" s="35" t="s">
        <v>7</v>
      </c>
      <c r="M13" s="36" t="s">
        <v>8</v>
      </c>
      <c r="N13" s="57"/>
      <c r="O13" s="69"/>
      <c r="P13" s="71"/>
      <c r="Q13" s="55"/>
      <c r="R13" s="52"/>
    </row>
    <row r="14" spans="1:22" ht="58.5" customHeight="1" x14ac:dyDescent="0.4">
      <c r="A14" s="16">
        <v>1</v>
      </c>
      <c r="B14" s="37" t="s">
        <v>41</v>
      </c>
      <c r="C14" s="40" t="s">
        <v>31</v>
      </c>
      <c r="D14" s="38" t="s">
        <v>35</v>
      </c>
      <c r="E14" s="41" t="s">
        <v>42</v>
      </c>
      <c r="F14" s="42" t="s">
        <v>22</v>
      </c>
      <c r="G14" s="43">
        <v>60000</v>
      </c>
      <c r="H14" s="43">
        <v>3486.68</v>
      </c>
      <c r="I14" s="43">
        <f t="shared" ref="I14:I19" si="0">G14*2.87/100</f>
        <v>1722</v>
      </c>
      <c r="J14" s="43">
        <f t="shared" ref="J14:J19" si="1">G14*7.1/100</f>
        <v>4260</v>
      </c>
      <c r="K14" s="43">
        <f t="shared" ref="K14:K19" si="2">+G14*1.1%</f>
        <v>660.00000000000011</v>
      </c>
      <c r="L14" s="43">
        <f t="shared" ref="L14:L19" si="3">+G14*3.04%</f>
        <v>1824</v>
      </c>
      <c r="M14" s="43">
        <f t="shared" ref="M14:M19" si="4">+G14*7.09%</f>
        <v>4254</v>
      </c>
      <c r="N14" s="47">
        <v>0</v>
      </c>
      <c r="O14" s="43">
        <f t="shared" ref="O14" si="5">I14+J14+K14+L14+M14+N14</f>
        <v>12720</v>
      </c>
      <c r="P14" s="43">
        <f t="shared" ref="P14" si="6">H14+I14+L14+N14</f>
        <v>7032.68</v>
      </c>
      <c r="Q14" s="43">
        <f t="shared" ref="Q14" si="7">J14+K14+M14</f>
        <v>9174</v>
      </c>
      <c r="R14" s="43">
        <f t="shared" ref="R14" si="8">G14-P14</f>
        <v>52967.32</v>
      </c>
    </row>
    <row r="15" spans="1:22" ht="58.5" customHeight="1" x14ac:dyDescent="0.4">
      <c r="A15" s="16">
        <v>2</v>
      </c>
      <c r="B15" s="37" t="s">
        <v>44</v>
      </c>
      <c r="C15" s="40" t="s">
        <v>31</v>
      </c>
      <c r="D15" s="38" t="s">
        <v>39</v>
      </c>
      <c r="E15" s="41" t="s">
        <v>45</v>
      </c>
      <c r="F15" s="42" t="s">
        <v>22</v>
      </c>
      <c r="G15" s="43">
        <v>50000</v>
      </c>
      <c r="H15" s="43">
        <v>1854</v>
      </c>
      <c r="I15" s="43">
        <f t="shared" si="0"/>
        <v>1435</v>
      </c>
      <c r="J15" s="43">
        <f t="shared" si="1"/>
        <v>3550</v>
      </c>
      <c r="K15" s="43">
        <f t="shared" si="2"/>
        <v>550</v>
      </c>
      <c r="L15" s="43">
        <f t="shared" si="3"/>
        <v>1520</v>
      </c>
      <c r="M15" s="43">
        <f t="shared" si="4"/>
        <v>3545.0000000000005</v>
      </c>
      <c r="N15" s="47">
        <v>0</v>
      </c>
      <c r="O15" s="43">
        <f t="shared" ref="O15" si="9">I15+J15+K15+L15+M15+N15</f>
        <v>10600</v>
      </c>
      <c r="P15" s="43">
        <f t="shared" ref="P15" si="10">H15+I15+L15+N15</f>
        <v>4809</v>
      </c>
      <c r="Q15" s="43">
        <f t="shared" ref="Q15" si="11">J15+K15+M15</f>
        <v>7645</v>
      </c>
      <c r="R15" s="43">
        <f t="shared" ref="R15" si="12">G15-P15</f>
        <v>45191</v>
      </c>
    </row>
    <row r="16" spans="1:22" ht="58.5" customHeight="1" x14ac:dyDescent="0.4">
      <c r="A16" s="16">
        <v>3</v>
      </c>
      <c r="B16" s="37" t="s">
        <v>46</v>
      </c>
      <c r="C16" s="40" t="s">
        <v>31</v>
      </c>
      <c r="D16" s="38" t="s">
        <v>39</v>
      </c>
      <c r="E16" s="41" t="s">
        <v>45</v>
      </c>
      <c r="F16" s="42" t="s">
        <v>22</v>
      </c>
      <c r="G16" s="43">
        <v>50000</v>
      </c>
      <c r="H16" s="43">
        <v>1854</v>
      </c>
      <c r="I16" s="43">
        <f t="shared" si="0"/>
        <v>1435</v>
      </c>
      <c r="J16" s="43">
        <f t="shared" si="1"/>
        <v>3550</v>
      </c>
      <c r="K16" s="43">
        <f t="shared" si="2"/>
        <v>550</v>
      </c>
      <c r="L16" s="43">
        <f t="shared" si="3"/>
        <v>1520</v>
      </c>
      <c r="M16" s="43">
        <f t="shared" si="4"/>
        <v>3545.0000000000005</v>
      </c>
      <c r="N16" s="47">
        <v>0</v>
      </c>
      <c r="O16" s="43">
        <f t="shared" ref="O16" si="13">I16+J16+K16+L16+M16+N16</f>
        <v>10600</v>
      </c>
      <c r="P16" s="43">
        <f t="shared" ref="P16" si="14">H16+I16+L16+N16</f>
        <v>4809</v>
      </c>
      <c r="Q16" s="43">
        <f t="shared" ref="Q16" si="15">J16+K16+M16</f>
        <v>7645</v>
      </c>
      <c r="R16" s="43">
        <f t="shared" ref="R16" si="16">G16-P16</f>
        <v>45191</v>
      </c>
    </row>
    <row r="17" spans="1:18" ht="58.5" customHeight="1" x14ac:dyDescent="0.4">
      <c r="A17" s="16">
        <v>4</v>
      </c>
      <c r="B17" s="37" t="s">
        <v>47</v>
      </c>
      <c r="C17" s="40" t="s">
        <v>31</v>
      </c>
      <c r="D17" s="38" t="s">
        <v>39</v>
      </c>
      <c r="E17" s="41" t="s">
        <v>48</v>
      </c>
      <c r="F17" s="42" t="s">
        <v>22</v>
      </c>
      <c r="G17" s="43">
        <v>50000</v>
      </c>
      <c r="H17" s="43">
        <v>1854</v>
      </c>
      <c r="I17" s="43">
        <f t="shared" si="0"/>
        <v>1435</v>
      </c>
      <c r="J17" s="43">
        <f t="shared" si="1"/>
        <v>3550</v>
      </c>
      <c r="K17" s="43">
        <f t="shared" si="2"/>
        <v>550</v>
      </c>
      <c r="L17" s="43">
        <f t="shared" si="3"/>
        <v>1520</v>
      </c>
      <c r="M17" s="43">
        <f t="shared" si="4"/>
        <v>3545.0000000000005</v>
      </c>
      <c r="N17" s="47">
        <v>0</v>
      </c>
      <c r="O17" s="43">
        <f t="shared" ref="O17" si="17">I17+J17+K17+L17+M17+N17</f>
        <v>10600</v>
      </c>
      <c r="P17" s="43">
        <f t="shared" ref="P17" si="18">H17+I17+L17+N17</f>
        <v>4809</v>
      </c>
      <c r="Q17" s="43">
        <f t="shared" ref="Q17" si="19">J17+K17+M17</f>
        <v>7645</v>
      </c>
      <c r="R17" s="43">
        <f t="shared" ref="R17" si="20">G17-P17</f>
        <v>45191</v>
      </c>
    </row>
    <row r="18" spans="1:18" ht="58.5" customHeight="1" x14ac:dyDescent="0.4">
      <c r="A18" s="16">
        <v>5</v>
      </c>
      <c r="B18" s="37" t="s">
        <v>49</v>
      </c>
      <c r="C18" s="40" t="s">
        <v>31</v>
      </c>
      <c r="D18" s="38" t="s">
        <v>39</v>
      </c>
      <c r="E18" s="41" t="s">
        <v>48</v>
      </c>
      <c r="F18" s="42" t="s">
        <v>22</v>
      </c>
      <c r="G18" s="43">
        <v>50000</v>
      </c>
      <c r="H18" s="43">
        <v>1854</v>
      </c>
      <c r="I18" s="43">
        <f t="shared" si="0"/>
        <v>1435</v>
      </c>
      <c r="J18" s="43">
        <f t="shared" si="1"/>
        <v>3550</v>
      </c>
      <c r="K18" s="43">
        <f t="shared" si="2"/>
        <v>550</v>
      </c>
      <c r="L18" s="43">
        <f t="shared" si="3"/>
        <v>1520</v>
      </c>
      <c r="M18" s="43">
        <f t="shared" si="4"/>
        <v>3545.0000000000005</v>
      </c>
      <c r="N18" s="47">
        <v>0</v>
      </c>
      <c r="O18" s="43">
        <f t="shared" ref="O18" si="21">I18+J18+K18+L18+M18+N18</f>
        <v>10600</v>
      </c>
      <c r="P18" s="43">
        <f t="shared" ref="P18" si="22">H18+I18+L18+N18</f>
        <v>4809</v>
      </c>
      <c r="Q18" s="43">
        <f t="shared" ref="Q18" si="23">J18+K18+M18</f>
        <v>7645</v>
      </c>
      <c r="R18" s="43">
        <f t="shared" ref="R18" si="24">G18-P18</f>
        <v>45191</v>
      </c>
    </row>
    <row r="19" spans="1:18" ht="58.5" customHeight="1" x14ac:dyDescent="0.4">
      <c r="A19" s="16">
        <v>6</v>
      </c>
      <c r="B19" s="37" t="s">
        <v>50</v>
      </c>
      <c r="C19" s="40" t="s">
        <v>31</v>
      </c>
      <c r="D19" s="38" t="s">
        <v>39</v>
      </c>
      <c r="E19" s="41" t="s">
        <v>45</v>
      </c>
      <c r="F19" s="42" t="s">
        <v>22</v>
      </c>
      <c r="G19" s="43">
        <v>50000</v>
      </c>
      <c r="H19" s="43">
        <v>1854</v>
      </c>
      <c r="I19" s="43">
        <f t="shared" si="0"/>
        <v>1435</v>
      </c>
      <c r="J19" s="43">
        <f t="shared" si="1"/>
        <v>3550</v>
      </c>
      <c r="K19" s="43">
        <f t="shared" si="2"/>
        <v>550</v>
      </c>
      <c r="L19" s="43">
        <f t="shared" si="3"/>
        <v>1520</v>
      </c>
      <c r="M19" s="43">
        <f t="shared" si="4"/>
        <v>3545.0000000000005</v>
      </c>
      <c r="N19" s="47">
        <v>0</v>
      </c>
      <c r="O19" s="43">
        <f t="shared" ref="O19" si="25">I19+J19+K19+L19+M19+N19</f>
        <v>10600</v>
      </c>
      <c r="P19" s="43">
        <f t="shared" ref="P19" si="26">H19+I19+L19+N19</f>
        <v>4809</v>
      </c>
      <c r="Q19" s="43">
        <f t="shared" ref="Q19" si="27">J19+K19+M19</f>
        <v>7645</v>
      </c>
      <c r="R19" s="43">
        <f t="shared" ref="R19" si="28">G19-P19</f>
        <v>45191</v>
      </c>
    </row>
    <row r="20" spans="1:18" ht="58.5" customHeight="1" x14ac:dyDescent="0.4">
      <c r="A20" s="16">
        <v>7</v>
      </c>
      <c r="B20" s="38" t="s">
        <v>38</v>
      </c>
      <c r="C20" s="38" t="s">
        <v>31</v>
      </c>
      <c r="D20" s="39" t="s">
        <v>39</v>
      </c>
      <c r="E20" s="38" t="s">
        <v>40</v>
      </c>
      <c r="F20" s="42" t="s">
        <v>22</v>
      </c>
      <c r="G20" s="43">
        <v>80000</v>
      </c>
      <c r="H20" s="44">
        <v>7400.87</v>
      </c>
      <c r="I20" s="45">
        <f t="shared" ref="I20" si="29">G20*2.87/100</f>
        <v>2296</v>
      </c>
      <c r="J20" s="45">
        <f t="shared" ref="J20" si="30">G20*7.1/100</f>
        <v>5680</v>
      </c>
      <c r="K20" s="46">
        <f t="shared" ref="K20" si="31">65050*1.1%</f>
        <v>715.55000000000007</v>
      </c>
      <c r="L20" s="45">
        <f t="shared" ref="L20" si="32">G20*3.04/100</f>
        <v>2432</v>
      </c>
      <c r="M20" s="45">
        <f t="shared" ref="M20" si="33">G20*7.09/100</f>
        <v>5672</v>
      </c>
      <c r="N20" s="47">
        <v>0</v>
      </c>
      <c r="O20" s="48">
        <f t="shared" ref="O20" si="34">I20+J20+K20+L20+M20+N20</f>
        <v>16795.55</v>
      </c>
      <c r="P20" s="45">
        <f t="shared" ref="P20" si="35">H20+I20+L20+N20</f>
        <v>12128.869999999999</v>
      </c>
      <c r="Q20" s="49">
        <f t="shared" ref="Q20" si="36">J20+K20+M20</f>
        <v>12067.55</v>
      </c>
      <c r="R20" s="45">
        <f t="shared" ref="R20" si="37">G20-P20</f>
        <v>67871.13</v>
      </c>
    </row>
    <row r="22" spans="1:18" s="9" customFormat="1" ht="35.1" customHeight="1" x14ac:dyDescent="0.2">
      <c r="A22" s="61" t="s">
        <v>21</v>
      </c>
      <c r="B22" s="61"/>
      <c r="C22" s="61"/>
      <c r="D22" s="61"/>
      <c r="E22" s="61"/>
      <c r="F22" s="61"/>
      <c r="G22" s="17">
        <f t="shared" ref="G22:R22" si="38">SUM(G14:G21)</f>
        <v>390000</v>
      </c>
      <c r="H22" s="17">
        <f t="shared" si="38"/>
        <v>20157.55</v>
      </c>
      <c r="I22" s="17">
        <f t="shared" si="38"/>
        <v>11193</v>
      </c>
      <c r="J22" s="17">
        <f t="shared" si="38"/>
        <v>27690</v>
      </c>
      <c r="K22" s="17">
        <f t="shared" si="38"/>
        <v>4125.55</v>
      </c>
      <c r="L22" s="17">
        <f t="shared" si="38"/>
        <v>11856</v>
      </c>
      <c r="M22" s="17">
        <f t="shared" si="38"/>
        <v>27651</v>
      </c>
      <c r="N22" s="17">
        <f t="shared" si="38"/>
        <v>0</v>
      </c>
      <c r="O22" s="17">
        <f t="shared" si="38"/>
        <v>82515.55</v>
      </c>
      <c r="P22" s="17">
        <f t="shared" si="38"/>
        <v>43206.55</v>
      </c>
      <c r="Q22" s="17">
        <f t="shared" si="38"/>
        <v>59466.55</v>
      </c>
      <c r="R22" s="17">
        <f t="shared" si="38"/>
        <v>346793.45</v>
      </c>
    </row>
    <row r="23" spans="1:18" s="2" customFormat="1" ht="24" customHeight="1" x14ac:dyDescent="0.2">
      <c r="A23" s="18"/>
      <c r="B23" s="18"/>
      <c r="C23" s="18"/>
      <c r="D23" s="18"/>
      <c r="E23" s="18"/>
      <c r="F23" s="18"/>
      <c r="G23" s="18"/>
      <c r="H23" s="18"/>
      <c r="I23" s="19"/>
      <c r="J23" s="19"/>
      <c r="K23" s="20"/>
      <c r="L23" s="19"/>
      <c r="M23" s="18"/>
      <c r="N23" s="18"/>
      <c r="O23" s="19"/>
      <c r="P23" s="19"/>
      <c r="Q23" s="19"/>
      <c r="R23" s="19"/>
    </row>
    <row r="24" spans="1:18" s="10" customFormat="1" ht="24" customHeight="1" x14ac:dyDescent="0.4">
      <c r="A24" s="21"/>
      <c r="B24" s="22"/>
      <c r="C24" s="22"/>
      <c r="D24" s="22"/>
      <c r="E24" s="21"/>
      <c r="F24" s="21"/>
      <c r="G24" s="21"/>
      <c r="H24" s="21"/>
      <c r="I24" s="33" t="s">
        <v>27</v>
      </c>
      <c r="J24" s="23"/>
      <c r="K24" s="18" t="s">
        <v>28</v>
      </c>
      <c r="L24" s="18"/>
      <c r="M24" s="18"/>
      <c r="N24" s="18" t="s">
        <v>28</v>
      </c>
      <c r="O24" s="23"/>
      <c r="P24" s="23" t="s">
        <v>28</v>
      </c>
      <c r="Q24" s="23"/>
      <c r="R24" s="21"/>
    </row>
    <row r="25" spans="1:18" s="10" customFormat="1" ht="24" customHeight="1" x14ac:dyDescent="0.2">
      <c r="A25" s="18" t="s">
        <v>3</v>
      </c>
      <c r="B25" s="22"/>
      <c r="C25" s="22"/>
      <c r="D25" s="22"/>
      <c r="E25" s="21"/>
      <c r="F25" s="21"/>
      <c r="G25" s="21"/>
      <c r="H25" s="23"/>
      <c r="I25" s="32" t="s">
        <v>33</v>
      </c>
      <c r="J25" s="24"/>
      <c r="K25" s="21"/>
      <c r="L25" s="21"/>
      <c r="M25" s="21"/>
      <c r="N25" s="21"/>
      <c r="O25" s="23"/>
      <c r="P25" s="23"/>
      <c r="Q25" s="23"/>
      <c r="R25" s="21"/>
    </row>
    <row r="26" spans="1:18" s="10" customFormat="1" ht="24" customHeight="1" x14ac:dyDescent="0.2">
      <c r="A26" s="21" t="s">
        <v>29</v>
      </c>
      <c r="B26" s="22"/>
      <c r="C26" s="22"/>
      <c r="D26" s="22"/>
      <c r="E26" s="21"/>
      <c r="F26" s="21"/>
      <c r="G26" s="21"/>
      <c r="H26" s="23"/>
      <c r="I26" s="24" t="s">
        <v>34</v>
      </c>
      <c r="J26" s="24"/>
      <c r="K26" s="21"/>
      <c r="L26" s="21"/>
      <c r="M26" s="21"/>
      <c r="N26" s="21"/>
      <c r="O26" s="23"/>
      <c r="P26" s="23"/>
      <c r="Q26" s="23"/>
      <c r="R26" s="21"/>
    </row>
    <row r="27" spans="1:18" s="10" customFormat="1" ht="24" customHeight="1" x14ac:dyDescent="0.2">
      <c r="A27" s="21" t="s">
        <v>36</v>
      </c>
      <c r="B27" s="22"/>
      <c r="C27" s="22"/>
      <c r="D27" s="22"/>
      <c r="E27" s="21"/>
      <c r="F27" s="21"/>
      <c r="G27" s="23"/>
      <c r="H27" s="23"/>
      <c r="I27" s="23"/>
      <c r="J27" s="24"/>
      <c r="K27" s="23"/>
      <c r="L27" s="23"/>
      <c r="M27" s="23"/>
      <c r="N27" s="23"/>
      <c r="O27" s="23"/>
      <c r="P27" s="23"/>
      <c r="Q27" s="24"/>
      <c r="R27" s="21"/>
    </row>
    <row r="28" spans="1:18" s="10" customFormat="1" ht="24" customHeight="1" x14ac:dyDescent="0.2">
      <c r="A28" s="21" t="s">
        <v>37</v>
      </c>
      <c r="B28" s="22"/>
      <c r="C28" s="22"/>
      <c r="D28" s="22"/>
      <c r="E28" s="21"/>
      <c r="F28" s="21"/>
      <c r="G28" s="25"/>
      <c r="H28" s="26"/>
      <c r="I28" s="27"/>
      <c r="J28" s="27"/>
      <c r="K28" s="24"/>
      <c r="L28" s="24"/>
      <c r="M28" s="23"/>
      <c r="N28" s="24"/>
      <c r="O28" s="24"/>
      <c r="P28" s="24"/>
      <c r="Q28" s="21"/>
      <c r="R28" s="21"/>
    </row>
    <row r="29" spans="1:18" s="10" customFormat="1" ht="24" customHeight="1" x14ac:dyDescent="0.2">
      <c r="A29" s="21" t="s">
        <v>43</v>
      </c>
      <c r="B29" s="22"/>
      <c r="C29" s="22"/>
      <c r="D29" s="22"/>
      <c r="E29" s="21"/>
      <c r="F29" s="22"/>
      <c r="G29" s="21" t="s">
        <v>26</v>
      </c>
      <c r="H29" s="28"/>
      <c r="I29" s="24"/>
      <c r="J29" s="24"/>
      <c r="K29" s="24"/>
      <c r="L29" s="24"/>
      <c r="M29" s="24"/>
      <c r="N29" s="23"/>
      <c r="O29" s="24"/>
      <c r="P29" s="24"/>
      <c r="Q29" s="24"/>
      <c r="R29" s="21"/>
    </row>
    <row r="30" spans="1:18" s="10" customFormat="1" ht="24" customHeight="1" x14ac:dyDescent="0.2">
      <c r="A30" s="29" t="s">
        <v>25</v>
      </c>
      <c r="B30" s="29"/>
      <c r="C30" s="29"/>
      <c r="D30" s="29"/>
      <c r="E30" s="29"/>
      <c r="F30" s="29"/>
      <c r="G30" s="30"/>
      <c r="H30" s="28"/>
      <c r="I30" s="24"/>
      <c r="J30" s="21"/>
      <c r="K30" s="24"/>
      <c r="L30" s="24"/>
      <c r="M30" s="24"/>
      <c r="N30" s="24"/>
      <c r="O30" s="24"/>
      <c r="P30" s="24"/>
      <c r="Q30" s="24"/>
      <c r="R30" s="24"/>
    </row>
    <row r="31" spans="1:18" s="2" customFormat="1" ht="24" customHeight="1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6"/>
      <c r="M31" s="6"/>
      <c r="N31" s="6"/>
      <c r="O31" s="6"/>
      <c r="P31" s="6"/>
      <c r="Q31" s="6"/>
      <c r="R31" s="6"/>
    </row>
    <row r="32" spans="1:18" s="2" customFormat="1" ht="24" customHeight="1" x14ac:dyDescent="0.2">
      <c r="B32" s="7"/>
      <c r="C32" s="7"/>
      <c r="D32" s="7"/>
      <c r="I32" s="6"/>
      <c r="J32" s="6"/>
      <c r="L32" s="6"/>
      <c r="M32" s="6"/>
      <c r="N32" s="6"/>
      <c r="O32" s="6"/>
      <c r="P32" s="6"/>
      <c r="Q32" s="6"/>
      <c r="R32" s="6"/>
    </row>
    <row r="33" spans="1:18" s="2" customFormat="1" ht="24" customHeight="1" x14ac:dyDescent="0.2">
      <c r="B33" s="7"/>
      <c r="C33" s="7"/>
      <c r="D33" s="7"/>
      <c r="I33" s="6"/>
      <c r="J33" s="6"/>
      <c r="L33" s="6"/>
      <c r="M33" s="6"/>
      <c r="N33" s="6"/>
      <c r="O33" s="6"/>
      <c r="P33" s="6"/>
      <c r="Q33" s="6"/>
      <c r="R33" s="6"/>
    </row>
    <row r="34" spans="1:18" s="2" customFormat="1" ht="24" customHeight="1" x14ac:dyDescent="0.2">
      <c r="A34" s="3"/>
      <c r="B34" s="7"/>
      <c r="C34" s="7"/>
      <c r="D34" s="7"/>
      <c r="I34" s="6"/>
      <c r="J34" s="6"/>
      <c r="L34" s="6"/>
      <c r="O34" s="6"/>
      <c r="P34" s="6"/>
      <c r="Q34" s="6"/>
      <c r="R34" s="6"/>
    </row>
    <row r="35" spans="1:18" ht="24" customHeight="1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</row>
    <row r="36" spans="1:18" ht="24" customHeight="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24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1:18" ht="24" customHeight="1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</row>
    <row r="39" spans="1:18" ht="24" customHeight="1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</row>
    <row r="40" spans="1:18" ht="15.75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</row>
    <row r="41" spans="1:18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71" spans="1:18" ht="15.75" thickBot="1" x14ac:dyDescent="0.25"/>
    <row r="72" spans="1:18" x14ac:dyDescent="0.2">
      <c r="A72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40:R40"/>
    <mergeCell ref="A36:R36"/>
    <mergeCell ref="A38:R38"/>
    <mergeCell ref="A37:R37"/>
    <mergeCell ref="G11:G13"/>
    <mergeCell ref="H11:H13"/>
    <mergeCell ref="Q12:Q13"/>
    <mergeCell ref="N12:N13"/>
    <mergeCell ref="K12:K13"/>
    <mergeCell ref="B11:B13"/>
    <mergeCell ref="A39:R39"/>
    <mergeCell ref="A31:K31"/>
    <mergeCell ref="A35:R35"/>
    <mergeCell ref="A22:F22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33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3"/>
  <sheetViews>
    <sheetView workbookViewId="0">
      <selection activeCell="F23" sqref="F23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24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3" t="s">
        <v>5</v>
      </c>
      <c r="D3" s="13" t="s">
        <v>6</v>
      </c>
      <c r="E3" s="74"/>
      <c r="F3" s="13" t="s">
        <v>7</v>
      </c>
      <c r="G3" s="13" t="s">
        <v>8</v>
      </c>
      <c r="H3" s="74"/>
      <c r="I3" s="74"/>
      <c r="J3" s="74"/>
      <c r="K3" s="74"/>
      <c r="L3" s="74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490000</v>
      </c>
      <c r="B5" s="12">
        <v>23638.68</v>
      </c>
      <c r="C5" s="12">
        <v>14063</v>
      </c>
      <c r="D5" s="12">
        <v>34790</v>
      </c>
      <c r="E5" s="12">
        <v>5225.55</v>
      </c>
      <c r="F5" s="12">
        <v>14896</v>
      </c>
      <c r="G5" s="12">
        <v>34741</v>
      </c>
      <c r="H5" s="12">
        <v>1512.45</v>
      </c>
      <c r="I5" s="12">
        <f>+H5+G5+F5+E5+D5+C5</f>
        <v>105228</v>
      </c>
      <c r="J5" s="12">
        <f>+B5+C5+F5+H5</f>
        <v>54110.13</v>
      </c>
      <c r="K5" s="12">
        <f>+D5+E5+G5</f>
        <v>74756.55</v>
      </c>
      <c r="L5" s="12">
        <f>+A5-B5-C5-F5-H5</f>
        <v>435889.87</v>
      </c>
    </row>
    <row r="6" spans="1:12" s="15" customFormat="1" x14ac:dyDescent="0.2"/>
    <row r="7" spans="1:12" x14ac:dyDescent="0.2">
      <c r="A7" s="12">
        <v>390000</v>
      </c>
      <c r="B7" s="12">
        <v>20157.55</v>
      </c>
      <c r="C7" s="12">
        <v>11193</v>
      </c>
      <c r="D7" s="12">
        <v>27690</v>
      </c>
      <c r="E7" s="12">
        <v>4125.55</v>
      </c>
      <c r="F7" s="12">
        <v>11856</v>
      </c>
      <c r="G7" s="12">
        <v>27651</v>
      </c>
      <c r="H7" s="12">
        <v>0</v>
      </c>
      <c r="I7" s="12">
        <f>+H7+G7+F7+E7+D7+C7</f>
        <v>82515.55</v>
      </c>
      <c r="J7" s="12">
        <f>+B7+C7+F7+H7</f>
        <v>43206.55</v>
      </c>
      <c r="K7" s="12">
        <f>+D7+E7+G7</f>
        <v>59466.55</v>
      </c>
      <c r="L7" s="12">
        <f>+A7-B7-C7-F7-H7</f>
        <v>346793.45</v>
      </c>
    </row>
    <row r="8" spans="1:12" x14ac:dyDescent="0.2">
      <c r="A8" s="12">
        <v>50000</v>
      </c>
      <c r="B8" s="12">
        <v>1854</v>
      </c>
      <c r="C8" s="12">
        <v>1435</v>
      </c>
      <c r="D8" s="12">
        <v>3550</v>
      </c>
      <c r="E8" s="12">
        <v>550</v>
      </c>
      <c r="F8" s="12">
        <v>1520</v>
      </c>
      <c r="G8" s="12">
        <v>3545</v>
      </c>
      <c r="H8" s="12">
        <v>0</v>
      </c>
      <c r="I8" s="12">
        <f>+H8+G8+F8+E8+D8+C8</f>
        <v>10600</v>
      </c>
      <c r="J8" s="12">
        <f>+B8+C8+F8+H8</f>
        <v>4809</v>
      </c>
      <c r="K8" s="12">
        <f>+D8+E8+G8</f>
        <v>7645</v>
      </c>
      <c r="L8" s="12">
        <f>+A8-B8-C8-F8-H8</f>
        <v>45191</v>
      </c>
    </row>
    <row r="9" spans="1:12" x14ac:dyDescent="0.2">
      <c r="A9" s="12">
        <v>50000</v>
      </c>
      <c r="B9" s="12">
        <v>1627.13</v>
      </c>
      <c r="C9" s="12">
        <v>1435</v>
      </c>
      <c r="D9" s="12">
        <v>3550</v>
      </c>
      <c r="E9" s="12">
        <v>550</v>
      </c>
      <c r="F9" s="12">
        <v>1520</v>
      </c>
      <c r="G9" s="12">
        <v>3545</v>
      </c>
      <c r="H9" s="12">
        <v>1512.45</v>
      </c>
      <c r="I9" s="12">
        <f>+H9+G9+F9+E9+D9+C9</f>
        <v>12112.45</v>
      </c>
      <c r="J9" s="12">
        <f>+B9+C9+F9+H9</f>
        <v>6094.58</v>
      </c>
      <c r="K9" s="12">
        <f>+D9+E9+G9</f>
        <v>7645</v>
      </c>
      <c r="L9" s="12">
        <f>+A9-B9-C9-F9-H9</f>
        <v>43905.420000000006</v>
      </c>
    </row>
    <row r="10" spans="1:12" x14ac:dyDescent="0.2">
      <c r="H10" s="12"/>
      <c r="I10" s="12"/>
    </row>
    <row r="11" spans="1:12" x14ac:dyDescent="0.2">
      <c r="A11" s="12">
        <f>+A7+A8+A9</f>
        <v>490000</v>
      </c>
      <c r="B11" s="12">
        <f t="shared" ref="B11:H11" si="0">+B7+B8+B9</f>
        <v>23638.68</v>
      </c>
      <c r="C11" s="12">
        <f t="shared" si="0"/>
        <v>14063</v>
      </c>
      <c r="D11" s="12">
        <f t="shared" si="0"/>
        <v>34790</v>
      </c>
      <c r="E11" s="12">
        <f t="shared" si="0"/>
        <v>5225.55</v>
      </c>
      <c r="F11" s="12">
        <f t="shared" si="0"/>
        <v>14896</v>
      </c>
      <c r="G11" s="12">
        <f t="shared" si="0"/>
        <v>34741</v>
      </c>
      <c r="H11" s="12">
        <f t="shared" si="0"/>
        <v>1512.45</v>
      </c>
      <c r="I11" s="12">
        <f>+H11+G11+F11+E11+D11+C11</f>
        <v>105228</v>
      </c>
      <c r="J11" s="12">
        <f>+B11+C11+F11+H11</f>
        <v>54110.13</v>
      </c>
      <c r="K11" s="12">
        <f>+D11+E11+G11</f>
        <v>74756.55</v>
      </c>
      <c r="L11" s="12">
        <f>+A11-B11-C11-F11-H11</f>
        <v>435889.87</v>
      </c>
    </row>
    <row r="12" spans="1:12" x14ac:dyDescent="0.2">
      <c r="H12" s="12"/>
      <c r="I12" s="12"/>
    </row>
    <row r="13" spans="1:12" x14ac:dyDescent="0.2">
      <c r="A13" s="12">
        <f>+A5-A11</f>
        <v>0</v>
      </c>
      <c r="B13" s="12">
        <f>+B5-B11</f>
        <v>0</v>
      </c>
      <c r="C13" s="12">
        <f t="shared" ref="C13:L13" si="1">+C5-C11</f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  <c r="I13" s="12">
        <f t="shared" si="1"/>
        <v>0</v>
      </c>
      <c r="J13" s="12">
        <f t="shared" si="1"/>
        <v>0</v>
      </c>
      <c r="K13" s="12">
        <f t="shared" si="1"/>
        <v>0</v>
      </c>
      <c r="L13" s="12">
        <f t="shared" si="1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2022-11-07T12:14:30Z</cp:lastPrinted>
  <dcterms:created xsi:type="dcterms:W3CDTF">2006-07-11T17:39:34Z</dcterms:created>
  <dcterms:modified xsi:type="dcterms:W3CDTF">2023-03-21T14:07:09Z</dcterms:modified>
</cp:coreProperties>
</file>