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8_{17FBCD16-F828-493B-8A53-EBB9FB7D6D4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H16" i="1"/>
  <c r="L14" i="1"/>
  <c r="F11" i="2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K6" i="2" l="1"/>
  <c r="L6" i="2"/>
  <c r="D11" i="2"/>
  <c r="K11" i="2" s="1"/>
  <c r="L11" i="2"/>
  <c r="I11" i="2"/>
  <c r="J11" i="2"/>
  <c r="I6" i="2"/>
  <c r="O16" i="1" l="1"/>
  <c r="I16" i="1"/>
  <c r="G16" i="1"/>
  <c r="N14" i="1" l="1"/>
  <c r="M14" i="1"/>
  <c r="K14" i="1"/>
  <c r="J14" i="1"/>
  <c r="Q14" i="1" l="1"/>
  <c r="R14" i="1"/>
  <c r="P14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<sst xmlns="http://schemas.openxmlformats.org/spreadsheetml/2006/main" count="61" uniqueCount="44">
  <si>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</si>
  <si>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</si>
  <si>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</si>
  <si>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</si>
  <si>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</si>
  <si>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</si>
  <si>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</si>
  <si>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</si>
  <si>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</si>
  <si>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</si>
  <si>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</si>
  <si>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</si>
  <si>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</si>
  <si>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</si>
  <si>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</si>
  <si>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</si>
  <si>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</si>
  <si>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</si>
  <si>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</si>
  <si>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</si>
  <si>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</si>
  <si>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</si>
  <si>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</si>
  <si>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</si>
  <si>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</si>
  <si>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</si>
  <si>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</si>
  <si>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</si>
  <si>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</si>
  <si>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</si>
  <si>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</si>
  <si>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</si>
  <si>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</si>
  <si>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</si>
  <si>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</si>
  <si>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Masculino</t>
  </si>
  <si>
    <t>Riesgos Laborales (1.1%) (2*)</t>
  </si>
  <si>
    <t xml:space="preserve">   (4*) Deducción directa declaración TSS del SUIRPLUS por registro de dependientes adicionales al SDSS. RD$1,587.38 por cada dependiente adicional registrado.</t>
  </si>
  <si>
    <t>Nómina de Sueldos: Empleados Periodo Probatorio (Oficina Regional Bávaro)</t>
  </si>
  <si>
    <t>RAFAEL ENRIQUE SANTANA POUERIET</t>
  </si>
  <si>
    <t>OFICINA DE BÁVARO</t>
  </si>
  <si>
    <t>Analista de Fiscalización Externa TIC</t>
  </si>
  <si>
    <t>Correspondiente al mes de diciembre del año 2023</t>
  </si>
  <si>
    <t>Regalia Pascual
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</si>
</sst>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1368137</xdr:colOff>
      <xdr:row>4</xdr:row>
      <xdr:rowOff>97859</xdr:rowOff>
    </xdr:from>
    <xdr:to>
      <xdr:col>18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E5" zoomScale="55" zoomScaleNormal="70" zoomScaleSheetLayoutView="55" workbookViewId="0">
      <selection activeCell="S15" sqref="S15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54" customHeight="1" x14ac:dyDescent="0.2">
      <c r="A6" s="44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31"/>
      <c r="U6" s="31"/>
      <c r="V6" s="31"/>
      <c r="W6" s="31"/>
    </row>
    <row r="7" spans="1:23" s="11" customFormat="1" ht="23.25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3" s="11" customFormat="1" ht="34.5" x14ac:dyDescent="0.2">
      <c r="A8" s="61" t="s">
        <v>38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6" t="s">
        <v>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3" ht="78.75" customHeight="1" x14ac:dyDescent="0.2">
      <c r="A11" s="46" t="s">
        <v>18</v>
      </c>
      <c r="B11" s="52" t="s">
        <v>14</v>
      </c>
      <c r="C11" s="52" t="s">
        <v>29</v>
      </c>
      <c r="D11" s="34"/>
      <c r="E11" s="34"/>
      <c r="F11" s="34"/>
      <c r="G11" s="46" t="s">
        <v>16</v>
      </c>
      <c r="H11" s="46" t="s">
        <v>43</v>
      </c>
      <c r="I11" s="47" t="s">
        <v>23</v>
      </c>
      <c r="J11" s="58" t="s">
        <v>9</v>
      </c>
      <c r="K11" s="58"/>
      <c r="L11" s="58"/>
      <c r="M11" s="58"/>
      <c r="N11" s="58"/>
      <c r="O11" s="58"/>
      <c r="P11" s="59"/>
      <c r="Q11" s="60" t="s">
        <v>2</v>
      </c>
      <c r="R11" s="57"/>
      <c r="S11" s="46" t="s">
        <v>17</v>
      </c>
    </row>
    <row r="12" spans="1:23" ht="63.75" customHeight="1" x14ac:dyDescent="0.2">
      <c r="A12" s="46"/>
      <c r="B12" s="52"/>
      <c r="C12" s="52"/>
      <c r="D12" s="34" t="s">
        <v>20</v>
      </c>
      <c r="E12" s="34" t="s">
        <v>15</v>
      </c>
      <c r="F12" s="34" t="s">
        <v>19</v>
      </c>
      <c r="G12" s="46"/>
      <c r="H12" s="46"/>
      <c r="I12" s="47"/>
      <c r="J12" s="57" t="s">
        <v>12</v>
      </c>
      <c r="K12" s="57"/>
      <c r="L12" s="51" t="s">
        <v>36</v>
      </c>
      <c r="M12" s="62" t="s">
        <v>13</v>
      </c>
      <c r="N12" s="57"/>
      <c r="O12" s="50" t="s">
        <v>11</v>
      </c>
      <c r="P12" s="63" t="s">
        <v>0</v>
      </c>
      <c r="Q12" s="64" t="s">
        <v>4</v>
      </c>
      <c r="R12" s="48" t="s">
        <v>1</v>
      </c>
      <c r="S12" s="46"/>
    </row>
    <row r="13" spans="1:23" ht="97.5" customHeight="1" x14ac:dyDescent="0.2">
      <c r="A13" s="46"/>
      <c r="B13" s="52"/>
      <c r="C13" s="67"/>
      <c r="D13" s="34"/>
      <c r="E13" s="34"/>
      <c r="F13" s="34"/>
      <c r="G13" s="46"/>
      <c r="H13" s="46"/>
      <c r="I13" s="47"/>
      <c r="J13" s="35" t="s">
        <v>5</v>
      </c>
      <c r="K13" s="36" t="s">
        <v>6</v>
      </c>
      <c r="L13" s="51"/>
      <c r="M13" s="35" t="s">
        <v>7</v>
      </c>
      <c r="N13" s="36" t="s">
        <v>8</v>
      </c>
      <c r="O13" s="51"/>
      <c r="P13" s="63"/>
      <c r="Q13" s="65"/>
      <c r="R13" s="49"/>
      <c r="S13" s="46"/>
    </row>
    <row r="14" spans="1:23" ht="58.5" customHeight="1" x14ac:dyDescent="0.4">
      <c r="A14" s="16">
        <v>1</v>
      </c>
      <c r="B14" s="37" t="s">
        <v>39</v>
      </c>
      <c r="C14" s="39" t="s">
        <v>35</v>
      </c>
      <c r="D14" s="38" t="s">
        <v>40</v>
      </c>
      <c r="E14" s="40" t="s">
        <v>41</v>
      </c>
      <c r="F14" s="41" t="s">
        <v>22</v>
      </c>
      <c r="G14" s="42">
        <v>90000</v>
      </c>
      <c r="H14" s="42">
        <v>81250</v>
      </c>
      <c r="I14" s="42">
        <v>9753.1200000000008</v>
      </c>
      <c r="J14" s="42">
        <f t="shared" ref="J14" si="0">G14*2.87/100</f>
        <v>2583</v>
      </c>
      <c r="K14" s="42">
        <f t="shared" ref="K14" si="1">G14*7.1/100</f>
        <v>6390</v>
      </c>
      <c r="L14" s="42">
        <f>74808*1.1%</f>
        <v>822.88800000000003</v>
      </c>
      <c r="M14" s="42">
        <f t="shared" ref="M14" si="2">+G14*3.04%</f>
        <v>2736</v>
      </c>
      <c r="N14" s="42">
        <f t="shared" ref="N14" si="3">+G14*7.09%</f>
        <v>6381</v>
      </c>
      <c r="O14" s="43">
        <v>0</v>
      </c>
      <c r="P14" s="42">
        <f>J14+K14+L14+M14+N14+O14</f>
        <v>18912.887999999999</v>
      </c>
      <c r="Q14" s="42">
        <f>+I14+J14+M14+O14</f>
        <v>15072.12</v>
      </c>
      <c r="R14" s="42">
        <f t="shared" ref="R14" si="4">K14+L14+N14</f>
        <v>13593.887999999999</v>
      </c>
      <c r="S14" s="42">
        <f>G14-Q14+H14</f>
        <v>156177.88</v>
      </c>
    </row>
    <row r="16" spans="1:23" s="9" customFormat="1" ht="35.1" customHeight="1" x14ac:dyDescent="0.2">
      <c r="A16" s="55" t="s">
        <v>21</v>
      </c>
      <c r="B16" s="55"/>
      <c r="C16" s="55"/>
      <c r="D16" s="55"/>
      <c r="E16" s="55"/>
      <c r="F16" s="55"/>
      <c r="G16" s="17">
        <f t="shared" ref="G16:P16" si="5">SUM(G14:G15)</f>
        <v>90000</v>
      </c>
      <c r="H16" s="17">
        <f t="shared" si="5"/>
        <v>81250</v>
      </c>
      <c r="I16" s="17">
        <f t="shared" si="5"/>
        <v>9753.1200000000008</v>
      </c>
      <c r="J16" s="17">
        <f t="shared" si="5"/>
        <v>2583</v>
      </c>
      <c r="K16" s="17">
        <f t="shared" si="5"/>
        <v>6390</v>
      </c>
      <c r="L16" s="17">
        <f t="shared" si="5"/>
        <v>822.88800000000003</v>
      </c>
      <c r="M16" s="17">
        <f t="shared" si="5"/>
        <v>2736</v>
      </c>
      <c r="N16" s="17">
        <f t="shared" si="5"/>
        <v>6381</v>
      </c>
      <c r="O16" s="17">
        <f t="shared" si="5"/>
        <v>0</v>
      </c>
      <c r="P16" s="17">
        <f t="shared" si="5"/>
        <v>18912.887999999999</v>
      </c>
      <c r="Q16" s="17">
        <f t="shared" ref="Q16" si="6">+I16+J16+M16+O16</f>
        <v>15072.12</v>
      </c>
      <c r="R16" s="17">
        <f>SUM(R14:R15)</f>
        <v>13593.887999999999</v>
      </c>
      <c r="S16" s="17">
        <f>SUM(S14:S15)</f>
        <v>156177.88</v>
      </c>
    </row>
    <row r="17" spans="1:19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20"/>
      <c r="M17" s="19"/>
      <c r="N17" s="18"/>
      <c r="O17" s="18"/>
      <c r="P17" s="19"/>
      <c r="Q17" s="19"/>
      <c r="R17" s="19"/>
      <c r="S17" s="19"/>
    </row>
    <row r="18" spans="1:19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21"/>
      <c r="J18" s="33" t="s">
        <v>26</v>
      </c>
      <c r="K18" s="23"/>
      <c r="L18" s="18" t="s">
        <v>27</v>
      </c>
      <c r="M18" s="18"/>
      <c r="N18" s="18"/>
      <c r="O18" s="18" t="s">
        <v>27</v>
      </c>
      <c r="P18" s="23"/>
      <c r="Q18" s="23" t="s">
        <v>27</v>
      </c>
      <c r="R18" s="23"/>
      <c r="S18" s="21"/>
    </row>
    <row r="19" spans="1:19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1"/>
      <c r="I19" s="23"/>
      <c r="J19" s="32" t="s">
        <v>31</v>
      </c>
      <c r="K19" s="24"/>
      <c r="L19" s="21"/>
      <c r="M19" s="21"/>
      <c r="N19" s="21"/>
      <c r="O19" s="21"/>
      <c r="P19" s="23"/>
      <c r="Q19" s="23"/>
      <c r="R19" s="23"/>
      <c r="S19" s="21"/>
    </row>
    <row r="20" spans="1:19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1"/>
      <c r="I20" s="23"/>
      <c r="J20" s="24" t="s">
        <v>32</v>
      </c>
      <c r="K20" s="24"/>
      <c r="L20" s="21"/>
      <c r="M20" s="21"/>
      <c r="N20" s="21"/>
      <c r="O20" s="21"/>
      <c r="P20" s="23"/>
      <c r="Q20" s="23"/>
      <c r="R20" s="23"/>
      <c r="S20" s="21"/>
    </row>
    <row r="21" spans="1:19" s="10" customFormat="1" ht="24" customHeight="1" x14ac:dyDescent="0.2">
      <c r="A21" s="21" t="s">
        <v>33</v>
      </c>
      <c r="B21" s="22"/>
      <c r="C21" s="22"/>
      <c r="D21" s="22"/>
      <c r="E21" s="21"/>
      <c r="F21" s="21"/>
      <c r="G21" s="23"/>
      <c r="H21" s="23"/>
      <c r="I21" s="23"/>
      <c r="J21" s="23"/>
      <c r="K21" s="24"/>
      <c r="L21" s="23"/>
      <c r="M21" s="23"/>
      <c r="N21" s="23"/>
      <c r="O21" s="23"/>
      <c r="P21" s="23"/>
      <c r="Q21" s="23"/>
      <c r="R21" s="24"/>
      <c r="S21" s="21"/>
    </row>
    <row r="22" spans="1:19" s="10" customFormat="1" ht="24" customHeight="1" x14ac:dyDescent="0.2">
      <c r="A22" s="21" t="s">
        <v>34</v>
      </c>
      <c r="B22" s="22"/>
      <c r="C22" s="22"/>
      <c r="D22" s="22"/>
      <c r="E22" s="21"/>
      <c r="F22" s="21"/>
      <c r="G22" s="25"/>
      <c r="H22" s="25"/>
      <c r="I22" s="26"/>
      <c r="J22" s="27"/>
      <c r="K22" s="27"/>
      <c r="L22" s="24"/>
      <c r="M22" s="24"/>
      <c r="N22" s="23"/>
      <c r="O22" s="24"/>
      <c r="P22" s="24"/>
      <c r="Q22" s="24"/>
      <c r="R22" s="21"/>
      <c r="S22" s="21"/>
    </row>
    <row r="23" spans="1:19" s="10" customFormat="1" ht="24" customHeight="1" x14ac:dyDescent="0.2">
      <c r="A23" s="21" t="s">
        <v>37</v>
      </c>
      <c r="B23" s="22"/>
      <c r="C23" s="22"/>
      <c r="D23" s="22"/>
      <c r="E23" s="21"/>
      <c r="F23" s="22"/>
      <c r="G23" s="21" t="s">
        <v>25</v>
      </c>
      <c r="H23" s="21"/>
      <c r="I23" s="28"/>
      <c r="J23" s="24"/>
      <c r="K23" s="24"/>
      <c r="L23" s="24"/>
      <c r="M23" s="24"/>
      <c r="N23" s="24"/>
      <c r="O23" s="23"/>
      <c r="P23" s="24"/>
      <c r="Q23" s="24"/>
      <c r="R23" s="24"/>
      <c r="S23" s="21"/>
    </row>
    <row r="24" spans="1:19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30"/>
      <c r="I24" s="28"/>
      <c r="J24" s="24"/>
      <c r="K24" s="21"/>
      <c r="L24" s="24"/>
      <c r="M24" s="24"/>
      <c r="N24" s="24"/>
      <c r="O24" s="24"/>
      <c r="P24" s="24"/>
      <c r="Q24" s="24"/>
      <c r="R24" s="24"/>
      <c r="S24" s="24"/>
    </row>
    <row r="25" spans="1:19" s="2" customFormat="1" ht="24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6"/>
      <c r="N25" s="6"/>
      <c r="O25" s="6"/>
      <c r="P25" s="6"/>
      <c r="Q25" s="6"/>
      <c r="R25" s="6"/>
      <c r="S25" s="6"/>
    </row>
    <row r="26" spans="1:19" s="2" customFormat="1" ht="24" customHeight="1" x14ac:dyDescent="0.2">
      <c r="B26" s="7"/>
      <c r="C26" s="7"/>
      <c r="D26" s="7"/>
      <c r="J26" s="6"/>
      <c r="K26" s="6"/>
      <c r="M26" s="6"/>
      <c r="N26" s="6"/>
      <c r="O26" s="6"/>
      <c r="P26" s="6"/>
      <c r="Q26" s="6"/>
      <c r="R26" s="6"/>
      <c r="S26" s="6"/>
    </row>
    <row r="27" spans="1:19" s="2" customFormat="1" ht="24" customHeight="1" x14ac:dyDescent="0.2">
      <c r="B27" s="7"/>
      <c r="C27" s="7"/>
      <c r="D27" s="7"/>
      <c r="J27" s="6"/>
      <c r="K27" s="6"/>
      <c r="M27" s="6"/>
      <c r="N27" s="6"/>
      <c r="O27" s="6"/>
      <c r="P27" s="6"/>
      <c r="Q27" s="6"/>
      <c r="R27" s="6"/>
      <c r="S27" s="6"/>
    </row>
    <row r="28" spans="1:19" s="2" customFormat="1" ht="24" customHeight="1" x14ac:dyDescent="0.2">
      <c r="A28" s="3"/>
      <c r="B28" s="7"/>
      <c r="C28" s="7"/>
      <c r="D28" s="7"/>
      <c r="J28" s="6"/>
      <c r="K28" s="6"/>
      <c r="M28" s="6"/>
      <c r="P28" s="6"/>
      <c r="Q28" s="6"/>
      <c r="R28" s="6"/>
      <c r="S28" s="6"/>
    </row>
    <row r="29" spans="1:19" ht="24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4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ht="24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19" ht="24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ht="24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ht="15.75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23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1260000</v>
      </c>
      <c r="B5" s="12">
        <v>92477.73</v>
      </c>
      <c r="C5" s="12">
        <v>36162</v>
      </c>
      <c r="D5" s="12">
        <v>89460</v>
      </c>
      <c r="E5" s="12">
        <v>12358.12</v>
      </c>
      <c r="F5" s="12">
        <v>37605.410000000003</v>
      </c>
      <c r="G5" s="12">
        <v>87704.72</v>
      </c>
      <c r="H5" s="12">
        <v>11042.15</v>
      </c>
      <c r="I5" s="12">
        <f>+H5+G5+F5+E5+D5+C5</f>
        <v>274332.40000000002</v>
      </c>
      <c r="J5" s="12">
        <f>+B5+C5+F5+H5</f>
        <v>177287.29</v>
      </c>
      <c r="K5" s="12">
        <f>+D5+E5+G5</f>
        <v>189522.84</v>
      </c>
      <c r="L5" s="12">
        <f>+A5-B5-C5-F5-H5</f>
        <v>1082712.7100000002</v>
      </c>
    </row>
    <row r="6" spans="1:12" x14ac:dyDescent="0.2">
      <c r="A6" s="12">
        <f>+A5</f>
        <v>1260000</v>
      </c>
      <c r="B6" s="12">
        <f t="shared" ref="B6:H6" si="0">+B5</f>
        <v>92477.73</v>
      </c>
      <c r="C6" s="12">
        <f t="shared" si="0"/>
        <v>36162</v>
      </c>
      <c r="D6" s="12">
        <f t="shared" si="0"/>
        <v>89460</v>
      </c>
      <c r="E6" s="12">
        <f t="shared" si="0"/>
        <v>12358.12</v>
      </c>
      <c r="F6" s="12">
        <f t="shared" si="0"/>
        <v>37605.410000000003</v>
      </c>
      <c r="G6" s="12">
        <f t="shared" si="0"/>
        <v>87704.72</v>
      </c>
      <c r="H6" s="12">
        <f t="shared" si="0"/>
        <v>11042.15</v>
      </c>
      <c r="I6" s="12">
        <f>+H6+G6+F6+E6+D6+C6</f>
        <v>274332.40000000002</v>
      </c>
      <c r="J6" s="12">
        <f>+B6+C6+F6+H6</f>
        <v>177287.29</v>
      </c>
      <c r="K6" s="12">
        <f>+D6+E6+G6</f>
        <v>189522.84</v>
      </c>
      <c r="L6" s="12">
        <f>+A6-B6-C6-F6-H6</f>
        <v>1082712.7100000002</v>
      </c>
    </row>
    <row r="7" spans="1:12" s="15" customFormat="1" x14ac:dyDescent="0.2"/>
    <row r="8" spans="1:12" x14ac:dyDescent="0.2">
      <c r="A8" s="12">
        <v>1260000</v>
      </c>
      <c r="B8" s="12">
        <v>92477.73000000001</v>
      </c>
      <c r="C8" s="12">
        <v>36162</v>
      </c>
      <c r="D8" s="12">
        <v>89460</v>
      </c>
      <c r="E8" s="12">
        <v>12358.104000000001</v>
      </c>
      <c r="F8" s="12">
        <v>37605.408000000003</v>
      </c>
      <c r="G8" s="12">
        <v>87704.717999999993</v>
      </c>
      <c r="H8" s="12">
        <v>11042.15</v>
      </c>
      <c r="I8" s="12">
        <f>+H8+G8+F8+E8+D8+C8</f>
        <v>274332.38</v>
      </c>
      <c r="J8" s="12">
        <f>+B8+C8+F8+H8</f>
        <v>177287.288</v>
      </c>
      <c r="K8" s="12">
        <f>+D8+E8+G8</f>
        <v>189522.82199999999</v>
      </c>
      <c r="L8" s="12">
        <f>+A8-B8-C8-F8-H8</f>
        <v>1082712.7120000001</v>
      </c>
    </row>
    <row r="9" spans="1:12" x14ac:dyDescent="0.2">
      <c r="H9" s="12"/>
      <c r="I9" s="12"/>
    </row>
    <row r="10" spans="1:12" x14ac:dyDescent="0.2">
      <c r="H10" s="12"/>
      <c r="I10" s="12"/>
    </row>
    <row r="11" spans="1:12" x14ac:dyDescent="0.2">
      <c r="A11" s="12">
        <f>+A6-A8</f>
        <v>0</v>
      </c>
      <c r="B11" s="12">
        <f t="shared" ref="B11:H11" si="1">+B6-B8</f>
        <v>0</v>
      </c>
      <c r="C11" s="12">
        <f t="shared" si="1"/>
        <v>0</v>
      </c>
      <c r="D11" s="12">
        <f t="shared" si="1"/>
        <v>0</v>
      </c>
      <c r="E11" s="12">
        <f t="shared" si="1"/>
        <v>1.599999999962165E-2</v>
      </c>
      <c r="F11" s="12">
        <f t="shared" si="1"/>
        <v>2.0000000004074536E-3</v>
      </c>
      <c r="G11" s="12">
        <f t="shared" si="1"/>
        <v>2.0000000076834112E-3</v>
      </c>
      <c r="H11" s="12">
        <f t="shared" si="1"/>
        <v>0</v>
      </c>
      <c r="I11" s="12">
        <f>+H11+G11+F11+E11+D11+C11</f>
        <v>2.0000000007712515E-2</v>
      </c>
      <c r="J11" s="12">
        <f>+B11+C11+F11+H11</f>
        <v>2.0000000004074536E-3</v>
      </c>
      <c r="K11" s="12">
        <f>+D11+E11+G11</f>
        <v>1.8000000007305061E-2</v>
      </c>
      <c r="L11" s="12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2024-01-08T14:49:56Z</dcterms:modified>
</cp:coreProperties>
</file>