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/>
  <mc:AlternateContent xmlns:mc="http://schemas.openxmlformats.org/markup-compatibility/2006">
    <mc:Choice Requires="x15">
      <x15ac:absPath xmlns:x15ac="http://schemas.microsoft.com/office/spreadsheetml/2010/11/ac" url="\\SRVWCITRIXFS01.tss2.gov.do\Profiles\jennifer_gomez\Desktop\New folder (2)\"/>
    </mc:Choice>
  </mc:AlternateContent>
  <xr:revisionPtr revIDLastSave="0" documentId="8_{E7FC97FB-1EFA-464E-B20C-6A427C5FA70F}" xr6:coauthVersionLast="45" xr6:coauthVersionMax="45" xr10:uidLastSave="{00000000-0000-0000-0000-000000000000}"/>
  <bookViews>
    <workbookView xWindow="-120" yWindow="-120" windowWidth="29040" windowHeight="15840" tabRatio="601" xr2:uid="{00000000-000D-0000-FFFF-FFFF00000000}"/>
  </bookViews>
  <sheets>
    <sheet name="Periodo Probatorio" sheetId="1" r:id="rId1"/>
    <sheet name="Sheet1" sheetId="2" r:id="rId2"/>
  </sheets>
  <definedNames>
    <definedName name="_xlnm.Print_Area" localSheetId="0">'Periodo Probatorio'!$A$1:$R$24</definedName>
    <definedName name="_xlnm.Print_Titles" localSheetId="0">'Periodo Probatorio'!$1:$13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4" i="1" l="1"/>
  <c r="N16" i="1" l="1"/>
  <c r="H16" i="1"/>
  <c r="G16" i="1" l="1"/>
  <c r="M14" i="1"/>
  <c r="L14" i="1"/>
  <c r="J14" i="1"/>
  <c r="I14" i="1"/>
  <c r="K16" i="1" l="1"/>
  <c r="P14" i="1"/>
  <c r="Q14" i="1"/>
  <c r="O14" i="1"/>
  <c r="R14" i="1" l="1"/>
  <c r="L7" i="2"/>
  <c r="K7" i="2"/>
  <c r="J7" i="2"/>
  <c r="I7" i="2"/>
  <c r="I5" i="2"/>
  <c r="J5" i="2"/>
  <c r="K5" i="2"/>
  <c r="L5" i="2"/>
  <c r="H10" i="2"/>
  <c r="G10" i="2"/>
  <c r="F10" i="2"/>
  <c r="E10" i="2"/>
  <c r="D10" i="2"/>
  <c r="C10" i="2"/>
  <c r="B10" i="2"/>
  <c r="A10" i="2"/>
  <c r="L16" i="1" l="1"/>
  <c r="M16" i="1"/>
  <c r="I10" i="2"/>
  <c r="K10" i="2"/>
  <c r="L10" i="2"/>
  <c r="J10" i="2"/>
  <c r="Q16" i="1" l="1"/>
  <c r="J16" i="1"/>
  <c r="O16" i="1"/>
  <c r="I16" i="1"/>
  <c r="R16" i="1" l="1"/>
  <c r="P16" i="1"/>
</calcChain>
</file>

<file path=xl/sharedStrings.xml><?xml version="1.0" encoding="utf-8"?>
<sst xmlns="http://schemas.openxmlformats.org/spreadsheetml/2006/main" count="60" uniqueCount="42">
  <si>
    <t>Subtotal TSS</t>
  </si>
  <si>
    <t>Aportes Patronal</t>
  </si>
  <si>
    <t>Total Retenciones y Aportes</t>
  </si>
  <si>
    <t>Observaciones:</t>
  </si>
  <si>
    <t>Deducción Empleado</t>
  </si>
  <si>
    <t>Empleado (2.87%)</t>
  </si>
  <si>
    <t>Patronal (7.10%)</t>
  </si>
  <si>
    <t>Empleado (3.04%)</t>
  </si>
  <si>
    <t>Patronal (7.09%)</t>
  </si>
  <si>
    <t>Seguridad Social (LEY 87-01)</t>
  </si>
  <si>
    <t>Riesgos Laborales (1.3%) (2*)</t>
  </si>
  <si>
    <t>Registro Dependientes Adicionales (4*)</t>
  </si>
  <si>
    <t>Seguro de Pensión (9.97%)</t>
  </si>
  <si>
    <t>Seguro de Salud (10.53%)    (3*)</t>
  </si>
  <si>
    <t>Nombre</t>
  </si>
  <si>
    <t xml:space="preserve">Funcion </t>
  </si>
  <si>
    <t>Sueldo Bruto (RD$)</t>
  </si>
  <si>
    <t>Sueldo Neto (RD$)</t>
  </si>
  <si>
    <t xml:space="preserve">Reg. No. </t>
  </si>
  <si>
    <t>Estatus</t>
  </si>
  <si>
    <t>Departamento</t>
  </si>
  <si>
    <t>TOTAL GENERAL</t>
  </si>
  <si>
    <t>Periodo Probatorio</t>
  </si>
  <si>
    <t xml:space="preserve">         IS/R              (Ley 11-92)     (1*)</t>
  </si>
  <si>
    <t xml:space="preserve"> </t>
  </si>
  <si>
    <t xml:space="preserve">     </t>
  </si>
  <si>
    <t xml:space="preserve">Preparado Por:                                            </t>
  </si>
  <si>
    <t>Aprobado por:</t>
  </si>
  <si>
    <t xml:space="preserve">   (1*) Deducción directa en declaración ISR empleados del SUIRPLUS. Rentas hasta RD$416,220.00 estan exentas.</t>
  </si>
  <si>
    <t>Sexo</t>
  </si>
  <si>
    <t>Masculino</t>
  </si>
  <si>
    <t xml:space="preserve">Tesorería de la Seguridad Social </t>
  </si>
  <si>
    <t>Pilar Peña                                                                      Jose Israel Del Orbe                                       Henry Sahdalá</t>
  </si>
  <si>
    <t>Directora de Recursos Humanos                          Director de Finanzas                         Tesorero de la Seguridad Social</t>
  </si>
  <si>
    <t xml:space="preserve">   (2*) Salario cotizable hasta RD$162,625.00, deducción directa de la declaración TSS del SUIRPLUS.</t>
  </si>
  <si>
    <t xml:space="preserve">   (3*) Salario cotizable hasta RD$325,250.00, deducción directa de la declaración TSS del SUIRPLUS.</t>
  </si>
  <si>
    <t>Dirección de Servicios</t>
  </si>
  <si>
    <t>Gestor de Trámites y Servicios</t>
  </si>
  <si>
    <t>RAMON AMAURIS RODRIGUEZ BERROA</t>
  </si>
  <si>
    <t>Nómina de Sueldos: Empleados Periodo Probatorio ( Regional Santiago )</t>
  </si>
  <si>
    <t xml:space="preserve">   (4*) Deducción directa declaración TSS del SUIRPLUS por registro de dependientes adicionales al SDSS. RD$1,577.45 por cada dependiente adicional registrado.</t>
  </si>
  <si>
    <t>Correspondiente al mes de abril del año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</si>
</sst>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[$-10C0A]#,##0.00;\-#,##0.00"/>
  </numFmts>
  <fonts count="20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sz val="14"/>
      <name val="Arial"/>
      <family val="2"/>
    </font>
    <font>
      <i/>
      <sz val="18"/>
      <name val="Arial"/>
      <family val="2"/>
    </font>
    <font>
      <sz val="18"/>
      <name val="Arial"/>
      <family val="2"/>
    </font>
    <font>
      <b/>
      <sz val="28"/>
      <name val="Century Gothic"/>
      <family val="2"/>
    </font>
    <font>
      <b/>
      <sz val="28"/>
      <color theme="0"/>
      <name val="Century Gothic"/>
      <family val="2"/>
    </font>
    <font>
      <b/>
      <sz val="20"/>
      <name val="Calibri Light"/>
      <family val="2"/>
    </font>
    <font>
      <sz val="20"/>
      <name val="Calibri Light"/>
      <family val="2"/>
    </font>
    <font>
      <sz val="20"/>
      <color theme="1"/>
      <name val="Calibri Light"/>
      <family val="2"/>
    </font>
    <font>
      <u/>
      <sz val="20"/>
      <name val="Calibri Light"/>
      <family val="2"/>
    </font>
    <font>
      <b/>
      <sz val="58"/>
      <name val="Century Gothic"/>
      <family val="2"/>
    </font>
    <font>
      <sz val="16"/>
      <name val="Calibri Light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1" fillId="0" borderId="0"/>
  </cellStyleXfs>
  <cellXfs count="73">
    <xf numFmtId="0" fontId="0" fillId="0" borderId="0" xfId="0"/>
    <xf numFmtId="0" fontId="5" fillId="3" borderId="2" xfId="0" applyFont="1" applyFill="1" applyBorder="1" applyAlignment="1">
      <alignment vertical="center"/>
    </xf>
    <xf numFmtId="0" fontId="5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5" fillId="0" borderId="0" xfId="0" applyFont="1" applyAlignment="1">
      <alignment vertical="center"/>
    </xf>
    <xf numFmtId="4" fontId="5" fillId="2" borderId="0" xfId="0" applyNumberFormat="1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5" fillId="3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11" fillId="2" borderId="0" xfId="0" applyFont="1" applyFill="1" applyAlignment="1">
      <alignment vertical="center"/>
    </xf>
    <xf numFmtId="4" fontId="0" fillId="0" borderId="0" xfId="0" applyNumberFormat="1"/>
    <xf numFmtId="0" fontId="3" fillId="2" borderId="3" xfId="0" applyFont="1" applyFill="1" applyBorder="1" applyAlignment="1">
      <alignment horizontal="center" vertical="center" wrapText="1"/>
    </xf>
    <xf numFmtId="0" fontId="0" fillId="0" borderId="3" xfId="0" applyBorder="1"/>
    <xf numFmtId="0" fontId="0" fillId="4" borderId="0" xfId="0" applyFill="1"/>
    <xf numFmtId="0" fontId="15" fillId="2" borderId="3" xfId="0" applyFont="1" applyFill="1" applyBorder="1" applyAlignment="1">
      <alignment horizontal="center" vertical="center" wrapText="1"/>
    </xf>
    <xf numFmtId="4" fontId="14" fillId="2" borderId="3" xfId="0" applyNumberFormat="1" applyFont="1" applyFill="1" applyBorder="1" applyAlignment="1">
      <alignment horizontal="right" vertical="center"/>
    </xf>
    <xf numFmtId="0" fontId="14" fillId="2" borderId="0" xfId="0" applyFont="1" applyFill="1" applyAlignment="1">
      <alignment vertical="center"/>
    </xf>
    <xf numFmtId="4" fontId="14" fillId="2" borderId="0" xfId="0" applyNumberFormat="1" applyFont="1" applyFill="1" applyAlignment="1">
      <alignment vertical="center"/>
    </xf>
    <xf numFmtId="0" fontId="14" fillId="2" borderId="0" xfId="0" applyFont="1" applyFill="1" applyAlignment="1">
      <alignment horizontal="left" vertical="center"/>
    </xf>
    <xf numFmtId="0" fontId="15" fillId="2" borderId="0" xfId="0" applyFont="1" applyFill="1" applyAlignment="1">
      <alignment vertical="center"/>
    </xf>
    <xf numFmtId="0" fontId="15" fillId="2" borderId="0" xfId="0" applyFont="1" applyFill="1" applyAlignment="1">
      <alignment horizontal="center" vertical="center"/>
    </xf>
    <xf numFmtId="4" fontId="15" fillId="2" borderId="0" xfId="0" applyNumberFormat="1" applyFont="1" applyFill="1" applyAlignment="1">
      <alignment horizontal="center" vertical="center"/>
    </xf>
    <xf numFmtId="4" fontId="15" fillId="2" borderId="0" xfId="0" applyNumberFormat="1" applyFont="1" applyFill="1" applyAlignment="1">
      <alignment vertical="center"/>
    </xf>
    <xf numFmtId="0" fontId="17" fillId="2" borderId="0" xfId="0" applyFont="1" applyFill="1" applyAlignment="1">
      <alignment vertical="center"/>
    </xf>
    <xf numFmtId="164" fontId="15" fillId="2" borderId="0" xfId="4" applyFont="1" applyFill="1" applyBorder="1" applyAlignment="1">
      <alignment vertical="center"/>
    </xf>
    <xf numFmtId="4" fontId="17" fillId="2" borderId="0" xfId="0" applyNumberFormat="1" applyFont="1" applyFill="1" applyAlignment="1">
      <alignment vertical="center"/>
    </xf>
    <xf numFmtId="164" fontId="15" fillId="2" borderId="0" xfId="4" applyFont="1" applyFill="1" applyAlignment="1">
      <alignment vertical="center"/>
    </xf>
    <xf numFmtId="0" fontId="15" fillId="2" borderId="0" xfId="0" applyFont="1" applyFill="1" applyAlignment="1">
      <alignment horizontal="left" vertical="center"/>
    </xf>
    <xf numFmtId="0" fontId="16" fillId="2" borderId="0" xfId="0" applyFont="1" applyFill="1" applyAlignment="1">
      <alignment vertical="center"/>
    </xf>
    <xf numFmtId="0" fontId="18" fillId="0" borderId="0" xfId="5" applyFont="1" applyAlignment="1">
      <alignment vertical="center"/>
    </xf>
    <xf numFmtId="4" fontId="15" fillId="2" borderId="0" xfId="0" applyNumberFormat="1" applyFont="1" applyFill="1" applyAlignment="1">
      <alignment horizontal="left" vertical="top"/>
    </xf>
    <xf numFmtId="0" fontId="14" fillId="0" borderId="0" xfId="0" applyFont="1"/>
    <xf numFmtId="0" fontId="14" fillId="6" borderId="1" xfId="0" applyFont="1" applyFill="1" applyBorder="1" applyAlignment="1">
      <alignment horizontal="center" vertical="center"/>
    </xf>
    <xf numFmtId="0" fontId="14" fillId="6" borderId="0" xfId="0" applyFont="1" applyFill="1" applyAlignment="1">
      <alignment horizontal="center" vertical="center" wrapText="1"/>
    </xf>
    <xf numFmtId="0" fontId="14" fillId="6" borderId="13" xfId="0" applyFont="1" applyFill="1" applyBorder="1" applyAlignment="1">
      <alignment horizontal="center" vertical="center" wrapText="1"/>
    </xf>
    <xf numFmtId="0" fontId="19" fillId="0" borderId="3" xfId="0" applyFont="1" applyBorder="1" applyAlignment="1">
      <alignment horizontal="left" vertical="top" wrapText="1"/>
    </xf>
    <xf numFmtId="0" fontId="15" fillId="0" borderId="3" xfId="0" applyFont="1" applyBorder="1" applyAlignment="1">
      <alignment vertical="center"/>
    </xf>
    <xf numFmtId="0" fontId="15" fillId="0" borderId="3" xfId="0" applyFont="1" applyBorder="1" applyAlignment="1">
      <alignment vertical="top" wrapText="1" readingOrder="1"/>
    </xf>
    <xf numFmtId="0" fontId="15" fillId="0" borderId="3" xfId="0" applyFont="1" applyBorder="1" applyAlignment="1">
      <alignment horizontal="center" vertical="top" wrapText="1" readingOrder="1"/>
    </xf>
    <xf numFmtId="164" fontId="15" fillId="0" borderId="3" xfId="4" applyFont="1" applyFill="1" applyBorder="1" applyAlignment="1">
      <alignment horizontal="right"/>
    </xf>
    <xf numFmtId="165" fontId="15" fillId="0" borderId="3" xfId="0" applyNumberFormat="1" applyFont="1" applyBorder="1" applyAlignment="1">
      <alignment horizontal="right" vertical="top" wrapText="1" readingOrder="1"/>
    </xf>
    <xf numFmtId="4" fontId="15" fillId="0" borderId="3" xfId="0" applyNumberFormat="1" applyFont="1" applyBorder="1" applyAlignment="1">
      <alignment horizontal="right" vertical="center"/>
    </xf>
    <xf numFmtId="4" fontId="15" fillId="0" borderId="3" xfId="0" applyNumberFormat="1" applyFont="1" applyBorder="1" applyAlignment="1">
      <alignment horizontal="right"/>
    </xf>
    <xf numFmtId="4" fontId="15" fillId="0" borderId="3" xfId="0" applyNumberFormat="1" applyFont="1" applyBorder="1" applyAlignment="1">
      <alignment horizontal="right" vertical="center" wrapText="1"/>
    </xf>
    <xf numFmtId="164" fontId="15" fillId="0" borderId="3" xfId="4" applyFont="1" applyFill="1" applyBorder="1" applyAlignment="1">
      <alignment horizontal="right" vertical="center"/>
    </xf>
    <xf numFmtId="0" fontId="18" fillId="0" borderId="0" xfId="5" applyFont="1" applyAlignment="1">
      <alignment horizontal="center" vertical="center"/>
    </xf>
    <xf numFmtId="0" fontId="7" fillId="2" borderId="0" xfId="0" applyFont="1" applyFill="1" applyAlignment="1">
      <alignment horizontal="left" vertical="center" wrapText="1"/>
    </xf>
    <xf numFmtId="0" fontId="14" fillId="6" borderId="8" xfId="0" applyFont="1" applyFill="1" applyBorder="1" applyAlignment="1">
      <alignment horizontal="center" vertical="center" wrapText="1"/>
    </xf>
    <xf numFmtId="0" fontId="14" fillId="6" borderId="12" xfId="0" applyFont="1" applyFill="1" applyBorder="1" applyAlignment="1">
      <alignment horizontal="center" vertical="center" wrapText="1"/>
    </xf>
    <xf numFmtId="0" fontId="14" fillId="6" borderId="11" xfId="0" applyFont="1" applyFill="1" applyBorder="1" applyAlignment="1">
      <alignment horizontal="center" vertical="center" wrapText="1"/>
    </xf>
    <xf numFmtId="0" fontId="14" fillId="6" borderId="13" xfId="0" applyFont="1" applyFill="1" applyBorder="1" applyAlignment="1">
      <alignment horizontal="center" vertical="center" wrapText="1"/>
    </xf>
    <xf numFmtId="0" fontId="14" fillId="6" borderId="4" xfId="0" applyFont="1" applyFill="1" applyBorder="1" applyAlignment="1">
      <alignment horizontal="center" vertical="center" wrapText="1"/>
    </xf>
    <xf numFmtId="0" fontId="14" fillId="6" borderId="5" xfId="0" applyFont="1" applyFill="1" applyBorder="1" applyAlignment="1">
      <alignment horizontal="center" vertical="center" wrapText="1"/>
    </xf>
    <xf numFmtId="0" fontId="14" fillId="6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 wrapText="1"/>
    </xf>
    <xf numFmtId="0" fontId="14" fillId="2" borderId="3" xfId="0" applyFont="1" applyFill="1" applyBorder="1" applyAlignment="1">
      <alignment horizontal="left" vertical="center" wrapText="1"/>
    </xf>
    <xf numFmtId="0" fontId="10" fillId="2" borderId="0" xfId="0" applyFont="1" applyFill="1" applyAlignment="1">
      <alignment horizontal="center" vertical="center"/>
    </xf>
    <xf numFmtId="0" fontId="14" fillId="6" borderId="7" xfId="0" applyFont="1" applyFill="1" applyBorder="1" applyAlignment="1">
      <alignment horizontal="center" vertical="center" wrapText="1"/>
    </xf>
    <xf numFmtId="0" fontId="14" fillId="6" borderId="7" xfId="0" applyFont="1" applyFill="1" applyBorder="1" applyAlignment="1">
      <alignment horizontal="center" vertical="center"/>
    </xf>
    <xf numFmtId="0" fontId="14" fillId="6" borderId="14" xfId="0" applyFont="1" applyFill="1" applyBorder="1" applyAlignment="1">
      <alignment horizontal="center" vertical="center"/>
    </xf>
    <xf numFmtId="0" fontId="14" fillId="6" borderId="15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center" vertical="center"/>
    </xf>
    <xf numFmtId="0" fontId="14" fillId="6" borderId="6" xfId="0" applyFont="1" applyFill="1" applyBorder="1" applyAlignment="1">
      <alignment horizontal="center" vertical="center" wrapText="1"/>
    </xf>
    <xf numFmtId="0" fontId="14" fillId="6" borderId="9" xfId="0" applyFont="1" applyFill="1" applyBorder="1" applyAlignment="1">
      <alignment horizontal="center" vertical="center" wrapText="1"/>
    </xf>
    <xf numFmtId="0" fontId="14" fillId="6" borderId="10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13" fillId="5" borderId="0" xfId="0" applyFont="1" applyFill="1" applyAlignment="1">
      <alignment horizontal="center" vertical="center"/>
    </xf>
    <xf numFmtId="0" fontId="14" fillId="6" borderId="16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</cellXfs>
  <cellStyles count="6">
    <cellStyle name="Comma" xfId="4" builtinId="3"/>
    <cellStyle name="Millares 2" xfId="1" xr:uid="{00000000-0005-0000-0000-000001000000}"/>
    <cellStyle name="Normal" xfId="0" builtinId="0"/>
    <cellStyle name="Normal 2" xfId="2" xr:uid="{00000000-0005-0000-0000-000003000000}"/>
    <cellStyle name="Normal 3" xfId="5" xr:uid="{1AC279B2-4949-4F07-B512-E17CB01A91E3}"/>
    <cellStyle name="Porcentual 2" xfId="3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4" Type="http://schemas.openxmlformats.org/officeDocument/2006/relationships/image" Target="cid:image001.png@01D94CE2.4717EB1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173180</xdr:colOff>
      <xdr:row>2</xdr:row>
      <xdr:rowOff>0</xdr:rowOff>
    </xdr:from>
    <xdr:to>
      <xdr:col>1</xdr:col>
      <xdr:colOff>2182090</xdr:colOff>
      <xdr:row>7</xdr:row>
      <xdr:rowOff>374507</xdr:rowOff>
    </xdr:to>
    <xdr:pic>
      <xdr:nvPicPr>
        <xdr:cNvPr id="3" name="Picture 2" descr="Simbolo Patrio">
          <a:extLst>
            <a:ext uri="{FF2B5EF4-FFF2-40B4-BE49-F238E27FC236}">
              <a16:creationId xmlns:a16="http://schemas.microsoft.com/office/drawing/2014/main" id="{09E73E2A-0526-47DE-A57C-ADB91F1B377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3180" y="381000"/>
          <a:ext cx="2684319" cy="2521962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16</xdr:col>
      <xdr:colOff>502227</xdr:colOff>
      <xdr:row>2</xdr:row>
      <xdr:rowOff>109522</xdr:rowOff>
    </xdr:from>
    <xdr:to>
      <xdr:col>17</xdr:col>
      <xdr:colOff>1541318</xdr:colOff>
      <xdr:row>7</xdr:row>
      <xdr:rowOff>307674</xdr:rowOff>
    </xdr:to>
    <xdr:pic>
      <xdr:nvPicPr>
        <xdr:cNvPr id="2" name="Picture 1" descr="Icon&#10;&#10;Description automatically generated">
          <a:extLst>
            <a:ext uri="{FF2B5EF4-FFF2-40B4-BE49-F238E27FC236}">
              <a16:creationId xmlns:a16="http://schemas.microsoft.com/office/drawing/2014/main" id="{910535D2-68AF-4BE7-8F2B-CBEEF43D65F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r:link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" r="49499"/>
        <a:stretch>
          <a:fillRect/>
        </a:stretch>
      </xdr:blipFill>
      <xdr:spPr bwMode="auto">
        <a:xfrm>
          <a:off x="33943636" y="490522"/>
          <a:ext cx="2632364" cy="23456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66"/>
  <sheetViews>
    <sheetView tabSelected="1" view="pageBreakPreview" topLeftCell="A2" zoomScale="55" zoomScaleNormal="70" zoomScaleSheetLayoutView="55" workbookViewId="0">
      <selection activeCell="V8" sqref="V8"/>
    </sheetView>
  </sheetViews>
  <sheetFormatPr defaultColWidth="11.42578125" defaultRowHeight="15" x14ac:dyDescent="0.2"/>
  <cols>
    <col min="1" max="1" width="10" style="8" customWidth="1"/>
    <col min="2" max="2" width="64.85546875" style="5" customWidth="1"/>
    <col min="3" max="3" width="20.5703125" style="5" customWidth="1"/>
    <col min="4" max="4" width="63.140625" style="5" customWidth="1"/>
    <col min="5" max="5" width="55.42578125" style="5" customWidth="1"/>
    <col min="6" max="6" width="26.28515625" style="5" customWidth="1"/>
    <col min="7" max="7" width="29.140625" style="5" customWidth="1"/>
    <col min="8" max="8" width="23" style="8" customWidth="1"/>
    <col min="9" max="9" width="24.42578125" style="8" customWidth="1"/>
    <col min="10" max="10" width="28.140625" style="8" customWidth="1"/>
    <col min="11" max="11" width="23.42578125" style="8" customWidth="1"/>
    <col min="12" max="12" width="25" style="8" customWidth="1"/>
    <col min="13" max="13" width="27.5703125" style="8" customWidth="1"/>
    <col min="14" max="14" width="30.85546875" style="8" customWidth="1"/>
    <col min="15" max="15" width="24.7109375" style="8" customWidth="1"/>
    <col min="16" max="16" width="25.28515625" style="8" bestFit="1" customWidth="1"/>
    <col min="17" max="17" width="23.85546875" style="8" customWidth="1"/>
    <col min="18" max="18" width="26.7109375" style="8" customWidth="1"/>
    <col min="19" max="19" width="15.85546875" style="5" customWidth="1"/>
    <col min="20" max="20" width="15.28515625" style="5" customWidth="1"/>
    <col min="21" max="16384" width="11.42578125" style="5"/>
  </cols>
  <sheetData>
    <row r="1" spans="1:22" s="2" customFormat="1" x14ac:dyDescent="0.2"/>
    <row r="2" spans="1:22" s="2" customFormat="1" x14ac:dyDescent="0.2"/>
    <row r="3" spans="1:22" s="2" customFormat="1" ht="30" customHeight="1" x14ac:dyDescent="0.2">
      <c r="H3" s="3"/>
    </row>
    <row r="4" spans="1:22" s="2" customFormat="1" x14ac:dyDescent="0.2"/>
    <row r="5" spans="1:22" s="2" customFormat="1" ht="45.75" customHeight="1" x14ac:dyDescent="0.2"/>
    <row r="6" spans="1:22" s="2" customFormat="1" ht="54" customHeight="1" x14ac:dyDescent="0.2">
      <c r="A6" s="47" t="s">
        <v>31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31"/>
      <c r="T6" s="31"/>
      <c r="U6" s="31"/>
      <c r="V6" s="31"/>
    </row>
    <row r="7" spans="1:22" s="11" customFormat="1" ht="23.25" x14ac:dyDescent="0.2">
      <c r="A7" s="59"/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</row>
    <row r="8" spans="1:22" s="11" customFormat="1" ht="34.5" x14ac:dyDescent="0.2">
      <c r="A8" s="64" t="s">
        <v>39</v>
      </c>
      <c r="B8" s="64"/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  <c r="O8" s="64"/>
      <c r="P8" s="64"/>
      <c r="Q8" s="64"/>
      <c r="R8" s="64"/>
    </row>
    <row r="9" spans="1:22" s="2" customFormat="1" ht="15.75" hidden="1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</row>
    <row r="10" spans="1:22" s="2" customFormat="1" ht="54.75" customHeight="1" x14ac:dyDescent="0.2">
      <c r="A10" s="69" t="s">
        <v>41</v>
      </c>
      <c r="B10" s="69"/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/>
    </row>
    <row r="11" spans="1:22" ht="78.75" customHeight="1" x14ac:dyDescent="0.2">
      <c r="A11" s="49" t="s">
        <v>18</v>
      </c>
      <c r="B11" s="55" t="s">
        <v>14</v>
      </c>
      <c r="C11" s="55" t="s">
        <v>29</v>
      </c>
      <c r="D11" s="34"/>
      <c r="E11" s="34"/>
      <c r="F11" s="34"/>
      <c r="G11" s="49" t="s">
        <v>16</v>
      </c>
      <c r="H11" s="50" t="s">
        <v>23</v>
      </c>
      <c r="I11" s="61" t="s">
        <v>9</v>
      </c>
      <c r="J11" s="61"/>
      <c r="K11" s="61"/>
      <c r="L11" s="61"/>
      <c r="M11" s="61"/>
      <c r="N11" s="61"/>
      <c r="O11" s="62"/>
      <c r="P11" s="63" t="s">
        <v>2</v>
      </c>
      <c r="Q11" s="60"/>
      <c r="R11" s="49" t="s">
        <v>17</v>
      </c>
    </row>
    <row r="12" spans="1:22" ht="63.75" customHeight="1" x14ac:dyDescent="0.2">
      <c r="A12" s="49"/>
      <c r="B12" s="55"/>
      <c r="C12" s="55"/>
      <c r="D12" s="34" t="s">
        <v>20</v>
      </c>
      <c r="E12" s="34" t="s">
        <v>15</v>
      </c>
      <c r="F12" s="34" t="s">
        <v>19</v>
      </c>
      <c r="G12" s="49"/>
      <c r="H12" s="50"/>
      <c r="I12" s="60" t="s">
        <v>12</v>
      </c>
      <c r="J12" s="60"/>
      <c r="K12" s="54" t="s">
        <v>10</v>
      </c>
      <c r="L12" s="65" t="s">
        <v>13</v>
      </c>
      <c r="M12" s="60"/>
      <c r="N12" s="53" t="s">
        <v>11</v>
      </c>
      <c r="O12" s="66" t="s">
        <v>0</v>
      </c>
      <c r="P12" s="67" t="s">
        <v>4</v>
      </c>
      <c r="Q12" s="51" t="s">
        <v>1</v>
      </c>
      <c r="R12" s="49"/>
    </row>
    <row r="13" spans="1:22" ht="97.5" customHeight="1" x14ac:dyDescent="0.2">
      <c r="A13" s="49"/>
      <c r="B13" s="55"/>
      <c r="C13" s="70"/>
      <c r="D13" s="34"/>
      <c r="E13" s="34"/>
      <c r="F13" s="34"/>
      <c r="G13" s="49"/>
      <c r="H13" s="50"/>
      <c r="I13" s="35" t="s">
        <v>5</v>
      </c>
      <c r="J13" s="36" t="s">
        <v>6</v>
      </c>
      <c r="K13" s="54"/>
      <c r="L13" s="35" t="s">
        <v>7</v>
      </c>
      <c r="M13" s="36" t="s">
        <v>8</v>
      </c>
      <c r="N13" s="54"/>
      <c r="O13" s="66"/>
      <c r="P13" s="68"/>
      <c r="Q13" s="52"/>
      <c r="R13" s="49"/>
    </row>
    <row r="14" spans="1:22" ht="58.5" customHeight="1" x14ac:dyDescent="0.4">
      <c r="A14" s="16">
        <v>1</v>
      </c>
      <c r="B14" s="38" t="s">
        <v>38</v>
      </c>
      <c r="C14" s="38" t="s">
        <v>30</v>
      </c>
      <c r="D14" s="37" t="s">
        <v>36</v>
      </c>
      <c r="E14" s="39" t="s">
        <v>37</v>
      </c>
      <c r="F14" s="40" t="s">
        <v>22</v>
      </c>
      <c r="G14" s="41">
        <v>50000</v>
      </c>
      <c r="H14" s="42">
        <v>1854</v>
      </c>
      <c r="I14" s="43">
        <f t="shared" ref="I14" si="0">G14*2.87/100</f>
        <v>1435</v>
      </c>
      <c r="J14" s="43">
        <f t="shared" ref="J14" si="1">G14*7.1/100</f>
        <v>3550</v>
      </c>
      <c r="K14" s="41">
        <f>+G14*1.1%</f>
        <v>550</v>
      </c>
      <c r="L14" s="43">
        <f>G14*3.04/100</f>
        <v>1520</v>
      </c>
      <c r="M14" s="43">
        <f>G14*7.09/100</f>
        <v>3545</v>
      </c>
      <c r="N14" s="44">
        <v>0</v>
      </c>
      <c r="O14" s="45">
        <f t="shared" ref="O14" si="2">I14+J14+K14+L14+M14+N14</f>
        <v>10600</v>
      </c>
      <c r="P14" s="43">
        <f t="shared" ref="P14" si="3">H14+I14+L14+N14</f>
        <v>4809</v>
      </c>
      <c r="Q14" s="46">
        <f t="shared" ref="Q14" si="4">J14+K14+M14</f>
        <v>7645</v>
      </c>
      <c r="R14" s="43">
        <f t="shared" ref="R14" si="5">G14-P14</f>
        <v>45191</v>
      </c>
    </row>
    <row r="16" spans="1:22" s="9" customFormat="1" ht="35.1" customHeight="1" x14ac:dyDescent="0.2">
      <c r="A16" s="58" t="s">
        <v>21</v>
      </c>
      <c r="B16" s="58"/>
      <c r="C16" s="58"/>
      <c r="D16" s="58"/>
      <c r="E16" s="58"/>
      <c r="F16" s="58"/>
      <c r="G16" s="17">
        <f t="shared" ref="G16:R16" si="6">SUM(G14:G15)</f>
        <v>50000</v>
      </c>
      <c r="H16" s="17">
        <f t="shared" si="6"/>
        <v>1854</v>
      </c>
      <c r="I16" s="17">
        <f t="shared" si="6"/>
        <v>1435</v>
      </c>
      <c r="J16" s="17">
        <f t="shared" si="6"/>
        <v>3550</v>
      </c>
      <c r="K16" s="17">
        <f t="shared" si="6"/>
        <v>550</v>
      </c>
      <c r="L16" s="17">
        <f t="shared" si="6"/>
        <v>1520</v>
      </c>
      <c r="M16" s="17">
        <f t="shared" si="6"/>
        <v>3545</v>
      </c>
      <c r="N16" s="17">
        <f t="shared" si="6"/>
        <v>0</v>
      </c>
      <c r="O16" s="17">
        <f t="shared" si="6"/>
        <v>10600</v>
      </c>
      <c r="P16" s="17">
        <f t="shared" si="6"/>
        <v>4809</v>
      </c>
      <c r="Q16" s="17">
        <f t="shared" si="6"/>
        <v>7645</v>
      </c>
      <c r="R16" s="17">
        <f t="shared" si="6"/>
        <v>45191</v>
      </c>
    </row>
    <row r="17" spans="1:18" s="2" customFormat="1" ht="24" customHeight="1" x14ac:dyDescent="0.2">
      <c r="A17" s="18"/>
      <c r="B17" s="18"/>
      <c r="C17" s="18"/>
      <c r="D17" s="18"/>
      <c r="E17" s="18"/>
      <c r="F17" s="18"/>
      <c r="G17" s="18"/>
      <c r="H17" s="18"/>
      <c r="I17" s="19"/>
      <c r="J17" s="19"/>
      <c r="K17" s="20"/>
      <c r="L17" s="19"/>
      <c r="M17" s="18"/>
      <c r="N17" s="18"/>
      <c r="O17" s="19"/>
      <c r="P17" s="19"/>
      <c r="Q17" s="19"/>
      <c r="R17" s="19"/>
    </row>
    <row r="18" spans="1:18" s="10" customFormat="1" ht="24" customHeight="1" x14ac:dyDescent="0.4">
      <c r="A18" s="21"/>
      <c r="B18" s="22"/>
      <c r="C18" s="22"/>
      <c r="D18" s="22"/>
      <c r="E18" s="21"/>
      <c r="F18" s="21"/>
      <c r="G18" s="21"/>
      <c r="H18" s="21"/>
      <c r="I18" s="33" t="s">
        <v>26</v>
      </c>
      <c r="J18" s="23"/>
      <c r="K18" s="18" t="s">
        <v>27</v>
      </c>
      <c r="L18" s="18"/>
      <c r="M18" s="18"/>
      <c r="N18" s="18" t="s">
        <v>27</v>
      </c>
      <c r="O18" s="23"/>
      <c r="P18" s="23" t="s">
        <v>27</v>
      </c>
      <c r="Q18" s="23"/>
      <c r="R18" s="21"/>
    </row>
    <row r="19" spans="1:18" s="10" customFormat="1" ht="24" customHeight="1" x14ac:dyDescent="0.2">
      <c r="A19" s="18" t="s">
        <v>3</v>
      </c>
      <c r="B19" s="22"/>
      <c r="C19" s="22"/>
      <c r="D19" s="22"/>
      <c r="E19" s="21"/>
      <c r="F19" s="21"/>
      <c r="G19" s="21"/>
      <c r="H19" s="23"/>
      <c r="I19" s="32" t="s">
        <v>32</v>
      </c>
      <c r="J19" s="24"/>
      <c r="K19" s="21"/>
      <c r="L19" s="21"/>
      <c r="M19" s="21"/>
      <c r="N19" s="21"/>
      <c r="O19" s="23"/>
      <c r="P19" s="23"/>
      <c r="Q19" s="23"/>
      <c r="R19" s="21"/>
    </row>
    <row r="20" spans="1:18" s="10" customFormat="1" ht="24" customHeight="1" x14ac:dyDescent="0.2">
      <c r="A20" s="21" t="s">
        <v>28</v>
      </c>
      <c r="B20" s="22"/>
      <c r="C20" s="22"/>
      <c r="D20" s="22"/>
      <c r="E20" s="21"/>
      <c r="F20" s="21"/>
      <c r="G20" s="21"/>
      <c r="H20" s="23"/>
      <c r="I20" s="24" t="s">
        <v>33</v>
      </c>
      <c r="J20" s="24"/>
      <c r="K20" s="21"/>
      <c r="L20" s="21"/>
      <c r="M20" s="21"/>
      <c r="N20" s="21"/>
      <c r="O20" s="23"/>
      <c r="P20" s="23"/>
      <c r="Q20" s="23"/>
      <c r="R20" s="21"/>
    </row>
    <row r="21" spans="1:18" s="10" customFormat="1" ht="24" customHeight="1" x14ac:dyDescent="0.2">
      <c r="A21" s="21" t="s">
        <v>34</v>
      </c>
      <c r="B21" s="22"/>
      <c r="C21" s="22"/>
      <c r="D21" s="22"/>
      <c r="E21" s="21"/>
      <c r="F21" s="21"/>
      <c r="G21" s="23"/>
      <c r="H21" s="23"/>
      <c r="I21" s="23"/>
      <c r="J21" s="24"/>
      <c r="K21" s="23"/>
      <c r="L21" s="23"/>
      <c r="M21" s="23"/>
      <c r="N21" s="23"/>
      <c r="O21" s="23"/>
      <c r="P21" s="23"/>
      <c r="Q21" s="24"/>
      <c r="R21" s="21"/>
    </row>
    <row r="22" spans="1:18" s="10" customFormat="1" ht="24" customHeight="1" x14ac:dyDescent="0.2">
      <c r="A22" s="21" t="s">
        <v>35</v>
      </c>
      <c r="B22" s="22"/>
      <c r="C22" s="22"/>
      <c r="D22" s="22"/>
      <c r="E22" s="21"/>
      <c r="F22" s="21"/>
      <c r="G22" s="25"/>
      <c r="H22" s="26"/>
      <c r="I22" s="27"/>
      <c r="J22" s="27"/>
      <c r="K22" s="24"/>
      <c r="L22" s="24"/>
      <c r="M22" s="23"/>
      <c r="N22" s="24"/>
      <c r="O22" s="24"/>
      <c r="P22" s="24"/>
      <c r="Q22" s="21"/>
      <c r="R22" s="21"/>
    </row>
    <row r="23" spans="1:18" s="10" customFormat="1" ht="24" customHeight="1" x14ac:dyDescent="0.2">
      <c r="A23" s="21" t="s">
        <v>40</v>
      </c>
      <c r="B23" s="22"/>
      <c r="C23" s="22"/>
      <c r="D23" s="22"/>
      <c r="E23" s="21"/>
      <c r="F23" s="22"/>
      <c r="G23" s="21" t="s">
        <v>25</v>
      </c>
      <c r="H23" s="28"/>
      <c r="I23" s="24"/>
      <c r="J23" s="24"/>
      <c r="K23" s="24"/>
      <c r="L23" s="24"/>
      <c r="M23" s="24"/>
      <c r="N23" s="23"/>
      <c r="O23" s="24"/>
      <c r="P23" s="24"/>
      <c r="Q23" s="24"/>
      <c r="R23" s="21"/>
    </row>
    <row r="24" spans="1:18" s="10" customFormat="1" ht="24" customHeight="1" x14ac:dyDescent="0.2">
      <c r="A24" s="29" t="s">
        <v>24</v>
      </c>
      <c r="B24" s="29"/>
      <c r="C24" s="29"/>
      <c r="D24" s="29"/>
      <c r="E24" s="29"/>
      <c r="F24" s="29"/>
      <c r="G24" s="30"/>
      <c r="H24" s="28"/>
      <c r="I24" s="24"/>
      <c r="J24" s="21"/>
      <c r="K24" s="24"/>
      <c r="L24" s="24"/>
      <c r="M24" s="24"/>
      <c r="N24" s="24"/>
      <c r="O24" s="24"/>
      <c r="P24" s="24"/>
      <c r="Q24" s="24"/>
      <c r="R24" s="24"/>
    </row>
    <row r="25" spans="1:18" s="2" customFormat="1" ht="24" customHeight="1" x14ac:dyDescent="0.2">
      <c r="A25" s="56"/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6"/>
      <c r="M25" s="6"/>
      <c r="N25" s="6"/>
      <c r="O25" s="6"/>
      <c r="P25" s="6"/>
      <c r="Q25" s="6"/>
      <c r="R25" s="6"/>
    </row>
    <row r="26" spans="1:18" s="2" customFormat="1" ht="24" customHeight="1" x14ac:dyDescent="0.2">
      <c r="B26" s="7"/>
      <c r="C26" s="7"/>
      <c r="D26" s="7"/>
      <c r="I26" s="6"/>
      <c r="J26" s="6"/>
      <c r="L26" s="6"/>
      <c r="M26" s="6"/>
      <c r="N26" s="6"/>
      <c r="O26" s="6"/>
      <c r="P26" s="6"/>
      <c r="Q26" s="6"/>
      <c r="R26" s="6"/>
    </row>
    <row r="27" spans="1:18" s="2" customFormat="1" ht="24" customHeight="1" x14ac:dyDescent="0.2">
      <c r="B27" s="7"/>
      <c r="C27" s="7"/>
      <c r="D27" s="7"/>
      <c r="I27" s="6"/>
      <c r="J27" s="6"/>
      <c r="L27" s="6"/>
      <c r="M27" s="6"/>
      <c r="N27" s="6"/>
      <c r="O27" s="6"/>
      <c r="P27" s="6"/>
      <c r="Q27" s="6"/>
      <c r="R27" s="6"/>
    </row>
    <row r="28" spans="1:18" s="2" customFormat="1" ht="24" customHeight="1" x14ac:dyDescent="0.2">
      <c r="A28" s="3"/>
      <c r="B28" s="7"/>
      <c r="C28" s="7"/>
      <c r="D28" s="7"/>
      <c r="I28" s="6"/>
      <c r="J28" s="6"/>
      <c r="L28" s="6"/>
      <c r="O28" s="6"/>
      <c r="P28" s="6"/>
      <c r="Q28" s="6"/>
      <c r="R28" s="6"/>
    </row>
    <row r="29" spans="1:18" ht="24" customHeight="1" x14ac:dyDescent="0.2">
      <c r="A29" s="57"/>
      <c r="B29" s="57"/>
      <c r="C29" s="57"/>
      <c r="D29" s="57"/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7"/>
      <c r="P29" s="57"/>
      <c r="Q29" s="57"/>
      <c r="R29" s="57"/>
    </row>
    <row r="30" spans="1:18" ht="24" customHeight="1" x14ac:dyDescent="0.2">
      <c r="A30" s="48"/>
      <c r="B30" s="48"/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</row>
    <row r="31" spans="1:18" ht="24" customHeight="1" x14ac:dyDescent="0.2">
      <c r="A31" s="48"/>
      <c r="B31" s="48"/>
      <c r="C31" s="48"/>
      <c r="D31" s="48"/>
      <c r="E31" s="48"/>
      <c r="F31" s="48"/>
      <c r="G31" s="48"/>
      <c r="H31" s="48"/>
      <c r="I31" s="48"/>
      <c r="J31" s="48"/>
      <c r="K31" s="48"/>
      <c r="L31" s="48"/>
      <c r="M31" s="48"/>
      <c r="N31" s="48"/>
      <c r="O31" s="48"/>
      <c r="P31" s="48"/>
      <c r="Q31" s="48"/>
      <c r="R31" s="48"/>
    </row>
    <row r="32" spans="1:18" ht="24" customHeight="1" x14ac:dyDescent="0.2">
      <c r="A32" s="48"/>
      <c r="B32" s="48"/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</row>
    <row r="33" spans="1:18" ht="24" customHeight="1" x14ac:dyDescent="0.2">
      <c r="A33" s="48"/>
      <c r="B33" s="48"/>
      <c r="C33" s="48"/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48"/>
      <c r="R33" s="48"/>
    </row>
    <row r="34" spans="1:18" ht="15.75" x14ac:dyDescent="0.2">
      <c r="A34" s="48"/>
      <c r="B34" s="48"/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</row>
    <row r="35" spans="1:18" ht="15.75" x14ac:dyDescent="0.2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</row>
    <row r="36" spans="1:18" ht="15.75" x14ac:dyDescent="0.2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</row>
    <row r="37" spans="1:18" ht="15.75" x14ac:dyDescent="0.2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</row>
    <row r="38" spans="1:18" ht="15.75" x14ac:dyDescent="0.2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</row>
    <row r="39" spans="1:18" ht="15.75" x14ac:dyDescent="0.2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</row>
    <row r="40" spans="1:18" ht="15.75" x14ac:dyDescent="0.2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</row>
    <row r="41" spans="1:18" ht="15.75" x14ac:dyDescent="0.2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</row>
    <row r="42" spans="1:18" ht="15.75" x14ac:dyDescent="0.2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</row>
    <row r="43" spans="1:18" ht="15.75" x14ac:dyDescent="0.2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</row>
    <row r="44" spans="1:18" ht="15.75" x14ac:dyDescent="0.2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</row>
    <row r="45" spans="1:18" ht="15.75" x14ac:dyDescent="0.2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</row>
    <row r="46" spans="1:18" ht="15.75" x14ac:dyDescent="0.2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</row>
    <row r="47" spans="1:18" x14ac:dyDescent="0.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</row>
    <row r="48" spans="1:18" x14ac:dyDescent="0.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</row>
    <row r="49" spans="1:18" x14ac:dyDescent="0.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</row>
    <row r="50" spans="1:18" x14ac:dyDescent="0.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</row>
    <row r="51" spans="1:18" x14ac:dyDescent="0.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</row>
    <row r="52" spans="1:18" x14ac:dyDescent="0.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</row>
    <row r="53" spans="1:18" x14ac:dyDescent="0.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</row>
    <row r="54" spans="1:18" x14ac:dyDescent="0.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</row>
    <row r="55" spans="1:18" x14ac:dyDescent="0.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</row>
    <row r="56" spans="1:18" x14ac:dyDescent="0.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</row>
    <row r="57" spans="1:18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</row>
    <row r="58" spans="1:18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</row>
    <row r="59" spans="1:18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</row>
    <row r="60" spans="1:18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</row>
    <row r="61" spans="1:18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</row>
    <row r="62" spans="1:18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</row>
    <row r="65" spans="1:1" ht="15.75" thickBot="1" x14ac:dyDescent="0.25"/>
    <row r="66" spans="1:1" x14ac:dyDescent="0.2">
      <c r="A66" s="1"/>
    </row>
  </sheetData>
  <mergeCells count="27">
    <mergeCell ref="I12:J12"/>
    <mergeCell ref="I11:O11"/>
    <mergeCell ref="P11:Q11"/>
    <mergeCell ref="A8:R8"/>
    <mergeCell ref="L12:M12"/>
    <mergeCell ref="R11:R13"/>
    <mergeCell ref="O12:O13"/>
    <mergeCell ref="P12:P13"/>
    <mergeCell ref="A11:A13"/>
    <mergeCell ref="A10:R10"/>
    <mergeCell ref="C11:C13"/>
    <mergeCell ref="A6:R6"/>
    <mergeCell ref="A34:R34"/>
    <mergeCell ref="A30:R30"/>
    <mergeCell ref="A32:R32"/>
    <mergeCell ref="A31:R31"/>
    <mergeCell ref="G11:G13"/>
    <mergeCell ref="H11:H13"/>
    <mergeCell ref="Q12:Q13"/>
    <mergeCell ref="N12:N13"/>
    <mergeCell ref="K12:K13"/>
    <mergeCell ref="B11:B13"/>
    <mergeCell ref="A33:R33"/>
    <mergeCell ref="A25:K25"/>
    <mergeCell ref="A29:R29"/>
    <mergeCell ref="A16:F16"/>
    <mergeCell ref="A7:R7"/>
  </mergeCells>
  <phoneticPr fontId="2" type="noConversion"/>
  <printOptions horizontalCentered="1"/>
  <pageMargins left="0.23622047244094491" right="0.23622047244094491" top="0.74803149606299213" bottom="0.74803149606299213" header="0.31496062992125984" footer="0.31496062992125984"/>
  <pageSetup paperSize="5" scale="31" fitToHeight="0" orientation="landscape" r:id="rId1"/>
  <headerFooter alignWithMargins="0"/>
  <rowBreaks count="1" manualBreakCount="1">
    <brk id="27" max="16383" man="1"/>
  </rowBreaks>
  <colBreaks count="1" manualBreakCount="1">
    <brk id="18" max="26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A05224-2324-4B5E-A722-1E9AA29D2649}">
  <dimension ref="A1:L10"/>
  <sheetViews>
    <sheetView workbookViewId="0">
      <selection activeCell="K22" sqref="K22"/>
    </sheetView>
  </sheetViews>
  <sheetFormatPr defaultColWidth="9.140625" defaultRowHeight="12.75" x14ac:dyDescent="0.2"/>
  <cols>
    <col min="1" max="1" width="18" customWidth="1"/>
    <col min="2" max="2" width="19.42578125" customWidth="1"/>
    <col min="3" max="3" width="20.5703125" customWidth="1"/>
    <col min="4" max="4" width="18.140625" customWidth="1"/>
    <col min="5" max="5" width="16.85546875" customWidth="1"/>
    <col min="6" max="6" width="12.5703125" customWidth="1"/>
    <col min="7" max="7" width="16.140625" customWidth="1"/>
    <col min="8" max="8" width="18.140625" customWidth="1"/>
    <col min="9" max="9" width="12.140625" customWidth="1"/>
    <col min="10" max="10" width="13.7109375" customWidth="1"/>
    <col min="11" max="11" width="15.5703125" customWidth="1"/>
    <col min="12" max="12" width="13" customWidth="1"/>
  </cols>
  <sheetData>
    <row r="1" spans="1:12" ht="18" x14ac:dyDescent="0.2">
      <c r="A1" s="71" t="s">
        <v>16</v>
      </c>
      <c r="B1" s="71" t="s">
        <v>23</v>
      </c>
      <c r="C1" s="72" t="s">
        <v>9</v>
      </c>
      <c r="D1" s="72"/>
      <c r="E1" s="72"/>
      <c r="F1" s="72"/>
      <c r="G1" s="72"/>
      <c r="H1" s="72"/>
      <c r="I1" s="72"/>
      <c r="J1" s="71" t="s">
        <v>2</v>
      </c>
      <c r="K1" s="71"/>
      <c r="L1" s="71" t="s">
        <v>17</v>
      </c>
    </row>
    <row r="2" spans="1:12" ht="18" x14ac:dyDescent="0.2">
      <c r="A2" s="71"/>
      <c r="B2" s="71"/>
      <c r="C2" s="71" t="s">
        <v>12</v>
      </c>
      <c r="D2" s="71"/>
      <c r="E2" s="71" t="s">
        <v>10</v>
      </c>
      <c r="F2" s="71" t="s">
        <v>13</v>
      </c>
      <c r="G2" s="71"/>
      <c r="H2" s="71" t="s">
        <v>11</v>
      </c>
      <c r="I2" s="71" t="s">
        <v>0</v>
      </c>
      <c r="J2" s="71" t="s">
        <v>4</v>
      </c>
      <c r="K2" s="71" t="s">
        <v>1</v>
      </c>
      <c r="L2" s="71"/>
    </row>
    <row r="3" spans="1:12" ht="54" x14ac:dyDescent="0.2">
      <c r="A3" s="71"/>
      <c r="B3" s="71"/>
      <c r="C3" s="13" t="s">
        <v>5</v>
      </c>
      <c r="D3" s="13" t="s">
        <v>6</v>
      </c>
      <c r="E3" s="71"/>
      <c r="F3" s="13" t="s">
        <v>7</v>
      </c>
      <c r="G3" s="13" t="s">
        <v>8</v>
      </c>
      <c r="H3" s="71"/>
      <c r="I3" s="71"/>
      <c r="J3" s="71"/>
      <c r="K3" s="71"/>
      <c r="L3" s="71"/>
    </row>
    <row r="4" spans="1:12" x14ac:dyDescent="0.2">
      <c r="A4" s="14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</row>
    <row r="5" spans="1:12" x14ac:dyDescent="0.2">
      <c r="A5" s="12">
        <v>1600000</v>
      </c>
      <c r="B5" s="12">
        <v>151109</v>
      </c>
      <c r="C5" s="12">
        <v>45920</v>
      </c>
      <c r="D5" s="12">
        <v>113600</v>
      </c>
      <c r="E5" s="12">
        <v>14255.45</v>
      </c>
      <c r="F5" s="12">
        <v>47503.8</v>
      </c>
      <c r="G5" s="12">
        <v>110790.11</v>
      </c>
      <c r="H5" s="12">
        <v>15124.5</v>
      </c>
      <c r="I5" s="12">
        <f>+H5+G5+F5+E5+D5+C5</f>
        <v>347193.86</v>
      </c>
      <c r="J5" s="12">
        <f>+B5+C5+F5+H5</f>
        <v>259657.3</v>
      </c>
      <c r="K5" s="12">
        <f>+D5+E5+G5</f>
        <v>238645.56</v>
      </c>
      <c r="L5" s="12">
        <f>+A5-B5-C5-F5-H5</f>
        <v>1340342.7</v>
      </c>
    </row>
    <row r="6" spans="1:12" s="15" customFormat="1" x14ac:dyDescent="0.2"/>
    <row r="7" spans="1:12" x14ac:dyDescent="0.2">
      <c r="A7" s="12">
        <v>1600000</v>
      </c>
      <c r="B7" s="12">
        <v>151109.00000000003</v>
      </c>
      <c r="C7" s="12">
        <v>45920</v>
      </c>
      <c r="D7" s="12">
        <v>113600</v>
      </c>
      <c r="E7" s="12">
        <v>14255.449999999995</v>
      </c>
      <c r="F7" s="12">
        <v>47503.8</v>
      </c>
      <c r="G7" s="12">
        <v>110790.1125</v>
      </c>
      <c r="H7" s="12">
        <v>15124.500000000002</v>
      </c>
      <c r="I7" s="12">
        <f>+H7+G7+F7+E7+D7+C7</f>
        <v>347193.86249999999</v>
      </c>
      <c r="J7" s="12">
        <f>+B7+C7+F7+H7</f>
        <v>259657.30000000005</v>
      </c>
      <c r="K7" s="12">
        <f>+D7+E7+G7</f>
        <v>238645.5625</v>
      </c>
      <c r="L7" s="12">
        <f>+A7-B7-C7-F7-H7</f>
        <v>1340342.7</v>
      </c>
    </row>
    <row r="9" spans="1:12" x14ac:dyDescent="0.2">
      <c r="H9" s="12"/>
      <c r="I9" s="12"/>
    </row>
    <row r="10" spans="1:12" x14ac:dyDescent="0.2">
      <c r="A10" s="12">
        <f>+A5-A7</f>
        <v>0</v>
      </c>
      <c r="B10" s="12">
        <f t="shared" ref="B10:L10" si="0">+B5-B7</f>
        <v>0</v>
      </c>
      <c r="C10" s="12">
        <f t="shared" si="0"/>
        <v>0</v>
      </c>
      <c r="D10" s="12">
        <f t="shared" si="0"/>
        <v>0</v>
      </c>
      <c r="E10" s="12">
        <f t="shared" si="0"/>
        <v>0</v>
      </c>
      <c r="F10" s="12">
        <f t="shared" si="0"/>
        <v>0</v>
      </c>
      <c r="G10" s="12">
        <f t="shared" si="0"/>
        <v>-2.5000000023283064E-3</v>
      </c>
      <c r="H10" s="12">
        <f t="shared" si="0"/>
        <v>0</v>
      </c>
      <c r="I10" s="12">
        <f t="shared" si="0"/>
        <v>-2.5000000023283064E-3</v>
      </c>
      <c r="J10" s="12">
        <f t="shared" si="0"/>
        <v>0</v>
      </c>
      <c r="K10" s="12">
        <f t="shared" si="0"/>
        <v>-2.5000000023283064E-3</v>
      </c>
      <c r="L10" s="12">
        <f t="shared" si="0"/>
        <v>0</v>
      </c>
    </row>
  </sheetData>
  <mergeCells count="12">
    <mergeCell ref="A1:A3"/>
    <mergeCell ref="B1:B3"/>
    <mergeCell ref="C1:I1"/>
    <mergeCell ref="J1:K1"/>
    <mergeCell ref="L1:L3"/>
    <mergeCell ref="C2:D2"/>
    <mergeCell ref="E2:E3"/>
    <mergeCell ref="F2:G2"/>
    <mergeCell ref="H2:H3"/>
    <mergeCell ref="I2:I3"/>
    <mergeCell ref="J2:J3"/>
    <mergeCell ref="K2:K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Periodo Probatorio</vt:lpstr>
      <vt:lpstr>Sheet1</vt:lpstr>
      <vt:lpstr>'Periodo Probatorio'!Print_Area</vt:lpstr>
      <vt:lpstr>'Periodo Probatorio'!Print_Titles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Jennifer Gomez</cp:lastModifiedBy>
  <cp:lastPrinted>2022-11-07T12:14:30Z</cp:lastPrinted>
  <dcterms:created xsi:type="dcterms:W3CDTF">2006-07-11T17:39:34Z</dcterms:created>
  <dcterms:modified xsi:type="dcterms:W3CDTF">2023-05-16T18:16:40Z</dcterms:modified>
</cp:coreProperties>
</file>