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Octubre\"/>
    </mc:Choice>
  </mc:AlternateContent>
  <xr:revisionPtr revIDLastSave="0" documentId="8_{80F69684-3D2D-417F-A203-C127A7A620F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B11" i="2"/>
  <c r="A11" i="2"/>
  <c r="H6" i="2"/>
  <c r="H11" i="2" s="1"/>
  <c r="G6" i="2"/>
  <c r="G11" i="2" s="1"/>
  <c r="F6" i="2"/>
  <c r="E6" i="2"/>
  <c r="E11" i="2" s="1"/>
  <c r="D6" i="2"/>
  <c r="C6" i="2"/>
  <c r="C11" i="2" s="1"/>
  <c r="B6" i="2"/>
  <c r="J6" i="2" s="1"/>
  <c r="A6" i="2"/>
  <c r="K6" i="2" l="1"/>
  <c r="L6" i="2"/>
  <c r="D11" i="2"/>
  <c r="K11" i="2" s="1"/>
  <c r="L11" i="2"/>
  <c r="I11" i="2"/>
  <c r="J11" i="2"/>
  <c r="I6" i="2"/>
  <c r="N16" i="1" l="1"/>
  <c r="H16" i="1"/>
  <c r="G16" i="1"/>
  <c r="M14" i="1" l="1"/>
  <c r="L14" i="1"/>
  <c r="K14" i="1"/>
  <c r="J14" i="1"/>
  <c r="I14" i="1"/>
  <c r="P14" i="1" l="1"/>
  <c r="R14" i="1" s="1"/>
  <c r="Q14" i="1"/>
  <c r="O14" i="1"/>
  <c r="I16" i="1" l="1"/>
  <c r="K16" i="1"/>
  <c r="L16" i="1"/>
  <c r="J16" i="1"/>
  <c r="M16" i="1"/>
  <c r="Q16" i="1" l="1"/>
  <c r="R16" i="1"/>
  <c r="O16" i="1"/>
  <c r="P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<sst xmlns="http://schemas.openxmlformats.org/spreadsheetml/2006/main" count="60" uniqueCount="43">
  <si>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</si>
  <si>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</si>
  <si>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</si>
  <si>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</si>
  <si>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</si>
  <si>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</si>
  <si>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</si>
  <si>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</si>
  <si>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</si>
  <si>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</si>
  <si>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</si>
  <si>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</si>
  <si>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</si>
  <si>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</si>
  <si>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</si>
  <si>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</si>
  <si>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</si>
  <si>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</si>
  <si>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</si>
  <si>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</si>
  <si>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</si>
  <si>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</si>
  <si>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</si>
  <si>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</si>
  <si>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</si>
  <si>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</si>
  <si>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</si>
  <si>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</si>
  <si>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</si>
  <si>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</si>
  <si>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</si>
  <si>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</si>
  <si>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</si>
  <si>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</si>
  <si>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</si>
  <si>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Masculino</t>
  </si>
  <si>
    <t>Riesgos Laborales (1.1%) (2*)</t>
  </si>
  <si>
    <t>ROBIN JAVIER MARTINEZ GARCIA</t>
  </si>
  <si>
    <t>Nómina de Sueldos: Empleados Periodo Probatorio (Oficina Regional Santiago)</t>
  </si>
  <si>
    <t>OFICINA DE SANTIAGO</t>
  </si>
  <si>
    <t>Gestor de Trámites y Servicios</t>
  </si>
  <si>
    <t xml:space="preserve">   (4*) Deducción directa declaración TSS del SUIRPLUS por registro de dependientes adicionales al SDSS. RD$1,587.38 por cada dependiente adicional registrado.</t>
  </si>
  <si>
    <t>Correspondiente al mes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</si>
</sst>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1368137</xdr:colOff>
      <xdr:row>4</xdr:row>
      <xdr:rowOff>97859</xdr:rowOff>
    </xdr:from>
    <xdr:to>
      <xdr:col>17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topLeftCell="A5" zoomScale="55" zoomScaleNormal="70" zoomScaleSheetLayoutView="55" workbookViewId="0">
      <selection activeCell="E13" sqref="E13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4" t="s">
        <v>30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31"/>
      <c r="T6" s="31"/>
      <c r="U6" s="31"/>
      <c r="V6" s="31"/>
    </row>
    <row r="7" spans="1:22" s="11" customFormat="1" ht="23.25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22" s="11" customFormat="1" ht="34.5" x14ac:dyDescent="0.2">
      <c r="A8" s="61" t="s">
        <v>38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6" t="s">
        <v>42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2" ht="78.75" customHeight="1" x14ac:dyDescent="0.2">
      <c r="A11" s="46" t="s">
        <v>18</v>
      </c>
      <c r="B11" s="52" t="s">
        <v>14</v>
      </c>
      <c r="C11" s="52" t="s">
        <v>29</v>
      </c>
      <c r="D11" s="34"/>
      <c r="E11" s="34"/>
      <c r="F11" s="34"/>
      <c r="G11" s="46" t="s">
        <v>16</v>
      </c>
      <c r="H11" s="47" t="s">
        <v>23</v>
      </c>
      <c r="I11" s="58" t="s">
        <v>9</v>
      </c>
      <c r="J11" s="58"/>
      <c r="K11" s="58"/>
      <c r="L11" s="58"/>
      <c r="M11" s="58"/>
      <c r="N11" s="58"/>
      <c r="O11" s="59"/>
      <c r="P11" s="60" t="s">
        <v>2</v>
      </c>
      <c r="Q11" s="57"/>
      <c r="R11" s="46" t="s">
        <v>17</v>
      </c>
    </row>
    <row r="12" spans="1:22" ht="63.75" customHeight="1" x14ac:dyDescent="0.2">
      <c r="A12" s="46"/>
      <c r="B12" s="52"/>
      <c r="C12" s="52"/>
      <c r="D12" s="34" t="s">
        <v>20</v>
      </c>
      <c r="E12" s="34" t="s">
        <v>15</v>
      </c>
      <c r="F12" s="34" t="s">
        <v>19</v>
      </c>
      <c r="G12" s="46"/>
      <c r="H12" s="47"/>
      <c r="I12" s="57" t="s">
        <v>12</v>
      </c>
      <c r="J12" s="57"/>
      <c r="K12" s="51" t="s">
        <v>36</v>
      </c>
      <c r="L12" s="62" t="s">
        <v>13</v>
      </c>
      <c r="M12" s="57"/>
      <c r="N12" s="50" t="s">
        <v>11</v>
      </c>
      <c r="O12" s="63" t="s">
        <v>0</v>
      </c>
      <c r="P12" s="64" t="s">
        <v>4</v>
      </c>
      <c r="Q12" s="48" t="s">
        <v>1</v>
      </c>
      <c r="R12" s="46"/>
    </row>
    <row r="13" spans="1:22" ht="97.5" customHeight="1" x14ac:dyDescent="0.2">
      <c r="A13" s="46"/>
      <c r="B13" s="52"/>
      <c r="C13" s="67"/>
      <c r="D13" s="34"/>
      <c r="E13" s="34"/>
      <c r="F13" s="34"/>
      <c r="G13" s="46"/>
      <c r="H13" s="47"/>
      <c r="I13" s="35" t="s">
        <v>5</v>
      </c>
      <c r="J13" s="36" t="s">
        <v>6</v>
      </c>
      <c r="K13" s="51"/>
      <c r="L13" s="35" t="s">
        <v>7</v>
      </c>
      <c r="M13" s="36" t="s">
        <v>8</v>
      </c>
      <c r="N13" s="51"/>
      <c r="O13" s="63"/>
      <c r="P13" s="65"/>
      <c r="Q13" s="49"/>
      <c r="R13" s="46"/>
    </row>
    <row r="14" spans="1:22" ht="58.5" customHeight="1" x14ac:dyDescent="0.4">
      <c r="A14" s="16">
        <v>1</v>
      </c>
      <c r="B14" s="37" t="s">
        <v>37</v>
      </c>
      <c r="C14" s="39" t="s">
        <v>35</v>
      </c>
      <c r="D14" s="38" t="s">
        <v>39</v>
      </c>
      <c r="E14" s="40" t="s">
        <v>40</v>
      </c>
      <c r="F14" s="41" t="s">
        <v>22</v>
      </c>
      <c r="G14" s="42">
        <v>50000</v>
      </c>
      <c r="H14" s="42">
        <v>1854</v>
      </c>
      <c r="I14" s="42">
        <f t="shared" ref="I14" si="0">G14*2.87/100</f>
        <v>1435</v>
      </c>
      <c r="J14" s="42">
        <f t="shared" ref="J14" si="1">G14*7.1/100</f>
        <v>3550</v>
      </c>
      <c r="K14" s="42">
        <f t="shared" ref="K14" si="2">+G14*1.1%</f>
        <v>550</v>
      </c>
      <c r="L14" s="42">
        <f t="shared" ref="L14" si="3">+G14*3.04%</f>
        <v>1520</v>
      </c>
      <c r="M14" s="42">
        <f t="shared" ref="M14" si="4">+G14*7.09%</f>
        <v>3545.0000000000005</v>
      </c>
      <c r="N14" s="43">
        <v>0</v>
      </c>
      <c r="O14" s="42">
        <f>I14+J14+K14+L14+M14+N14</f>
        <v>10600</v>
      </c>
      <c r="P14" s="42">
        <f>+H14+I14+L14+N14</f>
        <v>4809</v>
      </c>
      <c r="Q14" s="42">
        <f t="shared" ref="Q14" si="5">J14+K14+M14</f>
        <v>7645</v>
      </c>
      <c r="R14" s="42">
        <f t="shared" ref="R14" si="6">G14-P14</f>
        <v>45191</v>
      </c>
    </row>
    <row r="16" spans="1:22" s="9" customFormat="1" ht="35.1" customHeight="1" x14ac:dyDescent="0.2">
      <c r="A16" s="55" t="s">
        <v>21</v>
      </c>
      <c r="B16" s="55"/>
      <c r="C16" s="55"/>
      <c r="D16" s="55"/>
      <c r="E16" s="55"/>
      <c r="F16" s="55"/>
      <c r="G16" s="17">
        <f t="shared" ref="G16:O16" si="7">SUM(G14:G15)</f>
        <v>50000</v>
      </c>
      <c r="H16" s="17">
        <f t="shared" si="7"/>
        <v>1854</v>
      </c>
      <c r="I16" s="17">
        <f t="shared" si="7"/>
        <v>1435</v>
      </c>
      <c r="J16" s="17">
        <f t="shared" si="7"/>
        <v>3550</v>
      </c>
      <c r="K16" s="17">
        <f t="shared" si="7"/>
        <v>550</v>
      </c>
      <c r="L16" s="17">
        <f t="shared" si="7"/>
        <v>1520</v>
      </c>
      <c r="M16" s="17">
        <f t="shared" si="7"/>
        <v>3545.0000000000005</v>
      </c>
      <c r="N16" s="17">
        <f t="shared" si="7"/>
        <v>0</v>
      </c>
      <c r="O16" s="17">
        <f t="shared" si="7"/>
        <v>10600</v>
      </c>
      <c r="P16" s="17">
        <f t="shared" ref="P16" si="8">+H16+I16+L16+N16</f>
        <v>4809</v>
      </c>
      <c r="Q16" s="17">
        <f>SUM(Q14:Q15)</f>
        <v>7645</v>
      </c>
      <c r="R16" s="17">
        <f>SUM(R14:R15)</f>
        <v>45191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31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32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33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34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41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1:18" ht="24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18" ht="24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1:18" ht="24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ht="24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18" ht="15.75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E8" sqref="E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68" t="s">
        <v>16</v>
      </c>
      <c r="B1" s="68" t="s">
        <v>23</v>
      </c>
      <c r="C1" s="69" t="s">
        <v>9</v>
      </c>
      <c r="D1" s="69"/>
      <c r="E1" s="69"/>
      <c r="F1" s="69"/>
      <c r="G1" s="69"/>
      <c r="H1" s="69"/>
      <c r="I1" s="69"/>
      <c r="J1" s="68" t="s">
        <v>2</v>
      </c>
      <c r="K1" s="68"/>
      <c r="L1" s="68" t="s">
        <v>17</v>
      </c>
    </row>
    <row r="2" spans="1:12" ht="18" x14ac:dyDescent="0.2">
      <c r="A2" s="68"/>
      <c r="B2" s="68"/>
      <c r="C2" s="68" t="s">
        <v>12</v>
      </c>
      <c r="D2" s="68"/>
      <c r="E2" s="68" t="s">
        <v>10</v>
      </c>
      <c r="F2" s="68" t="s">
        <v>13</v>
      </c>
      <c r="G2" s="68"/>
      <c r="H2" s="68" t="s">
        <v>11</v>
      </c>
      <c r="I2" s="68" t="s">
        <v>0</v>
      </c>
      <c r="J2" s="68" t="s">
        <v>4</v>
      </c>
      <c r="K2" s="68" t="s">
        <v>1</v>
      </c>
      <c r="L2" s="68"/>
    </row>
    <row r="3" spans="1:12" ht="54" x14ac:dyDescent="0.2">
      <c r="A3" s="68"/>
      <c r="B3" s="68"/>
      <c r="C3" s="13" t="s">
        <v>5</v>
      </c>
      <c r="D3" s="13" t="s">
        <v>6</v>
      </c>
      <c r="E3" s="68"/>
      <c r="F3" s="13" t="s">
        <v>7</v>
      </c>
      <c r="G3" s="13" t="s">
        <v>8</v>
      </c>
      <c r="H3" s="68"/>
      <c r="I3" s="68"/>
      <c r="J3" s="68"/>
      <c r="K3" s="68"/>
      <c r="L3" s="68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1260000</v>
      </c>
      <c r="B5" s="12">
        <v>92477.73</v>
      </c>
      <c r="C5" s="12">
        <v>36162</v>
      </c>
      <c r="D5" s="12">
        <v>89460</v>
      </c>
      <c r="E5" s="12">
        <v>12358.12</v>
      </c>
      <c r="F5" s="12">
        <v>37605.410000000003</v>
      </c>
      <c r="G5" s="12">
        <v>87704.72</v>
      </c>
      <c r="H5" s="12">
        <v>11042.15</v>
      </c>
      <c r="I5" s="12">
        <f>+H5+G5+F5+E5+D5+C5</f>
        <v>274332.40000000002</v>
      </c>
      <c r="J5" s="12">
        <f>+B5+C5+F5+H5</f>
        <v>177287.29</v>
      </c>
      <c r="K5" s="12">
        <f>+D5+E5+G5</f>
        <v>189522.84</v>
      </c>
      <c r="L5" s="12">
        <f>+A5-B5-C5-F5-H5</f>
        <v>1082712.7100000002</v>
      </c>
    </row>
    <row r="6" spans="1:12" x14ac:dyDescent="0.2">
      <c r="A6" s="12">
        <f>+A5</f>
        <v>1260000</v>
      </c>
      <c r="B6" s="12">
        <f t="shared" ref="B6:H6" si="0">+B5</f>
        <v>92477.73</v>
      </c>
      <c r="C6" s="12">
        <f t="shared" si="0"/>
        <v>36162</v>
      </c>
      <c r="D6" s="12">
        <f t="shared" si="0"/>
        <v>89460</v>
      </c>
      <c r="E6" s="12">
        <f t="shared" si="0"/>
        <v>12358.12</v>
      </c>
      <c r="F6" s="12">
        <f t="shared" si="0"/>
        <v>37605.410000000003</v>
      </c>
      <c r="G6" s="12">
        <f t="shared" si="0"/>
        <v>87704.72</v>
      </c>
      <c r="H6" s="12">
        <f t="shared" si="0"/>
        <v>11042.15</v>
      </c>
      <c r="I6" s="12">
        <f>+H6+G6+F6+E6+D6+C6</f>
        <v>274332.40000000002</v>
      </c>
      <c r="J6" s="12">
        <f>+B6+C6+F6+H6</f>
        <v>177287.29</v>
      </c>
      <c r="K6" s="12">
        <f>+D6+E6+G6</f>
        <v>189522.84</v>
      </c>
      <c r="L6" s="12">
        <f>+A6-B6-C6-F6-H6</f>
        <v>1082712.7100000002</v>
      </c>
    </row>
    <row r="7" spans="1:12" s="15" customFormat="1" x14ac:dyDescent="0.2"/>
    <row r="8" spans="1:12" x14ac:dyDescent="0.2">
      <c r="A8" s="12">
        <v>1260000</v>
      </c>
      <c r="B8" s="12">
        <v>92477.73000000001</v>
      </c>
      <c r="C8" s="12">
        <v>36162</v>
      </c>
      <c r="D8" s="12">
        <v>89460</v>
      </c>
      <c r="E8" s="12">
        <v>12358.104000000001</v>
      </c>
      <c r="F8" s="12">
        <v>37605.408000000003</v>
      </c>
      <c r="G8" s="12">
        <v>87704.717999999993</v>
      </c>
      <c r="H8" s="12">
        <v>11042.15</v>
      </c>
      <c r="I8" s="12">
        <f>+H8+G8+F8+E8+D8+C8</f>
        <v>274332.38</v>
      </c>
      <c r="J8" s="12">
        <f>+B8+C8+F8+H8</f>
        <v>177287.288</v>
      </c>
      <c r="K8" s="12">
        <f>+D8+E8+G8</f>
        <v>189522.82199999999</v>
      </c>
      <c r="L8" s="12">
        <f>+A8-B8-C8-F8-H8</f>
        <v>1082712.7120000001</v>
      </c>
    </row>
    <row r="9" spans="1:12" x14ac:dyDescent="0.2">
      <c r="H9" s="12"/>
      <c r="I9" s="12"/>
    </row>
    <row r="10" spans="1:12" x14ac:dyDescent="0.2">
      <c r="H10" s="12"/>
      <c r="I10" s="12"/>
    </row>
    <row r="11" spans="1:12" x14ac:dyDescent="0.2">
      <c r="A11" s="12">
        <f>+A6-A8</f>
        <v>0</v>
      </c>
      <c r="B11" s="12">
        <f t="shared" ref="B11:H11" si="1">+B6-B8</f>
        <v>0</v>
      </c>
      <c r="C11" s="12">
        <f t="shared" si="1"/>
        <v>0</v>
      </c>
      <c r="D11" s="12">
        <f t="shared" si="1"/>
        <v>0</v>
      </c>
      <c r="E11" s="12">
        <f t="shared" si="1"/>
        <v>1.599999999962165E-2</v>
      </c>
      <c r="F11" s="12">
        <f t="shared" si="1"/>
        <v>2.0000000004074536E-3</v>
      </c>
      <c r="G11" s="12">
        <f t="shared" si="1"/>
        <v>2.0000000076834112E-3</v>
      </c>
      <c r="H11" s="12">
        <f t="shared" si="1"/>
        <v>0</v>
      </c>
      <c r="I11" s="12">
        <f>+H11+G11+F11+E11+D11+C11</f>
        <v>2.0000000007712515E-2</v>
      </c>
      <c r="J11" s="12">
        <f>+B11+C11+F11+H11</f>
        <v>2.0000000004074536E-3</v>
      </c>
      <c r="K11" s="12">
        <f>+D11+E11+G11</f>
        <v>1.8000000007305061E-2</v>
      </c>
      <c r="L11" s="12">
        <f>+A11-B11-C11-F11-H11</f>
        <v>-2.0000000004074536E-3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2023-10-23T14:55:36Z</dcterms:modified>
</cp:coreProperties>
</file>