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5BE74F03-79C6-4AB5-B9D5-0EAA796AB79D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state="hidden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N14" i="1"/>
  <c r="M14" i="1"/>
  <c r="Q14" i="1" s="1"/>
  <c r="L14" i="1"/>
  <c r="K14" i="1"/>
  <c r="J14" i="1"/>
  <c r="H11" i="2"/>
  <c r="G11" i="2"/>
  <c r="F11" i="2"/>
  <c r="E11" i="2"/>
  <c r="D11" i="2"/>
  <c r="C11" i="2"/>
  <c r="B11" i="2"/>
  <c r="A11" i="2"/>
  <c r="L10" i="2"/>
  <c r="K10" i="2"/>
  <c r="J10" i="2"/>
  <c r="I10" i="2"/>
  <c r="L9" i="2"/>
  <c r="K9" i="2"/>
  <c r="J9" i="2"/>
  <c r="I9" i="2"/>
  <c r="R14" i="1" l="1"/>
  <c r="P14" i="1"/>
  <c r="H16" i="1"/>
  <c r="H6" i="2"/>
  <c r="G6" i="2"/>
  <c r="F6" i="2"/>
  <c r="E6" i="2"/>
  <c r="D6" i="2"/>
  <c r="C6" i="2"/>
  <c r="B6" i="2"/>
  <c r="J6" i="2" s="1"/>
  <c r="A6" i="2"/>
  <c r="K6" i="2" l="1"/>
  <c r="L6" i="2"/>
  <c r="K11" i="2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<sst xmlns="http://schemas.openxmlformats.org/spreadsheetml/2006/main" count="59" uniqueCount="44">
  <si>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</si>
  <si>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</si>
  <si>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</si>
  <si>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</si>
  <si>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</si>
  <si>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</si>
  <si>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</si>
  <si>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</si>
  <si>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</si>
  <si>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</si>
  <si>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</si>
  <si>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</si>
  <si>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</si>
  <si>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</si>
  <si>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</si>
  <si>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</si>
  <si>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</si>
  <si>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</si>
  <si>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</si>
  <si>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</si>
  <si>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</si>
  <si>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</si>
  <si>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</si>
  <si>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</si>
  <si>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</si>
  <si>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</si>
  <si>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</si>
  <si>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</si>
  <si>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</si>
  <si>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</si>
  <si>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</si>
  <si>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</si>
  <si>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</si>
  <si>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</si>
  <si>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>Nómina de Sueldos: Empleados Periodo Probatorio (Oficina Regional Santiago)</t>
  </si>
  <si>
    <t xml:space="preserve">Pilar Peña                                                                      Jose Israel Del Orbe                                    </t>
  </si>
  <si>
    <t xml:space="preserve">Directora de Recursos Humanos                          Director de Finanzas                     </t>
  </si>
  <si>
    <t>Correspondiente al mes de enero del año 2024</t>
  </si>
  <si>
    <t>RAUL SILVESTRE RODRIGUEZ RODRIGUEZ</t>
  </si>
  <si>
    <t>Masculino</t>
  </si>
  <si>
    <t>OFICINA DE SANTIAGO</t>
  </si>
  <si>
    <t>GESTOR DE TRÁMITES Y SERVICIOS</t>
  </si>
  <si>
    <t>Periodo Probatorio</t>
  </si>
  <si>
    <t xml:space="preserve">  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</si>
</sst>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4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9" fillId="0" borderId="0" xfId="5" applyFont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4" fontId="19" fillId="0" borderId="3" xfId="4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8" fillId="2" borderId="3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4" fontId="1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4" fontId="19" fillId="2" borderId="0" xfId="0" applyNumberFormat="1" applyFont="1" applyFill="1" applyAlignment="1">
      <alignment horizontal="left" vertical="top"/>
    </xf>
    <xf numFmtId="4" fontId="1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9" fillId="2" borderId="0" xfId="4" applyFont="1" applyFill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164" fontId="19" fillId="2" borderId="0" xfId="4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horizontal="center" vertical="top" wrapText="1" readingOrder="1"/>
    </xf>
    <xf numFmtId="164" fontId="25" fillId="0" borderId="3" xfId="4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114735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1327733</xdr:colOff>
      <xdr:row>2</xdr:row>
      <xdr:rowOff>340314</xdr:rowOff>
    </xdr:from>
    <xdr:to>
      <xdr:col>18</xdr:col>
      <xdr:colOff>897583</xdr:colOff>
      <xdr:row>7</xdr:row>
      <xdr:rowOff>692728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248FD-92F6-796B-5D4C-615A709F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28915" y="721314"/>
          <a:ext cx="2842986" cy="27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8" zoomScale="55" zoomScaleNormal="70" zoomScaleSheetLayoutView="55" workbookViewId="0">
      <selection activeCell="D41" sqref="D41"/>
    </sheetView>
  </sheetViews>
  <sheetFormatPr baseColWidth="10"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13" customFormat="1" ht="45.75" customHeight="1" x14ac:dyDescent="0.2"/>
    <row r="6" spans="1:23" s="13" customFormat="1" ht="72" customHeight="1" x14ac:dyDescent="0.2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2"/>
      <c r="U6" s="12"/>
      <c r="V6" s="12"/>
      <c r="W6" s="12"/>
    </row>
    <row r="7" spans="1:23" s="14" customFormat="1" ht="25.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14" customFormat="1" ht="66" customHeight="1" x14ac:dyDescent="0.2">
      <c r="A8" s="66" t="s">
        <v>34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13" customFormat="1" ht="0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3" s="16" customFormat="1" ht="54.75" customHeight="1" x14ac:dyDescent="0.2">
      <c r="A10" s="72" t="s">
        <v>37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78.75" customHeight="1" x14ac:dyDescent="0.2">
      <c r="A11" s="51" t="s">
        <v>18</v>
      </c>
      <c r="B11" s="57" t="s">
        <v>14</v>
      </c>
      <c r="C11" s="57" t="s">
        <v>28</v>
      </c>
      <c r="D11" s="17"/>
      <c r="E11" s="17"/>
      <c r="F11" s="17"/>
      <c r="G11" s="51" t="s">
        <v>16</v>
      </c>
      <c r="H11" s="51" t="s">
        <v>33</v>
      </c>
      <c r="I11" s="52" t="s">
        <v>22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18" customFormat="1" ht="63.75" customHeight="1" x14ac:dyDescent="0.2">
      <c r="A12" s="51"/>
      <c r="B12" s="57"/>
      <c r="C12" s="57"/>
      <c r="D12" s="17" t="s">
        <v>20</v>
      </c>
      <c r="E12" s="17" t="s">
        <v>15</v>
      </c>
      <c r="F12" s="17" t="s">
        <v>19</v>
      </c>
      <c r="G12" s="51"/>
      <c r="H12" s="51"/>
      <c r="I12" s="52"/>
      <c r="J12" s="62" t="s">
        <v>12</v>
      </c>
      <c r="K12" s="62"/>
      <c r="L12" s="56" t="s">
        <v>32</v>
      </c>
      <c r="M12" s="68" t="s">
        <v>13</v>
      </c>
      <c r="N12" s="62"/>
      <c r="O12" s="55" t="s">
        <v>11</v>
      </c>
      <c r="P12" s="69" t="s">
        <v>0</v>
      </c>
      <c r="Q12" s="70" t="s">
        <v>4</v>
      </c>
      <c r="R12" s="53" t="s">
        <v>1</v>
      </c>
      <c r="S12" s="51"/>
    </row>
    <row r="13" spans="1:23" s="18" customFormat="1" ht="97.5" customHeight="1" x14ac:dyDescent="0.2">
      <c r="A13" s="51"/>
      <c r="B13" s="57"/>
      <c r="C13" s="73"/>
      <c r="D13" s="17"/>
      <c r="E13" s="17"/>
      <c r="F13" s="17"/>
      <c r="G13" s="51"/>
      <c r="H13" s="51"/>
      <c r="I13" s="52"/>
      <c r="J13" s="19" t="s">
        <v>5</v>
      </c>
      <c r="K13" s="20" t="s">
        <v>6</v>
      </c>
      <c r="L13" s="56"/>
      <c r="M13" s="19" t="s">
        <v>7</v>
      </c>
      <c r="N13" s="20" t="s">
        <v>8</v>
      </c>
      <c r="O13" s="56"/>
      <c r="P13" s="69"/>
      <c r="Q13" s="71"/>
      <c r="R13" s="54"/>
      <c r="S13" s="51"/>
    </row>
    <row r="14" spans="1:23" s="23" customFormat="1" ht="58.5" customHeight="1" x14ac:dyDescent="0.4">
      <c r="A14" s="21">
        <v>1</v>
      </c>
      <c r="B14" s="42" t="s">
        <v>38</v>
      </c>
      <c r="C14" s="43" t="s">
        <v>39</v>
      </c>
      <c r="D14" s="44" t="s">
        <v>40</v>
      </c>
      <c r="E14" s="45" t="s">
        <v>41</v>
      </c>
      <c r="F14" s="46" t="s">
        <v>42</v>
      </c>
      <c r="G14" s="47">
        <v>60000</v>
      </c>
      <c r="H14" s="22"/>
      <c r="I14" s="47">
        <v>3486.68</v>
      </c>
      <c r="J14" s="47">
        <f>G14*2.87/100</f>
        <v>1722</v>
      </c>
      <c r="K14" s="47">
        <f>G14*7.1/100</f>
        <v>4260</v>
      </c>
      <c r="L14" s="47">
        <f>+G14*1.1%</f>
        <v>660.00000000000011</v>
      </c>
      <c r="M14" s="47">
        <f>+G14*3.04%</f>
        <v>1824</v>
      </c>
      <c r="N14" s="47">
        <f>+G14*7.09%</f>
        <v>4254</v>
      </c>
      <c r="O14" s="48">
        <v>0</v>
      </c>
      <c r="P14" s="47">
        <f>J14+K14+L14+M14+N14+O14</f>
        <v>12720</v>
      </c>
      <c r="Q14" s="47">
        <f>+I14+J14+M14+O14</f>
        <v>7032.68</v>
      </c>
      <c r="R14" s="47">
        <f t="shared" ref="R14" si="0">K14+L14+N14</f>
        <v>9174</v>
      </c>
      <c r="S14" s="47">
        <f>G14-Q14</f>
        <v>52967.32</v>
      </c>
    </row>
    <row r="15" spans="1:23" s="23" customFormat="1" ht="17.25" x14ac:dyDescent="0.2"/>
    <row r="16" spans="1:23" s="25" customFormat="1" ht="35.1" customHeight="1" x14ac:dyDescent="0.2">
      <c r="A16" s="60" t="s">
        <v>21</v>
      </c>
      <c r="B16" s="60"/>
      <c r="C16" s="60"/>
      <c r="D16" s="60"/>
      <c r="E16" s="60"/>
      <c r="F16" s="60"/>
      <c r="G16" s="24">
        <f t="shared" ref="G16:P16" si="1">SUM(G14:G15)</f>
        <v>60000</v>
      </c>
      <c r="H16" s="24">
        <f t="shared" si="1"/>
        <v>0</v>
      </c>
      <c r="I16" s="24">
        <f t="shared" si="1"/>
        <v>3486.68</v>
      </c>
      <c r="J16" s="24">
        <f t="shared" si="1"/>
        <v>1722</v>
      </c>
      <c r="K16" s="24">
        <f t="shared" si="1"/>
        <v>4260</v>
      </c>
      <c r="L16" s="24">
        <f t="shared" si="1"/>
        <v>660.00000000000011</v>
      </c>
      <c r="M16" s="24">
        <f t="shared" si="1"/>
        <v>1824</v>
      </c>
      <c r="N16" s="24">
        <f t="shared" si="1"/>
        <v>4254</v>
      </c>
      <c r="O16" s="24">
        <f t="shared" si="1"/>
        <v>0</v>
      </c>
      <c r="P16" s="24">
        <f t="shared" si="1"/>
        <v>12720</v>
      </c>
      <c r="Q16" s="24">
        <f t="shared" ref="Q16" si="2">+I16+J16+M16+O16</f>
        <v>7032.68</v>
      </c>
      <c r="R16" s="24">
        <f>SUM(R14:R15)</f>
        <v>9174</v>
      </c>
      <c r="S16" s="24">
        <f>SUM(S14:S15)</f>
        <v>52967.32</v>
      </c>
    </row>
    <row r="17" spans="1:19" s="13" customFormat="1" ht="24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8"/>
      <c r="M17" s="27"/>
      <c r="N17" s="26"/>
      <c r="O17" s="26"/>
      <c r="P17" s="27"/>
      <c r="Q17" s="27"/>
      <c r="R17" s="27"/>
      <c r="S17" s="27"/>
    </row>
    <row r="18" spans="1:19" s="33" customFormat="1" ht="24" customHeight="1" x14ac:dyDescent="0.35">
      <c r="A18" s="29"/>
      <c r="B18" s="30"/>
      <c r="C18" s="30"/>
      <c r="D18" s="30"/>
      <c r="E18" s="29"/>
      <c r="F18" s="29"/>
      <c r="G18" s="29"/>
      <c r="H18" s="29"/>
      <c r="I18" s="29"/>
      <c r="J18" s="31" t="s">
        <v>25</v>
      </c>
      <c r="K18" s="32"/>
      <c r="L18" s="26"/>
      <c r="M18" s="26"/>
      <c r="N18" s="26" t="s">
        <v>26</v>
      </c>
      <c r="O18" s="26"/>
      <c r="P18" s="32"/>
      <c r="Q18" s="32"/>
      <c r="R18" s="32"/>
      <c r="S18" s="29"/>
    </row>
    <row r="19" spans="1:19" s="33" customFormat="1" ht="24" customHeight="1" x14ac:dyDescent="0.2">
      <c r="A19" s="26" t="s">
        <v>3</v>
      </c>
      <c r="B19" s="30"/>
      <c r="C19" s="30"/>
      <c r="D19" s="30"/>
      <c r="E19" s="29"/>
      <c r="F19" s="29"/>
      <c r="G19" s="29"/>
      <c r="H19" s="29"/>
      <c r="I19" s="32"/>
      <c r="J19" s="34" t="s">
        <v>35</v>
      </c>
      <c r="K19" s="35"/>
      <c r="L19" s="29"/>
      <c r="M19" s="29"/>
      <c r="N19" s="29"/>
      <c r="O19" s="29"/>
      <c r="P19" s="32"/>
      <c r="Q19" s="32"/>
      <c r="R19" s="32"/>
      <c r="S19" s="29"/>
    </row>
    <row r="20" spans="1:19" s="33" customFormat="1" ht="24" customHeight="1" x14ac:dyDescent="0.2">
      <c r="A20" s="29" t="s">
        <v>27</v>
      </c>
      <c r="B20" s="30"/>
      <c r="C20" s="30"/>
      <c r="D20" s="30"/>
      <c r="E20" s="29"/>
      <c r="F20" s="29"/>
      <c r="G20" s="29"/>
      <c r="H20" s="29"/>
      <c r="I20" s="32"/>
      <c r="J20" s="35" t="s">
        <v>36</v>
      </c>
      <c r="K20" s="35"/>
      <c r="L20" s="29"/>
      <c r="M20" s="29"/>
      <c r="N20" s="29"/>
      <c r="O20" s="29"/>
      <c r="P20" s="32"/>
      <c r="Q20" s="32"/>
      <c r="R20" s="32"/>
      <c r="S20" s="29"/>
    </row>
    <row r="21" spans="1:19" s="33" customFormat="1" ht="24" customHeight="1" x14ac:dyDescent="0.2">
      <c r="A21" s="29" t="s">
        <v>30</v>
      </c>
      <c r="B21" s="30"/>
      <c r="C21" s="30"/>
      <c r="D21" s="30"/>
      <c r="E21" s="29"/>
      <c r="F21" s="29"/>
      <c r="G21" s="32"/>
      <c r="H21" s="32"/>
      <c r="I21" s="32"/>
      <c r="J21" s="32"/>
      <c r="K21" s="35"/>
      <c r="L21" s="32"/>
      <c r="M21" s="32"/>
      <c r="N21" s="32"/>
      <c r="O21" s="32"/>
      <c r="P21" s="32"/>
      <c r="Q21" s="32"/>
      <c r="R21" s="35"/>
      <c r="S21" s="29"/>
    </row>
    <row r="22" spans="1:19" s="33" customFormat="1" ht="24" customHeight="1" x14ac:dyDescent="0.2">
      <c r="A22" s="29" t="s">
        <v>31</v>
      </c>
      <c r="B22" s="30"/>
      <c r="C22" s="30"/>
      <c r="D22" s="30"/>
      <c r="E22" s="29"/>
      <c r="F22" s="29"/>
      <c r="G22" s="36"/>
      <c r="H22" s="36"/>
      <c r="I22" s="37"/>
      <c r="J22" s="38"/>
      <c r="K22" s="38"/>
      <c r="L22" s="35"/>
      <c r="M22" s="35"/>
      <c r="N22" s="32"/>
      <c r="O22" s="35"/>
      <c r="P22" s="35"/>
      <c r="Q22" s="35"/>
      <c r="R22" s="29"/>
      <c r="S22" s="29"/>
    </row>
    <row r="23" spans="1:19" s="33" customFormat="1" ht="24" customHeight="1" x14ac:dyDescent="0.2">
      <c r="A23" s="29" t="s">
        <v>43</v>
      </c>
      <c r="B23" s="30"/>
      <c r="C23" s="30"/>
      <c r="D23" s="30"/>
      <c r="E23" s="29"/>
      <c r="F23" s="30"/>
      <c r="G23" s="29" t="s">
        <v>24</v>
      </c>
      <c r="H23" s="29"/>
      <c r="I23" s="39"/>
      <c r="J23" s="35"/>
      <c r="K23" s="35"/>
      <c r="L23" s="35"/>
      <c r="M23" s="35"/>
      <c r="N23" s="35"/>
      <c r="O23" s="32"/>
      <c r="P23" s="35"/>
      <c r="Q23" s="35"/>
      <c r="R23" s="35"/>
      <c r="S23" s="29"/>
    </row>
    <row r="24" spans="1:19" s="33" customFormat="1" ht="24" customHeight="1" x14ac:dyDescent="0.2">
      <c r="A24" s="40" t="s">
        <v>23</v>
      </c>
      <c r="B24" s="40"/>
      <c r="C24" s="40"/>
      <c r="D24" s="40"/>
      <c r="E24" s="40"/>
      <c r="F24" s="40"/>
      <c r="G24" s="41"/>
      <c r="H24" s="41"/>
      <c r="I24" s="39"/>
      <c r="J24" s="35"/>
      <c r="K24" s="29"/>
      <c r="L24" s="35"/>
      <c r="M24" s="35"/>
      <c r="N24" s="35"/>
      <c r="O24" s="35"/>
      <c r="P24" s="35"/>
      <c r="Q24" s="35"/>
      <c r="R24" s="35"/>
      <c r="S24" s="35"/>
    </row>
    <row r="25" spans="1:19" s="2" customFormat="1" ht="24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4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4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5.7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B33" sqref="B33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22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9" t="s">
        <v>5</v>
      </c>
      <c r="D3" s="9" t="s">
        <v>6</v>
      </c>
      <c r="E3" s="74"/>
      <c r="F3" s="9" t="s">
        <v>7</v>
      </c>
      <c r="G3" s="9" t="s">
        <v>8</v>
      </c>
      <c r="H3" s="74"/>
      <c r="I3" s="74"/>
      <c r="J3" s="74"/>
      <c r="K3" s="74"/>
      <c r="L3" s="74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A9" s="8">
        <v>60000</v>
      </c>
      <c r="B9" s="8">
        <v>3486.68</v>
      </c>
      <c r="C9" s="8">
        <v>1722</v>
      </c>
      <c r="D9" s="8">
        <v>4260</v>
      </c>
      <c r="E9" s="8">
        <v>660.00000000000011</v>
      </c>
      <c r="F9" s="8">
        <v>1824</v>
      </c>
      <c r="G9" s="8">
        <v>4254</v>
      </c>
      <c r="H9" s="8">
        <v>0</v>
      </c>
      <c r="I9" s="8">
        <f t="shared" ref="I9:I10" si="1">+H9+G9+F9+E9+D9+C9</f>
        <v>12720</v>
      </c>
      <c r="J9" s="8">
        <f t="shared" ref="J9:J10" si="2">+B9+C9+F9+H9</f>
        <v>7032.68</v>
      </c>
      <c r="K9" s="8">
        <f t="shared" ref="K9:K10" si="3">+D9+E9+G9</f>
        <v>9174</v>
      </c>
      <c r="L9" s="8">
        <f t="shared" ref="L9:L10" si="4">+A9-B9-C9-F9-H9</f>
        <v>52967.32</v>
      </c>
    </row>
    <row r="10" spans="1:12" x14ac:dyDescent="0.2">
      <c r="A10" s="8">
        <v>90000</v>
      </c>
      <c r="B10" s="8">
        <v>9753.1200000000008</v>
      </c>
      <c r="C10" s="8">
        <v>2583</v>
      </c>
      <c r="D10" s="8">
        <v>6390</v>
      </c>
      <c r="E10" s="8">
        <v>822.88800000000003</v>
      </c>
      <c r="F10" s="8">
        <v>2736</v>
      </c>
      <c r="G10" s="8">
        <v>6381</v>
      </c>
      <c r="H10" s="8">
        <v>0</v>
      </c>
      <c r="I10" s="8">
        <f t="shared" si="1"/>
        <v>18912.887999999999</v>
      </c>
      <c r="J10" s="8">
        <f t="shared" si="2"/>
        <v>15072.12</v>
      </c>
      <c r="K10" s="8">
        <f t="shared" si="3"/>
        <v>13593.887999999999</v>
      </c>
      <c r="L10" s="8">
        <f t="shared" si="4"/>
        <v>74927.88</v>
      </c>
    </row>
    <row r="11" spans="1:12" x14ac:dyDescent="0.2">
      <c r="A11" s="8">
        <f>+A8+A9+A10</f>
        <v>1410000</v>
      </c>
      <c r="B11" s="8">
        <f t="shared" ref="B11:H11" si="5">+B8+B9+B10</f>
        <v>105717.53</v>
      </c>
      <c r="C11" s="8">
        <f t="shared" si="5"/>
        <v>40467</v>
      </c>
      <c r="D11" s="8">
        <f t="shared" si="5"/>
        <v>100110</v>
      </c>
      <c r="E11" s="8">
        <f t="shared" si="5"/>
        <v>13840.992000000002</v>
      </c>
      <c r="F11" s="8">
        <f t="shared" si="5"/>
        <v>42165.408000000003</v>
      </c>
      <c r="G11" s="8">
        <f t="shared" si="5"/>
        <v>98339.717999999993</v>
      </c>
      <c r="H11" s="8">
        <f t="shared" si="5"/>
        <v>11042.15</v>
      </c>
      <c r="I11" s="8">
        <f>+H11+G11+F11+E11+D11+C11</f>
        <v>305965.26799999998</v>
      </c>
      <c r="J11" s="8">
        <f>+B11+C11+F11+H11</f>
        <v>199392.08799999999</v>
      </c>
      <c r="K11" s="8">
        <f>+D11+E11+G11</f>
        <v>212290.71</v>
      </c>
      <c r="L11" s="8">
        <f>+A11-B11-C11-F11-H11</f>
        <v>1210607.912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2023-06-12T12:18:56Z</cp:lastPrinted>
  <dcterms:created xsi:type="dcterms:W3CDTF">2006-07-11T17:39:34Z</dcterms:created>
  <dcterms:modified xsi:type="dcterms:W3CDTF">2024-02-14T13:53:59Z</dcterms:modified>
</cp:coreProperties>
</file>