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3\TRANSPARENCIA\Septiembre\"/>
    </mc:Choice>
  </mc:AlternateContent>
  <xr:revisionPtr revIDLastSave="0" documentId="13_ncr:1_{F124F17F-A0CB-474D-878A-F2F4C552A803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fijos'!$A$1:$Q$26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1" l="1"/>
  <c r="J14" i="1"/>
  <c r="K14" i="1"/>
  <c r="L14" i="1"/>
  <c r="M14" i="1"/>
  <c r="O14" i="1"/>
  <c r="Q14" i="1" s="1"/>
  <c r="P14" i="1"/>
  <c r="K12" i="1" l="1"/>
  <c r="K11" i="1"/>
  <c r="K15" i="1"/>
  <c r="K13" i="1"/>
  <c r="H16" i="1" l="1"/>
  <c r="N16" i="1"/>
  <c r="K16" i="1"/>
  <c r="M15" i="1"/>
  <c r="L15" i="1"/>
  <c r="J15" i="1"/>
  <c r="I15" i="1"/>
  <c r="O15" i="1" s="1"/>
  <c r="Q15" i="1" s="1"/>
  <c r="G16" i="1"/>
  <c r="P15" i="1" l="1"/>
  <c r="G17" i="1"/>
  <c r="H17" i="1" l="1"/>
  <c r="N17" i="1"/>
  <c r="K17" i="1" l="1"/>
  <c r="L12" i="1"/>
  <c r="M12" i="1"/>
  <c r="L13" i="1"/>
  <c r="M13" i="1"/>
  <c r="M11" i="1"/>
  <c r="L11" i="1"/>
  <c r="I12" i="1"/>
  <c r="J12" i="1"/>
  <c r="I13" i="1"/>
  <c r="J13" i="1"/>
  <c r="J11" i="1"/>
  <c r="I11" i="1"/>
  <c r="L16" i="1" l="1"/>
  <c r="L17" i="1" s="1"/>
  <c r="I16" i="1"/>
  <c r="I17" i="1" s="1"/>
  <c r="J16" i="1"/>
  <c r="J17" i="1" s="1"/>
  <c r="M16" i="1"/>
  <c r="M17" i="1" s="1"/>
  <c r="O12" i="1"/>
  <c r="O13" i="1"/>
  <c r="O11" i="1"/>
  <c r="P13" i="1"/>
  <c r="P12" i="1"/>
  <c r="P11" i="1"/>
  <c r="Q11" i="1" l="1"/>
  <c r="O16" i="1"/>
  <c r="P16" i="1"/>
  <c r="P17" i="1" s="1"/>
  <c r="Q13" i="1"/>
  <c r="Q12" i="1"/>
  <c r="Q16" i="1" l="1"/>
  <c r="Q17" i="1" s="1"/>
  <c r="O17" i="1"/>
</calcChain>
</file>

<file path=xl/sharedStrings.xml><?xml version="1.0" encoding="utf-8"?>
<sst xmlns="http://schemas.openxmlformats.org/spreadsheetml/2006/main" count="59" uniqueCount="49">
  <si>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</si>
  <si>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</si>
  <si>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</si>
  <si>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</si>
  <si>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</si>
  <si>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</si>
  <si>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</si>
  <si>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</si>
  <si>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</si>
  <si>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</si>
  <si>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</si>
  <si>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</si>
  <si>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</si>
  <si>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</si>
  <si>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</si>
  <si>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</si>
  <si>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</si>
  <si>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</si>
  <si>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</si>
  <si>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</si>
  <si>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</si>
  <si>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</si>
  <si>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ENCARGADO (A) OFICINA REGIONAL</t>
  </si>
  <si>
    <t>GABRIELA MARIA JAQUEZ</t>
  </si>
  <si>
    <t>OFICINA DE PUERTO PLATA</t>
  </si>
  <si>
    <t>FRESA MARIA SOSA HERNANDEZ</t>
  </si>
  <si>
    <t>YAQUELYN ALVARADO ACOSTA</t>
  </si>
  <si>
    <t>SUB-TOTAL</t>
  </si>
  <si>
    <t xml:space="preserve">Función </t>
  </si>
  <si>
    <t xml:space="preserve">               Pilar Peña                                               Jose Israel Del Orbe                                     Henry Sahdalá</t>
  </si>
  <si>
    <t>Directora de Recursos Humanos                             Director de Finanzas                             Tesorero de la Seguridad Social</t>
  </si>
  <si>
    <t xml:space="preserve">         Preparado Por:                                          Aprobado por:                                                  Aprobado por:</t>
  </si>
  <si>
    <t xml:space="preserve">   (1*) Deducción directa en declaración ISR empleados del SUIRPLUS. Rentas hasta RD$416,220.00 estan exentas.</t>
  </si>
  <si>
    <t>FISCALIZADOR DE SEGURIDAD SOCIAL</t>
  </si>
  <si>
    <t>GESTOR DE TRAMITE Y SERVICIOS</t>
  </si>
  <si>
    <t>Sexo</t>
  </si>
  <si>
    <t>Femenino</t>
  </si>
  <si>
    <t xml:space="preserve">Tesorería de la Seguridad Social </t>
  </si>
  <si>
    <t>Nómina de Sueldos: Empleados Fijos (Regional Puerto Plata)</t>
  </si>
  <si>
    <t>SUSANA MARGARITA REYES</t>
  </si>
  <si>
    <t>CONSERJE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</si>
  <si>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</si>
  <si>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</si>
  <si>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RD$1,577.45 por cada dependiente adicional registrado.</t>
  </si>
  <si>
    <t>Carrera Administrativa</t>
  </si>
  <si>
    <t>GESTOR DE TRAMITES Y SERVICIOS</t>
  </si>
  <si>
    <t>OFICINA DE SANTIAGO</t>
  </si>
  <si>
    <t>MARVIS ROCIO ROMERO GUZMAN</t>
  </si>
  <si>
    <t>Correspondiente al mes de septiembre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</si>
</sst>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Arial"/>
      <family val="2"/>
    </font>
    <font>
      <b/>
      <sz val="30"/>
      <color theme="0"/>
      <name val="Century Gothic"/>
      <family val="2"/>
    </font>
    <font>
      <b/>
      <sz val="30"/>
      <name val="Calibri Light"/>
      <family val="2"/>
    </font>
    <font>
      <b/>
      <sz val="30"/>
      <color theme="1"/>
      <name val="Calibri Light"/>
      <family val="2"/>
    </font>
    <font>
      <sz val="30"/>
      <name val="Calibri Light"/>
      <family val="2"/>
    </font>
    <font>
      <sz val="30"/>
      <color rgb="FF000000"/>
      <name val="Calibri Light"/>
      <family val="2"/>
    </font>
    <font>
      <sz val="30"/>
      <color theme="1"/>
      <name val="Calibri Light"/>
      <family val="2"/>
    </font>
    <font>
      <b/>
      <sz val="30"/>
      <color rgb="FF000000"/>
      <name val="Calibri Light"/>
      <family val="2"/>
    </font>
    <font>
      <sz val="30"/>
      <color theme="0"/>
      <name val="Calibri Light"/>
      <family val="2"/>
    </font>
    <font>
      <b/>
      <sz val="58"/>
      <name val="Century Gothic"/>
      <family val="2"/>
    </font>
    <font>
      <sz val="26"/>
      <name val="Calibri Light"/>
      <family val="2"/>
    </font>
    <font>
      <sz val="26"/>
      <color rgb="FF00000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6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5" applyFont="1"/>
    <xf numFmtId="0" fontId="12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5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vertical="top" wrapText="1" readingOrder="1"/>
    </xf>
    <xf numFmtId="0" fontId="18" fillId="2" borderId="3" xfId="0" applyFont="1" applyFill="1" applyBorder="1" applyAlignment="1">
      <alignment horizontal="center" vertical="top" wrapText="1" readingOrder="1"/>
    </xf>
    <xf numFmtId="165" fontId="20" fillId="2" borderId="3" xfId="0" applyNumberFormat="1" applyFont="1" applyFill="1" applyBorder="1" applyAlignment="1">
      <alignment horizontal="right" vertical="top" wrapText="1"/>
    </xf>
    <xf numFmtId="4" fontId="15" fillId="2" borderId="3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9" fillId="2" borderId="0" xfId="0" applyNumberFormat="1" applyFont="1" applyFill="1" applyAlignment="1">
      <alignment horizontal="center" vertical="center"/>
    </xf>
    <xf numFmtId="164" fontId="17" fillId="2" borderId="0" xfId="4" applyFont="1" applyFill="1" applyAlignment="1">
      <alignment horizontal="center" vertical="center"/>
    </xf>
    <xf numFmtId="4" fontId="17" fillId="2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4" xfId="0" applyFont="1" applyFill="1" applyBorder="1" applyAlignment="1">
      <alignment vertical="center"/>
    </xf>
    <xf numFmtId="164" fontId="17" fillId="2" borderId="0" xfId="4" applyFont="1" applyFill="1" applyAlignment="1">
      <alignment vertical="center"/>
    </xf>
    <xf numFmtId="4" fontId="19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4" fontId="21" fillId="2" borderId="9" xfId="0" applyNumberFormat="1" applyFont="1" applyFill="1" applyBorder="1" applyAlignment="1">
      <alignment vertical="center"/>
    </xf>
    <xf numFmtId="4" fontId="21" fillId="2" borderId="6" xfId="0" applyNumberFormat="1" applyFont="1" applyFill="1" applyBorder="1" applyAlignment="1">
      <alignment vertical="center"/>
    </xf>
    <xf numFmtId="4" fontId="21" fillId="2" borderId="7" xfId="0" applyNumberFormat="1" applyFont="1" applyFill="1" applyBorder="1" applyAlignment="1">
      <alignment horizontal="center" vertical="center"/>
    </xf>
    <xf numFmtId="4" fontId="21" fillId="2" borderId="0" xfId="0" applyNumberFormat="1" applyFont="1" applyFill="1" applyAlignment="1">
      <alignment vertical="center"/>
    </xf>
    <xf numFmtId="4" fontId="21" fillId="2" borderId="8" xfId="0" applyNumberFormat="1" applyFont="1" applyFill="1" applyBorder="1" applyAlignment="1">
      <alignment vertical="center"/>
    </xf>
    <xf numFmtId="0" fontId="21" fillId="2" borderId="10" xfId="0" applyFont="1" applyFill="1" applyBorder="1" applyAlignment="1">
      <alignment vertical="center"/>
    </xf>
    <xf numFmtId="0" fontId="21" fillId="2" borderId="5" xfId="0" applyFont="1" applyFill="1" applyBorder="1" applyAlignment="1">
      <alignment horizontal="center" vertical="center"/>
    </xf>
    <xf numFmtId="4" fontId="21" fillId="2" borderId="5" xfId="0" applyNumberFormat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164" fontId="15" fillId="5" borderId="3" xfId="4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165" fontId="19" fillId="2" borderId="3" xfId="0" applyNumberFormat="1" applyFont="1" applyFill="1" applyBorder="1" applyAlignment="1">
      <alignment horizontal="right" vertical="center" wrapText="1" readingOrder="1"/>
    </xf>
    <xf numFmtId="164" fontId="17" fillId="2" borderId="3" xfId="4" applyFont="1" applyFill="1" applyBorder="1" applyAlignment="1">
      <alignment horizontal="right" vertical="center"/>
    </xf>
    <xf numFmtId="164" fontId="18" fillId="2" borderId="3" xfId="4" applyFont="1" applyFill="1" applyBorder="1" applyAlignment="1">
      <alignment horizontal="right" vertical="center" wrapText="1"/>
    </xf>
    <xf numFmtId="165" fontId="18" fillId="2" borderId="3" xfId="0" applyNumberFormat="1" applyFont="1" applyFill="1" applyBorder="1" applyAlignment="1">
      <alignment horizontal="right" vertical="center" wrapText="1"/>
    </xf>
    <xf numFmtId="164" fontId="17" fillId="2" borderId="3" xfId="0" applyNumberFormat="1" applyFont="1" applyFill="1" applyBorder="1" applyAlignment="1">
      <alignment horizontal="right" vertical="center"/>
    </xf>
    <xf numFmtId="4" fontId="17" fillId="2" borderId="3" xfId="0" applyNumberFormat="1" applyFont="1" applyFill="1" applyBorder="1" applyAlignment="1">
      <alignment horizontal="right" vertical="center" readingOrder="1"/>
    </xf>
    <xf numFmtId="4" fontId="17" fillId="2" borderId="3" xfId="0" applyNumberFormat="1" applyFont="1" applyFill="1" applyBorder="1" applyAlignment="1">
      <alignment horizontal="right" vertical="center"/>
    </xf>
    <xf numFmtId="4" fontId="23" fillId="2" borderId="12" xfId="0" applyNumberFormat="1" applyFont="1" applyFill="1" applyBorder="1" applyAlignment="1">
      <alignment horizontal="right" vertical="center"/>
    </xf>
    <xf numFmtId="4" fontId="23" fillId="2" borderId="13" xfId="0" applyNumberFormat="1" applyFont="1" applyFill="1" applyBorder="1" applyAlignment="1">
      <alignment horizontal="right" vertical="center"/>
    </xf>
    <xf numFmtId="4" fontId="23" fillId="2" borderId="2" xfId="0" applyNumberFormat="1" applyFont="1" applyFill="1" applyBorder="1" applyAlignment="1">
      <alignment horizontal="right" vertical="center"/>
    </xf>
    <xf numFmtId="165" fontId="24" fillId="2" borderId="3" xfId="0" applyNumberFormat="1" applyFont="1" applyFill="1" applyBorder="1" applyAlignment="1">
      <alignment horizontal="right" vertical="top" wrapText="1"/>
    </xf>
    <xf numFmtId="164" fontId="23" fillId="2" borderId="3" xfId="0" applyNumberFormat="1" applyFont="1" applyFill="1" applyBorder="1" applyAlignment="1">
      <alignment horizontal="right"/>
    </xf>
    <xf numFmtId="164" fontId="23" fillId="2" borderId="2" xfId="0" applyNumberFormat="1" applyFont="1" applyFill="1" applyBorder="1" applyAlignment="1">
      <alignment horizontal="right"/>
    </xf>
    <xf numFmtId="164" fontId="24" fillId="2" borderId="3" xfId="4" applyFont="1" applyFill="1" applyBorder="1" applyAlignment="1">
      <alignment horizontal="right" vertical="top" wrapText="1"/>
    </xf>
    <xf numFmtId="164" fontId="23" fillId="2" borderId="3" xfId="4" applyFont="1" applyFill="1" applyBorder="1" applyAlignment="1">
      <alignment horizontal="right"/>
    </xf>
    <xf numFmtId="0" fontId="24" fillId="2" borderId="3" xfId="0" applyFont="1" applyFill="1" applyBorder="1" applyAlignment="1">
      <alignment horizontal="center" vertical="top" wrapText="1" readingOrder="1"/>
    </xf>
    <xf numFmtId="0" fontId="24" fillId="2" borderId="3" xfId="0" applyFont="1" applyFill="1" applyBorder="1" applyAlignment="1">
      <alignment vertical="top" wrapText="1" readingOrder="1"/>
    </xf>
    <xf numFmtId="0" fontId="24" fillId="2" borderId="2" xfId="0" applyFont="1" applyFill="1" applyBorder="1" applyAlignment="1">
      <alignment vertical="top" wrapText="1" readingOrder="1"/>
    </xf>
    <xf numFmtId="0" fontId="15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vertical="center"/>
    </xf>
    <xf numFmtId="0" fontId="15" fillId="5" borderId="3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4" borderId="3" xfId="0" applyFont="1" applyFill="1" applyBorder="1" applyAlignment="1">
      <alignment horizontal="center" vertical="center"/>
    </xf>
    <xf numFmtId="0" fontId="22" fillId="0" borderId="0" xfId="5" applyFont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497267E-8563-44A0-A641-80CB20269450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43295</xdr:rowOff>
    </xdr:from>
    <xdr:to>
      <xdr:col>1</xdr:col>
      <xdr:colOff>2071687</xdr:colOff>
      <xdr:row>5</xdr:row>
      <xdr:rowOff>23812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8F4A438-819D-48A2-8AEE-6CEF5E3A3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3795"/>
          <a:ext cx="2976562" cy="267133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2190750</xdr:colOff>
      <xdr:row>3</xdr:row>
      <xdr:rowOff>-1</xdr:rowOff>
    </xdr:from>
    <xdr:to>
      <xdr:col>16</xdr:col>
      <xdr:colOff>2798812</xdr:colOff>
      <xdr:row>5</xdr:row>
      <xdr:rowOff>71437</xdr:rowOff>
    </xdr:to>
    <xdr:pic>
      <xdr:nvPicPr>
        <xdr:cNvPr id="5" name="Picture 4" descr="Icon&#10;&#10;Description automatically generated">
          <a:extLst>
            <a:ext uri="{FF2B5EF4-FFF2-40B4-BE49-F238E27FC236}">
              <a16:creationId xmlns:a16="http://schemas.microsoft.com/office/drawing/2014/main" id="{546C6627-EC8D-41CE-880D-C0C2E0670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0" y="1023937"/>
          <a:ext cx="3036937" cy="1928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1355"/>
  <sheetViews>
    <sheetView tabSelected="1" view="pageBreakPreview" topLeftCell="A4" zoomScale="40" zoomScaleNormal="40" zoomScaleSheetLayoutView="40" zoomScalePageLayoutView="10" workbookViewId="0">
      <selection activeCell="G17" sqref="G17:N17"/>
    </sheetView>
  </sheetViews>
  <sheetFormatPr defaultColWidth="11.42578125" defaultRowHeight="15" x14ac:dyDescent="0.2"/>
  <cols>
    <col min="1" max="1" width="19.140625" style="9" customWidth="1"/>
    <col min="2" max="2" width="45.42578125" style="7" customWidth="1"/>
    <col min="3" max="3" width="24.85546875" style="7" customWidth="1"/>
    <col min="4" max="4" width="37.140625" style="7" customWidth="1"/>
    <col min="5" max="5" width="59" style="7" bestFit="1" customWidth="1"/>
    <col min="6" max="6" width="23.5703125" style="10" customWidth="1"/>
    <col min="7" max="7" width="34.85546875" style="10" customWidth="1"/>
    <col min="8" max="8" width="34" style="14" customWidth="1"/>
    <col min="9" max="9" width="29.140625" style="11" customWidth="1"/>
    <col min="10" max="10" width="29.140625" style="9" customWidth="1"/>
    <col min="11" max="11" width="32.140625" style="1" customWidth="1"/>
    <col min="12" max="12" width="29.42578125" style="9" customWidth="1"/>
    <col min="13" max="13" width="32.140625" style="9" customWidth="1"/>
    <col min="14" max="14" width="41.7109375" style="9" customWidth="1"/>
    <col min="15" max="15" width="33.42578125" style="9" customWidth="1"/>
    <col min="16" max="16" width="36.28515625" style="9" customWidth="1"/>
    <col min="17" max="17" width="47.710937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0" s="1" customFormat="1" x14ac:dyDescent="0.2"/>
    <row r="2" spans="1:20" s="1" customFormat="1" ht="51" customHeight="1" x14ac:dyDescent="0.2"/>
    <row r="3" spans="1:20" s="1" customFormat="1" ht="15.75" x14ac:dyDescent="0.2">
      <c r="J3" s="4"/>
    </row>
    <row r="4" spans="1:20" s="1" customFormat="1" ht="71.25" customHeight="1" x14ac:dyDescent="0.85">
      <c r="A4" s="81" t="s">
        <v>37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17"/>
      <c r="S4" s="17"/>
      <c r="T4" s="17"/>
    </row>
    <row r="5" spans="1:20" s="1" customFormat="1" ht="74.25" customHeight="1" x14ac:dyDescent="0.2">
      <c r="A5" s="82" t="s">
        <v>38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18"/>
      <c r="S5" s="18"/>
      <c r="T5" s="18"/>
    </row>
    <row r="6" spans="1:20" s="16" customFormat="1" ht="10.5" customHeight="1" x14ac:dyDescent="0.2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</row>
    <row r="7" spans="1:20" s="1" customFormat="1" ht="45" customHeight="1" x14ac:dyDescent="0.2">
      <c r="A7" s="80" t="s">
        <v>48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</row>
    <row r="8" spans="1:20" ht="80.25" customHeight="1" x14ac:dyDescent="0.2">
      <c r="A8" s="72" t="s">
        <v>17</v>
      </c>
      <c r="B8" s="75" t="s">
        <v>14</v>
      </c>
      <c r="C8" s="83" t="s">
        <v>35</v>
      </c>
      <c r="D8" s="75" t="s">
        <v>19</v>
      </c>
      <c r="E8" s="75" t="s">
        <v>28</v>
      </c>
      <c r="F8" s="75" t="s">
        <v>18</v>
      </c>
      <c r="G8" s="72" t="s">
        <v>15</v>
      </c>
      <c r="H8" s="76" t="s">
        <v>10</v>
      </c>
      <c r="I8" s="73" t="s">
        <v>8</v>
      </c>
      <c r="J8" s="73"/>
      <c r="K8" s="73"/>
      <c r="L8" s="73"/>
      <c r="M8" s="73"/>
      <c r="N8" s="73"/>
      <c r="O8" s="72" t="s">
        <v>1</v>
      </c>
      <c r="P8" s="72"/>
      <c r="Q8" s="72" t="s">
        <v>16</v>
      </c>
      <c r="S8" s="15"/>
    </row>
    <row r="9" spans="1:20" ht="77.25" customHeight="1" x14ac:dyDescent="0.2">
      <c r="A9" s="72"/>
      <c r="B9" s="75"/>
      <c r="C9" s="84"/>
      <c r="D9" s="75"/>
      <c r="E9" s="75"/>
      <c r="F9" s="75"/>
      <c r="G9" s="72"/>
      <c r="H9" s="76"/>
      <c r="I9" s="72" t="s">
        <v>12</v>
      </c>
      <c r="J9" s="72"/>
      <c r="K9" s="72" t="s">
        <v>9</v>
      </c>
      <c r="L9" s="72" t="s">
        <v>13</v>
      </c>
      <c r="M9" s="72"/>
      <c r="N9" s="72" t="s">
        <v>11</v>
      </c>
      <c r="O9" s="74" t="s">
        <v>3</v>
      </c>
      <c r="P9" s="74" t="s">
        <v>0</v>
      </c>
      <c r="Q9" s="72"/>
    </row>
    <row r="10" spans="1:20" ht="147.75" customHeight="1" x14ac:dyDescent="0.2">
      <c r="A10" s="72"/>
      <c r="B10" s="75"/>
      <c r="C10" s="85"/>
      <c r="D10" s="75"/>
      <c r="E10" s="75"/>
      <c r="F10" s="75"/>
      <c r="G10" s="72"/>
      <c r="H10" s="76"/>
      <c r="I10" s="49" t="s">
        <v>4</v>
      </c>
      <c r="J10" s="50" t="s">
        <v>5</v>
      </c>
      <c r="K10" s="72"/>
      <c r="L10" s="50" t="s">
        <v>6</v>
      </c>
      <c r="M10" s="50" t="s">
        <v>7</v>
      </c>
      <c r="N10" s="72"/>
      <c r="O10" s="74"/>
      <c r="P10" s="74"/>
      <c r="Q10" s="72"/>
    </row>
    <row r="11" spans="1:20" s="1" customFormat="1" ht="118.5" customHeight="1" x14ac:dyDescent="0.2">
      <c r="A11" s="21">
        <v>1</v>
      </c>
      <c r="B11" s="22" t="s">
        <v>23</v>
      </c>
      <c r="C11" s="22" t="s">
        <v>36</v>
      </c>
      <c r="D11" s="22" t="s">
        <v>24</v>
      </c>
      <c r="E11" s="22" t="s">
        <v>22</v>
      </c>
      <c r="F11" s="23" t="s">
        <v>21</v>
      </c>
      <c r="G11" s="52">
        <v>140000</v>
      </c>
      <c r="H11" s="51">
        <v>21115.040000000001</v>
      </c>
      <c r="I11" s="53">
        <f t="shared" ref="I11" si="0">G11*2.87/100</f>
        <v>4018</v>
      </c>
      <c r="J11" s="54">
        <f t="shared" ref="J11" si="1">G11*7.1/100</f>
        <v>9940</v>
      </c>
      <c r="K11" s="55">
        <f>74808*1.1%</f>
        <v>822.88800000000003</v>
      </c>
      <c r="L11" s="55">
        <f t="shared" ref="L11" si="2">G11*3.04/100</f>
        <v>4256</v>
      </c>
      <c r="M11" s="54">
        <f t="shared" ref="M11" si="3">G11*7.09/100</f>
        <v>9926</v>
      </c>
      <c r="N11" s="56">
        <v>1597.31</v>
      </c>
      <c r="O11" s="57">
        <f>H11+I11+L11+N11</f>
        <v>30986.350000000002</v>
      </c>
      <c r="P11" s="57">
        <f t="shared" ref="P11:P13" si="4">J11+K11+M11</f>
        <v>20688.887999999999</v>
      </c>
      <c r="Q11" s="57">
        <f>G11-O11</f>
        <v>109013.65</v>
      </c>
    </row>
    <row r="12" spans="1:20" s="1" customFormat="1" ht="122.25" customHeight="1" x14ac:dyDescent="0.2">
      <c r="A12" s="21">
        <v>2</v>
      </c>
      <c r="B12" s="22" t="s">
        <v>26</v>
      </c>
      <c r="C12" s="22" t="s">
        <v>36</v>
      </c>
      <c r="D12" s="22" t="s">
        <v>24</v>
      </c>
      <c r="E12" s="22" t="s">
        <v>33</v>
      </c>
      <c r="F12" s="23" t="s">
        <v>21</v>
      </c>
      <c r="G12" s="52">
        <v>90000</v>
      </c>
      <c r="H12" s="51">
        <v>9353.7900000000009</v>
      </c>
      <c r="I12" s="53">
        <f t="shared" ref="I12:I13" si="5">G12*2.87/100</f>
        <v>2583</v>
      </c>
      <c r="J12" s="54">
        <f t="shared" ref="J12:J13" si="6">G12*7.1/100</f>
        <v>6390</v>
      </c>
      <c r="K12" s="55">
        <f>74808*1.1%</f>
        <v>822.88800000000003</v>
      </c>
      <c r="L12" s="55">
        <f t="shared" ref="L12:L13" si="7">G12*3.04/100</f>
        <v>2736</v>
      </c>
      <c r="M12" s="54">
        <f t="shared" ref="M12:M13" si="8">G12*7.09/100</f>
        <v>6381</v>
      </c>
      <c r="N12" s="56">
        <v>1597.31</v>
      </c>
      <c r="O12" s="57">
        <f t="shared" ref="O12:O13" si="9">H12+I12+L12+N12</f>
        <v>16270.1</v>
      </c>
      <c r="P12" s="57">
        <f t="shared" si="4"/>
        <v>13593.887999999999</v>
      </c>
      <c r="Q12" s="57">
        <f>G12-O12</f>
        <v>73729.899999999994</v>
      </c>
    </row>
    <row r="13" spans="1:20" s="1" customFormat="1" ht="87" customHeight="1" x14ac:dyDescent="0.2">
      <c r="A13" s="21">
        <v>3</v>
      </c>
      <c r="B13" s="22" t="s">
        <v>25</v>
      </c>
      <c r="C13" s="22" t="s">
        <v>36</v>
      </c>
      <c r="D13" s="22" t="s">
        <v>24</v>
      </c>
      <c r="E13" s="22" t="s">
        <v>34</v>
      </c>
      <c r="F13" s="23" t="s">
        <v>21</v>
      </c>
      <c r="G13" s="52">
        <v>60000</v>
      </c>
      <c r="H13" s="51">
        <v>3167.21</v>
      </c>
      <c r="I13" s="53">
        <f t="shared" si="5"/>
        <v>1722</v>
      </c>
      <c r="J13" s="54">
        <f t="shared" si="6"/>
        <v>4260</v>
      </c>
      <c r="K13" s="55">
        <f>+G13*1.1%</f>
        <v>660.00000000000011</v>
      </c>
      <c r="L13" s="55">
        <f t="shared" si="7"/>
        <v>1824</v>
      </c>
      <c r="M13" s="54">
        <f t="shared" si="8"/>
        <v>4254</v>
      </c>
      <c r="N13" s="56">
        <v>1597.31</v>
      </c>
      <c r="O13" s="57">
        <f t="shared" si="9"/>
        <v>8310.52</v>
      </c>
      <c r="P13" s="57">
        <f t="shared" si="4"/>
        <v>9174</v>
      </c>
      <c r="Q13" s="57">
        <f>G13-O13</f>
        <v>51689.479999999996</v>
      </c>
    </row>
    <row r="14" spans="1:20" s="1" customFormat="1" ht="87" customHeight="1" x14ac:dyDescent="0.5">
      <c r="A14" s="21">
        <v>4</v>
      </c>
      <c r="B14" s="22" t="s">
        <v>47</v>
      </c>
      <c r="C14" s="68" t="s">
        <v>36</v>
      </c>
      <c r="D14" s="68" t="s">
        <v>46</v>
      </c>
      <c r="E14" s="67" t="s">
        <v>45</v>
      </c>
      <c r="F14" s="66" t="s">
        <v>44</v>
      </c>
      <c r="G14" s="65">
        <v>60000</v>
      </c>
      <c r="H14" s="51">
        <v>3167.21</v>
      </c>
      <c r="I14" s="64">
        <f>G14*2.87/100</f>
        <v>1722</v>
      </c>
      <c r="J14" s="61">
        <f>G14*7.1/100</f>
        <v>4260</v>
      </c>
      <c r="K14" s="63">
        <f>+G14*1.1%</f>
        <v>660.00000000000011</v>
      </c>
      <c r="L14" s="62">
        <f>G14*3.04/100</f>
        <v>1824</v>
      </c>
      <c r="M14" s="61">
        <f>G14*7.09/100</f>
        <v>4254</v>
      </c>
      <c r="N14" s="56">
        <v>1597.31</v>
      </c>
      <c r="O14" s="60">
        <f>H14+I14+L14+N14</f>
        <v>8310.52</v>
      </c>
      <c r="P14" s="59">
        <f>J14+K14+M14</f>
        <v>9174</v>
      </c>
      <c r="Q14" s="58">
        <f>G14-O14</f>
        <v>51689.479999999996</v>
      </c>
    </row>
    <row r="15" spans="1:20" s="1" customFormat="1" ht="125.25" customHeight="1" x14ac:dyDescent="0.2">
      <c r="A15" s="21">
        <v>5</v>
      </c>
      <c r="B15" s="22" t="s">
        <v>39</v>
      </c>
      <c r="C15" s="22" t="s">
        <v>36</v>
      </c>
      <c r="D15" s="22" t="s">
        <v>24</v>
      </c>
      <c r="E15" s="22" t="s">
        <v>40</v>
      </c>
      <c r="F15" s="23" t="s">
        <v>21</v>
      </c>
      <c r="G15" s="52">
        <v>20000</v>
      </c>
      <c r="H15" s="51">
        <v>0</v>
      </c>
      <c r="I15" s="53">
        <f t="shared" ref="I15" si="10">G15*2.87/100</f>
        <v>574</v>
      </c>
      <c r="J15" s="54">
        <f t="shared" ref="J15" si="11">G15*7.1/100</f>
        <v>1420</v>
      </c>
      <c r="K15" s="55">
        <f>+G15*1.1%</f>
        <v>220.00000000000003</v>
      </c>
      <c r="L15" s="55">
        <f t="shared" ref="L15" si="12">G15*3.04/100</f>
        <v>608</v>
      </c>
      <c r="M15" s="54">
        <f t="shared" ref="M15" si="13">G15*7.09/100</f>
        <v>1418</v>
      </c>
      <c r="N15" s="56">
        <v>0</v>
      </c>
      <c r="O15" s="57">
        <f t="shared" ref="O15" si="14">H15+I15+L15+N15</f>
        <v>1182</v>
      </c>
      <c r="P15" s="57">
        <f t="shared" ref="P15" si="15">J15+K15+M15</f>
        <v>3058</v>
      </c>
      <c r="Q15" s="57">
        <f>G15-O15</f>
        <v>18818</v>
      </c>
    </row>
    <row r="16" spans="1:20" s="1" customFormat="1" ht="90.75" customHeight="1" x14ac:dyDescent="0.2">
      <c r="A16" s="70" t="s">
        <v>27</v>
      </c>
      <c r="B16" s="70"/>
      <c r="C16" s="70"/>
      <c r="D16" s="70"/>
      <c r="E16" s="70"/>
      <c r="F16" s="23"/>
      <c r="G16" s="24">
        <f>SUM(G11:G15)</f>
        <v>370000</v>
      </c>
      <c r="H16" s="24">
        <f>SUM(H11:H15)</f>
        <v>36803.25</v>
      </c>
      <c r="I16" s="24">
        <f t="shared" ref="I16:Q16" si="16">SUM(I11:I15)</f>
        <v>10619</v>
      </c>
      <c r="J16" s="24">
        <f t="shared" si="16"/>
        <v>26270</v>
      </c>
      <c r="K16" s="24">
        <f t="shared" si="16"/>
        <v>3185.7760000000003</v>
      </c>
      <c r="L16" s="24">
        <f t="shared" si="16"/>
        <v>11248</v>
      </c>
      <c r="M16" s="24">
        <f t="shared" si="16"/>
        <v>26233</v>
      </c>
      <c r="N16" s="24">
        <f t="shared" si="16"/>
        <v>6389.24</v>
      </c>
      <c r="O16" s="24">
        <f t="shared" si="16"/>
        <v>65059.490000000005</v>
      </c>
      <c r="P16" s="24">
        <f t="shared" si="16"/>
        <v>55688.775999999998</v>
      </c>
      <c r="Q16" s="24">
        <f t="shared" si="16"/>
        <v>304940.50999999995</v>
      </c>
    </row>
    <row r="17" spans="1:17" s="1" customFormat="1" ht="70.5" customHeight="1" x14ac:dyDescent="0.2">
      <c r="A17" s="69" t="s">
        <v>20</v>
      </c>
      <c r="B17" s="69"/>
      <c r="C17" s="69"/>
      <c r="D17" s="69"/>
      <c r="E17" s="69"/>
      <c r="F17" s="20"/>
      <c r="G17" s="25">
        <f>SUM(G16)</f>
        <v>370000</v>
      </c>
      <c r="H17" s="25">
        <f t="shared" ref="H17:Q17" si="17">SUM(H16)</f>
        <v>36803.25</v>
      </c>
      <c r="I17" s="25">
        <f t="shared" si="17"/>
        <v>10619</v>
      </c>
      <c r="J17" s="25">
        <f t="shared" si="17"/>
        <v>26270</v>
      </c>
      <c r="K17" s="25">
        <f t="shared" si="17"/>
        <v>3185.7760000000003</v>
      </c>
      <c r="L17" s="25">
        <f t="shared" si="17"/>
        <v>11248</v>
      </c>
      <c r="M17" s="25">
        <f t="shared" si="17"/>
        <v>26233</v>
      </c>
      <c r="N17" s="25">
        <f t="shared" si="17"/>
        <v>6389.24</v>
      </c>
      <c r="O17" s="25">
        <f t="shared" si="17"/>
        <v>65059.490000000005</v>
      </c>
      <c r="P17" s="25">
        <f t="shared" si="17"/>
        <v>55688.775999999998</v>
      </c>
      <c r="Q17" s="25">
        <f t="shared" si="17"/>
        <v>304940.50999999995</v>
      </c>
    </row>
    <row r="18" spans="1:17" s="1" customFormat="1" ht="24" customHeight="1" x14ac:dyDescent="0.2">
      <c r="A18" s="26"/>
      <c r="B18" s="26"/>
      <c r="C18" s="26"/>
      <c r="D18" s="26"/>
      <c r="E18" s="26"/>
      <c r="F18" s="27"/>
      <c r="G18" s="28"/>
      <c r="H18" s="29"/>
      <c r="I18" s="30"/>
      <c r="J18" s="28"/>
      <c r="K18" s="31"/>
      <c r="L18" s="28"/>
      <c r="M18" s="28"/>
      <c r="N18" s="28"/>
      <c r="O18" s="28"/>
      <c r="P18" s="32"/>
      <c r="Q18" s="28"/>
    </row>
    <row r="19" spans="1:17" s="1" customFormat="1" ht="31.5" customHeight="1" x14ac:dyDescent="0.2">
      <c r="A19" s="33"/>
      <c r="B19" s="34"/>
      <c r="C19" s="34"/>
      <c r="D19" s="34"/>
      <c r="E19" s="33"/>
      <c r="F19" s="33"/>
      <c r="G19" s="33"/>
      <c r="H19" s="28"/>
      <c r="I19" s="26" t="s">
        <v>31</v>
      </c>
      <c r="J19" s="34"/>
      <c r="K19" s="28"/>
      <c r="L19" s="28"/>
      <c r="M19" s="28"/>
      <c r="N19" s="28"/>
      <c r="O19" s="28"/>
      <c r="P19" s="28"/>
      <c r="Q19" s="28"/>
    </row>
    <row r="20" spans="1:17" s="1" customFormat="1" ht="75" customHeight="1" x14ac:dyDescent="0.2">
      <c r="A20" s="33"/>
      <c r="B20" s="34"/>
      <c r="C20" s="34"/>
      <c r="D20" s="34"/>
      <c r="E20" s="33"/>
      <c r="F20" s="33"/>
      <c r="G20" s="33"/>
      <c r="H20" s="28"/>
      <c r="I20" s="35" t="s">
        <v>29</v>
      </c>
      <c r="J20" s="34"/>
      <c r="K20" s="28"/>
      <c r="L20" s="28"/>
      <c r="M20" s="28"/>
      <c r="N20" s="28"/>
      <c r="O20" s="28"/>
      <c r="P20" s="28"/>
      <c r="Q20" s="28"/>
    </row>
    <row r="21" spans="1:17" s="1" customFormat="1" ht="24" customHeight="1" x14ac:dyDescent="0.2">
      <c r="A21" s="26" t="s">
        <v>2</v>
      </c>
      <c r="B21" s="34"/>
      <c r="C21" s="34"/>
      <c r="D21" s="34"/>
      <c r="E21" s="33"/>
      <c r="F21" s="33"/>
      <c r="G21" s="33"/>
      <c r="H21" s="28"/>
      <c r="I21" s="36" t="s">
        <v>30</v>
      </c>
      <c r="J21" s="34"/>
      <c r="K21" s="28"/>
      <c r="L21" s="28"/>
      <c r="M21" s="28"/>
      <c r="N21" s="28"/>
      <c r="O21" s="28"/>
      <c r="P21" s="28"/>
      <c r="Q21" s="28"/>
    </row>
    <row r="22" spans="1:17" s="1" customFormat="1" ht="48.75" customHeight="1" x14ac:dyDescent="0.2">
      <c r="A22" s="33" t="s">
        <v>32</v>
      </c>
      <c r="B22" s="34"/>
      <c r="C22" s="34"/>
      <c r="D22" s="34"/>
      <c r="E22" s="33"/>
      <c r="F22" s="33"/>
      <c r="G22" s="33"/>
      <c r="H22" s="28"/>
      <c r="I22" s="33"/>
      <c r="J22" s="34"/>
      <c r="K22" s="28"/>
      <c r="L22" s="28"/>
      <c r="M22" s="28"/>
      <c r="N22" s="28"/>
      <c r="O22" s="28"/>
      <c r="P22" s="28"/>
      <c r="Q22" s="28"/>
    </row>
    <row r="23" spans="1:17" s="1" customFormat="1" ht="39" customHeight="1" x14ac:dyDescent="0.2">
      <c r="A23" s="33" t="s">
        <v>41</v>
      </c>
      <c r="B23" s="34"/>
      <c r="C23" s="34"/>
      <c r="D23" s="34"/>
      <c r="E23" s="33"/>
      <c r="F23" s="33"/>
      <c r="G23" s="33"/>
      <c r="H23" s="37"/>
      <c r="I23" s="38"/>
      <c r="J23" s="39"/>
      <c r="K23" s="39"/>
      <c r="L23" s="40"/>
      <c r="M23" s="41"/>
      <c r="N23" s="42"/>
      <c r="O23" s="43"/>
      <c r="P23" s="44"/>
      <c r="Q23" s="43"/>
    </row>
    <row r="24" spans="1:17" s="1" customFormat="1" ht="42.75" customHeight="1" x14ac:dyDescent="0.2">
      <c r="A24" s="33" t="s">
        <v>42</v>
      </c>
      <c r="B24" s="34"/>
      <c r="C24" s="34"/>
      <c r="D24" s="34"/>
      <c r="E24" s="33"/>
      <c r="F24" s="33"/>
      <c r="G24" s="33"/>
      <c r="H24" s="37"/>
      <c r="I24" s="45"/>
      <c r="J24" s="46"/>
      <c r="K24" s="39"/>
      <c r="L24" s="39"/>
      <c r="M24" s="43"/>
      <c r="N24" s="43"/>
      <c r="O24" s="47"/>
      <c r="P24" s="43"/>
      <c r="Q24" s="43"/>
    </row>
    <row r="25" spans="1:17" s="1" customFormat="1" ht="54.75" customHeight="1" x14ac:dyDescent="0.2">
      <c r="A25" s="33" t="s">
        <v>43</v>
      </c>
      <c r="B25" s="34"/>
      <c r="C25" s="34"/>
      <c r="D25" s="34"/>
      <c r="E25" s="33"/>
      <c r="F25" s="34"/>
      <c r="G25" s="34"/>
      <c r="H25" s="48"/>
      <c r="I25" s="36"/>
      <c r="J25" s="31"/>
      <c r="K25" s="33"/>
      <c r="L25" s="31"/>
      <c r="M25" s="31"/>
      <c r="N25" s="31"/>
      <c r="O25" s="31"/>
      <c r="P25" s="31"/>
      <c r="Q25" s="31"/>
    </row>
    <row r="26" spans="1:17" s="1" customFormat="1" ht="24" customHeight="1" x14ac:dyDescent="0.2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19"/>
      <c r="M26" s="19"/>
      <c r="N26" s="19"/>
      <c r="O26" s="19"/>
      <c r="P26" s="19"/>
      <c r="Q26" s="19"/>
    </row>
    <row r="27" spans="1:17" s="1" customFormat="1" ht="24" customHeight="1" x14ac:dyDescent="0.2">
      <c r="B27" s="2"/>
      <c r="C27" s="2"/>
      <c r="D27" s="2"/>
      <c r="F27" s="2"/>
      <c r="G27" s="2"/>
      <c r="H27" s="12"/>
      <c r="I27" s="3"/>
      <c r="J27" s="8"/>
      <c r="L27" s="8"/>
      <c r="M27" s="8"/>
      <c r="N27" s="8"/>
      <c r="O27" s="8"/>
      <c r="P27" s="8"/>
      <c r="Q27" s="8"/>
    </row>
    <row r="28" spans="1:17" s="1" customFormat="1" ht="24" customHeight="1" x14ac:dyDescent="0.2">
      <c r="A28" s="4"/>
      <c r="B28" s="2"/>
      <c r="C28" s="2"/>
      <c r="D28" s="2"/>
      <c r="F28" s="2"/>
      <c r="G28" s="2"/>
      <c r="H28" s="12"/>
      <c r="I28" s="3"/>
      <c r="J28" s="8"/>
      <c r="L28" s="8"/>
      <c r="O28" s="8"/>
      <c r="P28" s="8"/>
      <c r="Q28" s="8"/>
    </row>
    <row r="29" spans="1:17" s="1" customFormat="1" ht="24" customHeight="1" x14ac:dyDescent="0.2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</row>
    <row r="30" spans="1:17" s="1" customFormat="1" ht="24" customHeight="1" x14ac:dyDescent="0.2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s="1" customFormat="1" ht="24" customHeight="1" x14ac:dyDescent="0.2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</row>
    <row r="32" spans="1:17" s="1" customFormat="1" ht="24" customHeight="1" x14ac:dyDescent="0.2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</row>
    <row r="33" spans="1:17" s="1" customFormat="1" ht="24" customHeight="1" x14ac:dyDescent="0.2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</row>
    <row r="34" spans="1:17" s="1" customFormat="1" ht="15.75" x14ac:dyDescent="0.2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</row>
    <row r="35" spans="1:17" s="1" customFormat="1" ht="15.75" x14ac:dyDescent="0.2">
      <c r="A35" s="4"/>
      <c r="B35" s="4"/>
      <c r="C35" s="4"/>
      <c r="D35" s="4"/>
      <c r="E35" s="4"/>
      <c r="F35" s="5"/>
      <c r="G35" s="5"/>
      <c r="H35" s="13"/>
      <c r="I35" s="6"/>
      <c r="J35" s="4"/>
      <c r="K35" s="4"/>
      <c r="L35" s="4"/>
      <c r="M35" s="4"/>
      <c r="N35" s="4"/>
      <c r="O35" s="4"/>
      <c r="P35" s="4"/>
      <c r="Q35" s="4"/>
    </row>
    <row r="36" spans="1:17" s="1" customFormat="1" ht="15.75" x14ac:dyDescent="0.2">
      <c r="A36" s="4"/>
      <c r="B36" s="4"/>
      <c r="C36" s="4"/>
      <c r="D36" s="4"/>
      <c r="E36" s="4"/>
      <c r="F36" s="5"/>
      <c r="G36" s="5"/>
      <c r="H36" s="13"/>
      <c r="I36" s="6"/>
      <c r="J36" s="4"/>
      <c r="K36" s="4"/>
      <c r="L36" s="4"/>
      <c r="M36" s="4"/>
      <c r="N36" s="4"/>
      <c r="O36" s="4"/>
      <c r="P36" s="4"/>
      <c r="Q36" s="4"/>
    </row>
    <row r="37" spans="1:17" s="1" customFormat="1" ht="15.75" x14ac:dyDescent="0.2">
      <c r="A37" s="4"/>
      <c r="B37" s="4"/>
      <c r="C37" s="4"/>
      <c r="D37" s="4"/>
      <c r="E37" s="4"/>
      <c r="F37" s="5"/>
      <c r="G37" s="5"/>
      <c r="H37" s="13"/>
      <c r="I37" s="6"/>
      <c r="J37" s="4"/>
      <c r="K37" s="4"/>
      <c r="L37" s="4"/>
      <c r="M37" s="4"/>
      <c r="N37" s="4"/>
      <c r="O37" s="4"/>
      <c r="P37" s="4"/>
      <c r="Q37" s="4"/>
    </row>
    <row r="38" spans="1:17" s="1" customFormat="1" ht="15.75" x14ac:dyDescent="0.2">
      <c r="A38" s="4"/>
      <c r="B38" s="4"/>
      <c r="C38" s="4"/>
      <c r="D38" s="4"/>
      <c r="E38" s="4"/>
      <c r="F38" s="5"/>
      <c r="G38" s="5"/>
      <c r="H38" s="13"/>
      <c r="I38" s="6"/>
      <c r="J38" s="4"/>
      <c r="K38" s="4"/>
      <c r="L38" s="4"/>
      <c r="M38" s="4"/>
      <c r="N38" s="4"/>
      <c r="O38" s="4"/>
      <c r="P38" s="4"/>
      <c r="Q38" s="4"/>
    </row>
    <row r="39" spans="1:17" s="1" customFormat="1" ht="15.75" x14ac:dyDescent="0.2">
      <c r="A39" s="4"/>
      <c r="B39" s="4"/>
      <c r="C39" s="4"/>
      <c r="D39" s="4"/>
      <c r="E39" s="4"/>
      <c r="F39" s="5"/>
      <c r="G39" s="5"/>
      <c r="H39" s="13"/>
      <c r="I39" s="6"/>
      <c r="J39" s="4"/>
      <c r="K39" s="4"/>
      <c r="L39" s="4"/>
      <c r="M39" s="4"/>
      <c r="N39" s="4"/>
      <c r="O39" s="4"/>
      <c r="P39" s="4"/>
      <c r="Q39" s="4"/>
    </row>
    <row r="40" spans="1:17" s="1" customFormat="1" ht="15.75" x14ac:dyDescent="0.2">
      <c r="A40" s="4"/>
      <c r="B40" s="4"/>
      <c r="C40" s="4"/>
      <c r="D40" s="4"/>
      <c r="E40" s="4"/>
      <c r="F40" s="5"/>
      <c r="G40" s="5"/>
      <c r="H40" s="13"/>
      <c r="I40" s="6"/>
      <c r="J40" s="4"/>
      <c r="K40" s="4"/>
      <c r="L40" s="4"/>
      <c r="M40" s="4"/>
      <c r="N40" s="4"/>
      <c r="O40" s="4"/>
      <c r="P40" s="4"/>
      <c r="Q40" s="4"/>
    </row>
    <row r="41" spans="1:17" s="1" customFormat="1" x14ac:dyDescent="0.2">
      <c r="F41" s="2"/>
      <c r="G41" s="2"/>
      <c r="H41" s="12"/>
      <c r="I41" s="3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  <row r="1351" spans="6:9" s="1" customFormat="1" x14ac:dyDescent="0.2">
      <c r="F1351" s="2"/>
      <c r="G1351" s="2"/>
      <c r="H1351" s="12"/>
      <c r="I1351" s="3"/>
    </row>
    <row r="1352" spans="6:9" s="1" customFormat="1" x14ac:dyDescent="0.2">
      <c r="F1352" s="2"/>
      <c r="G1352" s="2"/>
      <c r="H1352" s="12"/>
      <c r="I1352" s="3"/>
    </row>
    <row r="1353" spans="6:9" s="1" customFormat="1" x14ac:dyDescent="0.2">
      <c r="F1353" s="2"/>
      <c r="G1353" s="2"/>
      <c r="H1353" s="12"/>
      <c r="I1353" s="3"/>
    </row>
    <row r="1354" spans="6:9" s="1" customFormat="1" x14ac:dyDescent="0.2">
      <c r="F1354" s="2"/>
      <c r="G1354" s="2"/>
      <c r="H1354" s="12"/>
      <c r="I1354" s="3"/>
    </row>
    <row r="1355" spans="6:9" s="1" customFormat="1" x14ac:dyDescent="0.2">
      <c r="F1355" s="2"/>
      <c r="G1355" s="2"/>
      <c r="H1355" s="12"/>
      <c r="I1355" s="3"/>
    </row>
  </sheetData>
  <mergeCells count="30">
    <mergeCell ref="A7:Q7"/>
    <mergeCell ref="A4:Q4"/>
    <mergeCell ref="A5:Q5"/>
    <mergeCell ref="C8:C10"/>
    <mergeCell ref="D8:D10"/>
    <mergeCell ref="E8:E10"/>
    <mergeCell ref="F8:F10"/>
    <mergeCell ref="A34:Q34"/>
    <mergeCell ref="A30:Q30"/>
    <mergeCell ref="A32:Q32"/>
    <mergeCell ref="A31:Q31"/>
    <mergeCell ref="A26:K26"/>
    <mergeCell ref="A33:Q33"/>
    <mergeCell ref="A29:Q29"/>
    <mergeCell ref="A17:E17"/>
    <mergeCell ref="A16:E16"/>
    <mergeCell ref="A6:Q6"/>
    <mergeCell ref="I9:J9"/>
    <mergeCell ref="I8:N8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</mergeCells>
  <phoneticPr fontId="2" type="noConversion"/>
  <printOptions horizontalCentered="1"/>
  <pageMargins left="0.25" right="0.25" top="0.75" bottom="0.75" header="0.3" footer="0.3"/>
  <pageSetup paperSize="5" scale="29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2023-10-09T12:39:59Z</cp:lastPrinted>
  <dcterms:created xsi:type="dcterms:W3CDTF">2006-07-11T17:39:34Z</dcterms:created>
  <dcterms:modified xsi:type="dcterms:W3CDTF">2023-10-09T12:49:44Z</dcterms:modified>
</cp:coreProperties>
</file>