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2619BBAC-26A2-4520-ABA2-64E68C26714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<sst xmlns="http://schemas.openxmlformats.org/spreadsheetml/2006/main" count="54" uniqueCount="45">
  <si>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</si>
  <si>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</si>
  <si>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</si>
  <si>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</si>
  <si>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</si>
  <si>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</si>
  <si>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</si>
  <si>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</si>
  <si>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</si>
  <si>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</si>
  <si>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</si>
  <si>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</si>
  <si>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</si>
  <si>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</si>
  <si>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</si>
  <si>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</si>
  <si>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</si>
  <si>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</si>
  <si>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</si>
  <si>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</si>
  <si>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</si>
  <si>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</si>
  <si>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</si>
  <si>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</si>
  <si>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</si>
  <si>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</si>
  <si>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</si>
  <si>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</si>
  <si>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</si>
  <si>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</si>
  <si>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</si>
  <si>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</si>
  <si>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</si>
  <si>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</si>
  <si>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</si>
  <si>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</si>
  <si>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</si>
  <si>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</si>
  <si>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</si>
  <si>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</si>
  <si>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</si>
  <si>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>Correspondiente al mes de enero del año 2022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</si>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</sst>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13" zoomScale="40" zoomScaleNormal="40" zoomScaleSheetLayoutView="40" zoomScalePageLayoutView="10" workbookViewId="0">
      <selection activeCell="A24" sqref="A24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35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62" t="s">
        <v>4</v>
      </c>
      <c r="J10" s="63" t="s">
        <v>5</v>
      </c>
      <c r="K10" s="67"/>
      <c r="L10" s="63" t="s">
        <v>6</v>
      </c>
      <c r="M10" s="63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16472.34</v>
      </c>
      <c r="I11" s="29">
        <f t="shared" ref="I11" si="0">G11*2.87/100</f>
        <v>3444</v>
      </c>
      <c r="J11" s="30">
        <f t="shared" ref="J11" si="1">G11*7.1/100</f>
        <v>8520</v>
      </c>
      <c r="K11" s="31">
        <f>65050*1.1%</f>
        <v>715.55000000000007</v>
      </c>
      <c r="L11" s="31">
        <f t="shared" ref="L11" si="2">G11*3.04/100</f>
        <v>3648</v>
      </c>
      <c r="M11" s="30">
        <f t="shared" ref="M11" si="3">G11*7.09/100</f>
        <v>8508</v>
      </c>
      <c r="N11" s="32">
        <v>1350.12</v>
      </c>
      <c r="O11" s="33">
        <f>H11+I11+L11+N11</f>
        <v>24914.46</v>
      </c>
      <c r="P11" s="33">
        <f t="shared" ref="P11:P13" si="4">J11+K11+M11</f>
        <v>17743.55</v>
      </c>
      <c r="Q11" s="3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27">
        <v>70000</v>
      </c>
      <c r="H12" s="28">
        <v>5098.45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f>65050*1.1%</f>
        <v>715.55000000000007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1350.12</v>
      </c>
      <c r="O12" s="33">
        <f t="shared" ref="O12:O13" si="9">H12+I12+L12+N12</f>
        <v>10585.57</v>
      </c>
      <c r="P12" s="33">
        <f t="shared" si="4"/>
        <v>10648.55</v>
      </c>
      <c r="Q12" s="33">
        <f>G12-O12</f>
        <v>59414.43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27">
        <v>46000</v>
      </c>
      <c r="H13" s="28">
        <v>1086.94</v>
      </c>
      <c r="I13" s="29">
        <f t="shared" si="5"/>
        <v>1320.2</v>
      </c>
      <c r="J13" s="30">
        <f t="shared" si="6"/>
        <v>3266</v>
      </c>
      <c r="K13" s="31">
        <f>+G13*1.1%</f>
        <v>506.00000000000006</v>
      </c>
      <c r="L13" s="31">
        <f t="shared" si="7"/>
        <v>1398.4</v>
      </c>
      <c r="M13" s="30">
        <f t="shared" si="8"/>
        <v>3261.4</v>
      </c>
      <c r="N13" s="32">
        <v>1350.12</v>
      </c>
      <c r="O13" s="33">
        <f t="shared" si="9"/>
        <v>5155.66</v>
      </c>
      <c r="P13" s="33">
        <f t="shared" si="4"/>
        <v>7033.4</v>
      </c>
      <c r="Q13" s="33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27">
        <v>15000</v>
      </c>
      <c r="H14" s="28">
        <v>0</v>
      </c>
      <c r="I14" s="29">
        <f t="shared" ref="I14" si="10">G14*2.87/100</f>
        <v>430.5</v>
      </c>
      <c r="J14" s="30">
        <f t="shared" ref="J14" si="11">G14*7.1/100</f>
        <v>1065</v>
      </c>
      <c r="K14" s="31">
        <f>+G14*1.1%</f>
        <v>165.00000000000003</v>
      </c>
      <c r="L14" s="31">
        <f t="shared" ref="L14" si="12">G14*3.04/100</f>
        <v>456</v>
      </c>
      <c r="M14" s="30">
        <f t="shared" ref="M14" si="13">G14*7.09/100</f>
        <v>1063.5</v>
      </c>
      <c r="N14" s="32">
        <v>0</v>
      </c>
      <c r="O14" s="33">
        <f t="shared" ref="O14" si="14">H14+I14+L14+N14</f>
        <v>886.5</v>
      </c>
      <c r="P14" s="33">
        <f t="shared" ref="P14" si="15">J14+K14+M14</f>
        <v>2293.5</v>
      </c>
      <c r="Q14" s="3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34">
        <f>SUM(G11:G14)</f>
        <v>251000</v>
      </c>
      <c r="H15" s="34">
        <f>SUM(H11:H14)</f>
        <v>22657.73</v>
      </c>
      <c r="I15" s="34">
        <f t="shared" ref="I15:Q15" si="16">SUM(I11:I14)</f>
        <v>7203.7</v>
      </c>
      <c r="J15" s="34">
        <f t="shared" si="16"/>
        <v>17821</v>
      </c>
      <c r="K15" s="34">
        <f t="shared" si="16"/>
        <v>2102.1000000000004</v>
      </c>
      <c r="L15" s="34">
        <f t="shared" si="16"/>
        <v>7630.4</v>
      </c>
      <c r="M15" s="34">
        <f t="shared" si="16"/>
        <v>17795.900000000001</v>
      </c>
      <c r="N15" s="34">
        <f t="shared" si="16"/>
        <v>4050.3599999999997</v>
      </c>
      <c r="O15" s="34">
        <f t="shared" si="16"/>
        <v>41542.19</v>
      </c>
      <c r="P15" s="34">
        <f t="shared" si="16"/>
        <v>37719</v>
      </c>
      <c r="Q15" s="34">
        <f t="shared" si="16"/>
        <v>209457.81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35">
        <f>SUM(G15)</f>
        <v>251000</v>
      </c>
      <c r="H16" s="35">
        <f t="shared" ref="H16:Q16" si="17">SUM(H15)</f>
        <v>22657.73</v>
      </c>
      <c r="I16" s="35">
        <f t="shared" si="17"/>
        <v>7203.7</v>
      </c>
      <c r="J16" s="35">
        <f t="shared" si="17"/>
        <v>17821</v>
      </c>
      <c r="K16" s="35">
        <f t="shared" si="17"/>
        <v>2102.1000000000004</v>
      </c>
      <c r="L16" s="35">
        <f t="shared" si="17"/>
        <v>7630.4</v>
      </c>
      <c r="M16" s="35">
        <f t="shared" si="17"/>
        <v>17795.900000000001</v>
      </c>
      <c r="N16" s="35">
        <f t="shared" si="17"/>
        <v>4050.3599999999997</v>
      </c>
      <c r="O16" s="35">
        <f t="shared" si="17"/>
        <v>41542.19</v>
      </c>
      <c r="P16" s="35">
        <f t="shared" si="17"/>
        <v>37719</v>
      </c>
      <c r="Q16" s="35">
        <f t="shared" si="17"/>
        <v>209457.81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36"/>
      <c r="B17" s="36"/>
      <c r="C17" s="36"/>
      <c r="D17" s="36"/>
      <c r="E17" s="36"/>
      <c r="F17" s="37"/>
      <c r="G17" s="38"/>
      <c r="H17" s="39"/>
      <c r="I17" s="40"/>
      <c r="J17" s="38"/>
      <c r="K17" s="41"/>
      <c r="L17" s="38"/>
      <c r="M17" s="38"/>
      <c r="N17" s="38"/>
      <c r="O17" s="38"/>
      <c r="P17" s="42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43"/>
      <c r="B18" s="44"/>
      <c r="C18" s="44"/>
      <c r="D18" s="44"/>
      <c r="E18" s="43"/>
      <c r="F18" s="43"/>
      <c r="G18" s="43"/>
      <c r="H18" s="38"/>
      <c r="I18" s="36" t="s">
        <v>31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111" s="1" customFormat="1" ht="75" customHeight="1" x14ac:dyDescent="0.2">
      <c r="A19" s="43"/>
      <c r="B19" s="44"/>
      <c r="C19" s="44"/>
      <c r="D19" s="44"/>
      <c r="E19" s="43"/>
      <c r="F19" s="43"/>
      <c r="G19" s="43"/>
      <c r="H19" s="38"/>
      <c r="I19" s="45" t="s">
        <v>29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111" s="1" customFormat="1" ht="24" customHeight="1" x14ac:dyDescent="0.2">
      <c r="A20" s="36" t="s">
        <v>2</v>
      </c>
      <c r="B20" s="44"/>
      <c r="C20" s="44"/>
      <c r="D20" s="44"/>
      <c r="E20" s="43"/>
      <c r="F20" s="43"/>
      <c r="G20" s="43"/>
      <c r="H20" s="38"/>
      <c r="I20" s="46" t="s">
        <v>30</v>
      </c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111" s="1" customFormat="1" ht="48.75" customHeight="1" x14ac:dyDescent="0.2">
      <c r="A21" s="43" t="s">
        <v>32</v>
      </c>
      <c r="B21" s="44"/>
      <c r="C21" s="44"/>
      <c r="D21" s="44"/>
      <c r="E21" s="43"/>
      <c r="F21" s="43"/>
      <c r="G21" s="43"/>
      <c r="H21" s="38"/>
      <c r="I21" s="43"/>
      <c r="J21" s="44"/>
      <c r="K21" s="38"/>
      <c r="L21" s="38"/>
      <c r="M21" s="38"/>
      <c r="N21" s="38"/>
      <c r="O21" s="38"/>
      <c r="P21" s="38"/>
      <c r="Q21" s="38"/>
      <c r="R21" s="4"/>
      <c r="S21" s="4"/>
      <c r="T21" s="4"/>
      <c r="U21" s="4"/>
    </row>
    <row r="22" spans="1:111" s="1" customFormat="1" ht="39" customHeight="1" x14ac:dyDescent="0.2">
      <c r="A22" s="43" t="s">
        <v>42</v>
      </c>
      <c r="B22" s="44"/>
      <c r="C22" s="44"/>
      <c r="D22" s="44"/>
      <c r="E22" s="43"/>
      <c r="F22" s="43"/>
      <c r="G22" s="43"/>
      <c r="H22" s="47"/>
      <c r="I22" s="48"/>
      <c r="J22" s="49"/>
      <c r="K22" s="49"/>
      <c r="L22" s="50"/>
      <c r="M22" s="51"/>
      <c r="N22" s="52"/>
      <c r="O22" s="53"/>
      <c r="P22" s="54"/>
      <c r="Q22" s="53"/>
      <c r="R22" s="4"/>
      <c r="S22" s="4"/>
      <c r="T22" s="4"/>
      <c r="U22" s="4"/>
    </row>
    <row r="23" spans="1:111" s="1" customFormat="1" ht="42.75" customHeight="1" x14ac:dyDescent="0.2">
      <c r="A23" s="43" t="s">
        <v>43</v>
      </c>
      <c r="B23" s="44"/>
      <c r="C23" s="44"/>
      <c r="D23" s="44"/>
      <c r="E23" s="43"/>
      <c r="F23" s="43"/>
      <c r="G23" s="43"/>
      <c r="H23" s="47"/>
      <c r="I23" s="55"/>
      <c r="J23" s="56"/>
      <c r="K23" s="49"/>
      <c r="L23" s="57"/>
      <c r="M23" s="58"/>
      <c r="N23" s="53"/>
      <c r="O23" s="59"/>
      <c r="P23" s="58"/>
      <c r="Q23" s="53"/>
      <c r="R23" s="4"/>
      <c r="S23" s="4"/>
      <c r="T23" s="4"/>
      <c r="U23" s="4"/>
    </row>
    <row r="24" spans="1:111" s="1" customFormat="1" ht="54.75" customHeight="1" x14ac:dyDescent="0.2">
      <c r="A24" s="43" t="s">
        <v>44</v>
      </c>
      <c r="B24" s="44"/>
      <c r="C24" s="44"/>
      <c r="D24" s="44"/>
      <c r="E24" s="43"/>
      <c r="F24" s="44"/>
      <c r="G24" s="44"/>
      <c r="H24" s="60"/>
      <c r="I24" s="46"/>
      <c r="J24" s="61"/>
      <c r="K24" s="43"/>
      <c r="L24" s="61"/>
      <c r="M24" s="61"/>
      <c r="N24" s="61"/>
      <c r="O24" s="61"/>
      <c r="P24" s="61"/>
      <c r="Q24" s="61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2022-01-18T19:53:39Z</dcterms:modified>
</cp:coreProperties>
</file>