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\\infiniti\OAI\2023\DOCUMENTOS EN PROCEDO DE EDICION\"/>
    </mc:Choice>
  </mc:AlternateContent>
  <xr:revisionPtr revIDLastSave="0" documentId="8_{031E52DE-72DD-4097-9C73-4BCC9E3D29DC}" xr6:coauthVersionLast="47" xr6:coauthVersionMax="47" xr10:uidLastSave="{00000000-0000-0000-0000-000000000000}"/>
  <bookViews>
    <workbookView xWindow="-120" yWindow="-120" windowWidth="29040" windowHeight="15840" tabRatio="603" xr2:uid="{00000000-000D-0000-FFFF-FFFF00000000}"/>
  </bookViews>
  <sheets>
    <sheet name="Empleados fijos" sheetId="1" r:id="rId1"/>
  </sheets>
  <definedNames>
    <definedName name="_xlnm.Print_Area" localSheetId="0">'Empleados fijos'!$A$1:$Q$269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57" i="1" l="1"/>
  <c r="O257" i="1"/>
  <c r="Q257" i="1" s="1"/>
  <c r="K257" i="1"/>
  <c r="I257" i="1"/>
  <c r="J257" i="1"/>
  <c r="L257" i="1"/>
  <c r="M257" i="1"/>
  <c r="I183" i="1" l="1"/>
  <c r="J183" i="1"/>
  <c r="K183" i="1"/>
  <c r="L183" i="1"/>
  <c r="M183" i="1"/>
  <c r="M182" i="1"/>
  <c r="L182" i="1"/>
  <c r="K182" i="1"/>
  <c r="J182" i="1"/>
  <c r="I182" i="1"/>
  <c r="M181" i="1"/>
  <c r="L181" i="1"/>
  <c r="K181" i="1"/>
  <c r="J181" i="1"/>
  <c r="I181" i="1"/>
  <c r="I180" i="1"/>
  <c r="O180" i="1" s="1"/>
  <c r="Q180" i="1" s="1"/>
  <c r="J180" i="1"/>
  <c r="K180" i="1"/>
  <c r="L180" i="1"/>
  <c r="M180" i="1"/>
  <c r="M179" i="1"/>
  <c r="L179" i="1"/>
  <c r="K179" i="1"/>
  <c r="J179" i="1"/>
  <c r="I179" i="1"/>
  <c r="I178" i="1"/>
  <c r="J178" i="1"/>
  <c r="K178" i="1"/>
  <c r="L178" i="1"/>
  <c r="M178" i="1"/>
  <c r="M122" i="1"/>
  <c r="L122" i="1"/>
  <c r="K122" i="1"/>
  <c r="I122" i="1"/>
  <c r="J122" i="1"/>
  <c r="I80" i="1"/>
  <c r="J80" i="1"/>
  <c r="K80" i="1"/>
  <c r="L80" i="1"/>
  <c r="M80" i="1"/>
  <c r="I79" i="1"/>
  <c r="J79" i="1"/>
  <c r="K79" i="1"/>
  <c r="L79" i="1"/>
  <c r="M79" i="1"/>
  <c r="M78" i="1"/>
  <c r="L78" i="1"/>
  <c r="K78" i="1"/>
  <c r="J78" i="1"/>
  <c r="I78" i="1"/>
  <c r="M77" i="1"/>
  <c r="L77" i="1"/>
  <c r="K77" i="1"/>
  <c r="J77" i="1"/>
  <c r="I77" i="1"/>
  <c r="I76" i="1"/>
  <c r="J76" i="1"/>
  <c r="K76" i="1"/>
  <c r="L76" i="1"/>
  <c r="M76" i="1"/>
  <c r="I75" i="1"/>
  <c r="J75" i="1"/>
  <c r="K75" i="1"/>
  <c r="L75" i="1"/>
  <c r="M75" i="1"/>
  <c r="N42" i="1"/>
  <c r="I120" i="1"/>
  <c r="J120" i="1"/>
  <c r="K120" i="1"/>
  <c r="L120" i="1"/>
  <c r="M120" i="1"/>
  <c r="K119" i="1"/>
  <c r="I119" i="1"/>
  <c r="J119" i="1"/>
  <c r="L119" i="1"/>
  <c r="M119" i="1"/>
  <c r="K118" i="1"/>
  <c r="I118" i="1"/>
  <c r="J118" i="1"/>
  <c r="L118" i="1"/>
  <c r="M118" i="1"/>
  <c r="M177" i="1"/>
  <c r="L177" i="1"/>
  <c r="K177" i="1"/>
  <c r="J177" i="1"/>
  <c r="I177" i="1"/>
  <c r="M176" i="1"/>
  <c r="L176" i="1"/>
  <c r="K176" i="1"/>
  <c r="J176" i="1"/>
  <c r="I176" i="1"/>
  <c r="M175" i="1"/>
  <c r="L175" i="1"/>
  <c r="K175" i="1"/>
  <c r="J175" i="1"/>
  <c r="I175" i="1"/>
  <c r="M174" i="1"/>
  <c r="L174" i="1"/>
  <c r="K174" i="1"/>
  <c r="J174" i="1"/>
  <c r="I174" i="1"/>
  <c r="M173" i="1"/>
  <c r="L173" i="1"/>
  <c r="K173" i="1"/>
  <c r="J173" i="1"/>
  <c r="I173" i="1"/>
  <c r="M16" i="1"/>
  <c r="L16" i="1"/>
  <c r="K16" i="1"/>
  <c r="J16" i="1"/>
  <c r="I16" i="1"/>
  <c r="M171" i="1"/>
  <c r="L171" i="1"/>
  <c r="K171" i="1"/>
  <c r="J171" i="1"/>
  <c r="I171" i="1"/>
  <c r="M170" i="1"/>
  <c r="L170" i="1"/>
  <c r="K170" i="1"/>
  <c r="J170" i="1"/>
  <c r="I170" i="1"/>
  <c r="M169" i="1"/>
  <c r="L169" i="1"/>
  <c r="K169" i="1"/>
  <c r="J169" i="1"/>
  <c r="I169" i="1"/>
  <c r="K254" i="1"/>
  <c r="O179" i="1" l="1"/>
  <c r="Q179" i="1" s="1"/>
  <c r="P178" i="1"/>
  <c r="O181" i="1"/>
  <c r="Q181" i="1" s="1"/>
  <c r="P183" i="1"/>
  <c r="O178" i="1"/>
  <c r="Q178" i="1" s="1"/>
  <c r="P180" i="1"/>
  <c r="O183" i="1"/>
  <c r="Q183" i="1" s="1"/>
  <c r="P179" i="1"/>
  <c r="P181" i="1"/>
  <c r="O182" i="1"/>
  <c r="Q182" i="1" s="1"/>
  <c r="P182" i="1"/>
  <c r="O122" i="1"/>
  <c r="Q122" i="1" s="1"/>
  <c r="O78" i="1"/>
  <c r="Q78" i="1" s="1"/>
  <c r="O75" i="1"/>
  <c r="Q75" i="1" s="1"/>
  <c r="O76" i="1"/>
  <c r="Q76" i="1" s="1"/>
  <c r="O80" i="1"/>
  <c r="Q80" i="1" s="1"/>
  <c r="P75" i="1"/>
  <c r="P122" i="1"/>
  <c r="P76" i="1"/>
  <c r="P80" i="1"/>
  <c r="P78" i="1"/>
  <c r="O79" i="1"/>
  <c r="Q79" i="1" s="1"/>
  <c r="O77" i="1"/>
  <c r="Q77" i="1" s="1"/>
  <c r="P77" i="1"/>
  <c r="P79" i="1"/>
  <c r="O120" i="1"/>
  <c r="Q120" i="1" s="1"/>
  <c r="O119" i="1"/>
  <c r="Q119" i="1" s="1"/>
  <c r="O118" i="1"/>
  <c r="Q118" i="1" s="1"/>
  <c r="P120" i="1"/>
  <c r="P119" i="1"/>
  <c r="P173" i="1"/>
  <c r="O174" i="1"/>
  <c r="Q174" i="1" s="1"/>
  <c r="P177" i="1"/>
  <c r="P118" i="1"/>
  <c r="P174" i="1"/>
  <c r="O175" i="1"/>
  <c r="Q175" i="1" s="1"/>
  <c r="P175" i="1"/>
  <c r="O176" i="1"/>
  <c r="Q176" i="1" s="1"/>
  <c r="O173" i="1"/>
  <c r="Q173" i="1" s="1"/>
  <c r="P176" i="1"/>
  <c r="O177" i="1"/>
  <c r="Q177" i="1" s="1"/>
  <c r="P16" i="1"/>
  <c r="O16" i="1"/>
  <c r="Q16" i="1" s="1"/>
  <c r="O170" i="1"/>
  <c r="Q170" i="1" s="1"/>
  <c r="P170" i="1"/>
  <c r="O171" i="1"/>
  <c r="Q171" i="1" s="1"/>
  <c r="P171" i="1"/>
  <c r="O169" i="1"/>
  <c r="Q169" i="1" s="1"/>
  <c r="P169" i="1"/>
  <c r="K165" i="1"/>
  <c r="L239" i="1"/>
  <c r="M239" i="1"/>
  <c r="I165" i="1"/>
  <c r="J165" i="1"/>
  <c r="L165" i="1"/>
  <c r="M165" i="1"/>
  <c r="N150" i="1"/>
  <c r="N194" i="1"/>
  <c r="P165" i="1" l="1"/>
  <c r="O165" i="1"/>
  <c r="Q165" i="1" s="1"/>
  <c r="M230" i="1"/>
  <c r="L230" i="1"/>
  <c r="M229" i="1"/>
  <c r="L229" i="1"/>
  <c r="M228" i="1"/>
  <c r="L228" i="1"/>
  <c r="K228" i="1"/>
  <c r="M227" i="1"/>
  <c r="L227" i="1"/>
  <c r="M226" i="1"/>
  <c r="L226" i="1"/>
  <c r="M188" i="1"/>
  <c r="L188" i="1"/>
  <c r="M126" i="1"/>
  <c r="L126" i="1"/>
  <c r="M91" i="1"/>
  <c r="L91" i="1"/>
  <c r="M47" i="1"/>
  <c r="L47" i="1"/>
  <c r="M33" i="1"/>
  <c r="L33" i="1"/>
  <c r="M21" i="1"/>
  <c r="L21" i="1"/>
  <c r="K256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7" i="1"/>
  <c r="K226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136" i="1"/>
  <c r="K135" i="1"/>
  <c r="K134" i="1"/>
  <c r="K133" i="1"/>
  <c r="K132" i="1"/>
  <c r="K131" i="1"/>
  <c r="K130" i="1"/>
  <c r="K129" i="1"/>
  <c r="K128" i="1"/>
  <c r="K127" i="1"/>
  <c r="K126" i="1"/>
  <c r="K96" i="1"/>
  <c r="K95" i="1"/>
  <c r="K94" i="1"/>
  <c r="K93" i="1"/>
  <c r="K92" i="1"/>
  <c r="K91" i="1"/>
  <c r="K84" i="1"/>
  <c r="K69" i="1"/>
  <c r="K68" i="1"/>
  <c r="K67" i="1"/>
  <c r="K66" i="1"/>
  <c r="K65" i="1"/>
  <c r="K64" i="1"/>
  <c r="K63" i="1"/>
  <c r="K58" i="1"/>
  <c r="K57" i="1"/>
  <c r="K55" i="1"/>
  <c r="K54" i="1"/>
  <c r="K53" i="1"/>
  <c r="K52" i="1"/>
  <c r="K51" i="1"/>
  <c r="K50" i="1"/>
  <c r="K49" i="1"/>
  <c r="K48" i="1"/>
  <c r="K47" i="1"/>
  <c r="K44" i="1"/>
  <c r="K43" i="1"/>
  <c r="K42" i="1"/>
  <c r="K41" i="1"/>
  <c r="K38" i="1"/>
  <c r="K37" i="1"/>
  <c r="K36" i="1"/>
  <c r="K35" i="1"/>
  <c r="K34" i="1"/>
  <c r="K33" i="1"/>
  <c r="K28" i="1"/>
  <c r="K27" i="1"/>
  <c r="K26" i="1"/>
  <c r="K25" i="1"/>
  <c r="K23" i="1"/>
  <c r="K22" i="1"/>
  <c r="K21" i="1"/>
  <c r="K17" i="1"/>
  <c r="K15" i="1"/>
  <c r="K14" i="1"/>
  <c r="K13" i="1"/>
  <c r="M12" i="1"/>
  <c r="L12" i="1"/>
  <c r="K12" i="1"/>
  <c r="J12" i="1"/>
  <c r="I12" i="1"/>
  <c r="I117" i="1"/>
  <c r="J117" i="1"/>
  <c r="K117" i="1"/>
  <c r="L117" i="1"/>
  <c r="M117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N44" i="1"/>
  <c r="N43" i="1"/>
  <c r="O117" i="1" l="1"/>
  <c r="Q117" i="1" s="1"/>
  <c r="P117" i="1"/>
  <c r="N241" i="1"/>
  <c r="N231" i="1"/>
  <c r="N209" i="1"/>
  <c r="N208" i="1"/>
  <c r="N206" i="1"/>
  <c r="N201" i="1"/>
  <c r="N199" i="1"/>
  <c r="N190" i="1"/>
  <c r="N164" i="1"/>
  <c r="N129" i="1"/>
  <c r="N64" i="1"/>
  <c r="N55" i="1"/>
  <c r="N51" i="1"/>
  <c r="N14" i="1"/>
  <c r="N13" i="1"/>
  <c r="M222" i="1" l="1"/>
  <c r="L222" i="1"/>
  <c r="J222" i="1"/>
  <c r="I222" i="1"/>
  <c r="M221" i="1"/>
  <c r="L221" i="1"/>
  <c r="J221" i="1"/>
  <c r="I221" i="1"/>
  <c r="M220" i="1"/>
  <c r="L220" i="1"/>
  <c r="J220" i="1"/>
  <c r="I220" i="1"/>
  <c r="M219" i="1"/>
  <c r="L219" i="1"/>
  <c r="J219" i="1"/>
  <c r="I219" i="1"/>
  <c r="M218" i="1"/>
  <c r="L218" i="1"/>
  <c r="J218" i="1"/>
  <c r="I218" i="1"/>
  <c r="M217" i="1"/>
  <c r="L217" i="1"/>
  <c r="J217" i="1"/>
  <c r="I217" i="1"/>
  <c r="M216" i="1"/>
  <c r="L216" i="1"/>
  <c r="J216" i="1"/>
  <c r="I216" i="1"/>
  <c r="M215" i="1"/>
  <c r="L215" i="1"/>
  <c r="J215" i="1"/>
  <c r="I215" i="1"/>
  <c r="J214" i="1"/>
  <c r="I214" i="1"/>
  <c r="J213" i="1"/>
  <c r="I213" i="1"/>
  <c r="J212" i="1"/>
  <c r="I212" i="1"/>
  <c r="J211" i="1"/>
  <c r="I211" i="1"/>
  <c r="J210" i="1"/>
  <c r="I210" i="1"/>
  <c r="J209" i="1"/>
  <c r="I209" i="1"/>
  <c r="M214" i="1"/>
  <c r="L214" i="1"/>
  <c r="O214" i="1" s="1"/>
  <c r="Q214" i="1" s="1"/>
  <c r="M213" i="1"/>
  <c r="L213" i="1"/>
  <c r="M212" i="1"/>
  <c r="L212" i="1"/>
  <c r="O212" i="1" s="1"/>
  <c r="Q212" i="1" s="1"/>
  <c r="M211" i="1"/>
  <c r="L211" i="1"/>
  <c r="M210" i="1"/>
  <c r="L210" i="1"/>
  <c r="M209" i="1"/>
  <c r="L209" i="1"/>
  <c r="I208" i="1"/>
  <c r="J208" i="1"/>
  <c r="L208" i="1"/>
  <c r="M208" i="1"/>
  <c r="H224" i="1"/>
  <c r="G224" i="1"/>
  <c r="J188" i="1"/>
  <c r="I188" i="1"/>
  <c r="N88" i="1"/>
  <c r="H88" i="1"/>
  <c r="G88" i="1"/>
  <c r="M84" i="1"/>
  <c r="L84" i="1"/>
  <c r="J84" i="1"/>
  <c r="I84" i="1"/>
  <c r="M43" i="1"/>
  <c r="L43" i="1"/>
  <c r="J43" i="1"/>
  <c r="I43" i="1"/>
  <c r="I42" i="1"/>
  <c r="I239" i="1"/>
  <c r="J239" i="1"/>
  <c r="I121" i="1"/>
  <c r="J121" i="1"/>
  <c r="K121" i="1"/>
  <c r="L121" i="1"/>
  <c r="M121" i="1"/>
  <c r="M38" i="1"/>
  <c r="L38" i="1"/>
  <c r="I38" i="1"/>
  <c r="J38" i="1"/>
  <c r="I116" i="1"/>
  <c r="J116" i="1"/>
  <c r="K116" i="1"/>
  <c r="L116" i="1"/>
  <c r="M116" i="1"/>
  <c r="K184" i="1"/>
  <c r="I185" i="1"/>
  <c r="J185" i="1"/>
  <c r="K185" i="1"/>
  <c r="L185" i="1"/>
  <c r="M185" i="1"/>
  <c r="I184" i="1"/>
  <c r="J184" i="1"/>
  <c r="L184" i="1"/>
  <c r="M184" i="1"/>
  <c r="I172" i="1"/>
  <c r="J172" i="1"/>
  <c r="K172" i="1"/>
  <c r="L172" i="1"/>
  <c r="M172" i="1"/>
  <c r="I256" i="1"/>
  <c r="J256" i="1"/>
  <c r="L256" i="1"/>
  <c r="M256" i="1"/>
  <c r="I28" i="1"/>
  <c r="J28" i="1"/>
  <c r="L28" i="1"/>
  <c r="M28" i="1"/>
  <c r="M86" i="1"/>
  <c r="L86" i="1"/>
  <c r="K86" i="1"/>
  <c r="J86" i="1"/>
  <c r="I86" i="1"/>
  <c r="O208" i="1" l="1"/>
  <c r="Q208" i="1" s="1"/>
  <c r="P222" i="1"/>
  <c r="O218" i="1"/>
  <c r="Q218" i="1" s="1"/>
  <c r="P219" i="1"/>
  <c r="O222" i="1"/>
  <c r="Q222" i="1" s="1"/>
  <c r="O216" i="1"/>
  <c r="Q216" i="1" s="1"/>
  <c r="O220" i="1"/>
  <c r="Q220" i="1" s="1"/>
  <c r="O215" i="1"/>
  <c r="Q215" i="1" s="1"/>
  <c r="P217" i="1"/>
  <c r="P220" i="1"/>
  <c r="P221" i="1"/>
  <c r="P208" i="1"/>
  <c r="P210" i="1"/>
  <c r="P214" i="1"/>
  <c r="P218" i="1"/>
  <c r="P212" i="1"/>
  <c r="P209" i="1"/>
  <c r="P211" i="1"/>
  <c r="P213" i="1"/>
  <c r="O210" i="1"/>
  <c r="Q210" i="1" s="1"/>
  <c r="P215" i="1"/>
  <c r="P216" i="1"/>
  <c r="O217" i="1"/>
  <c r="Q217" i="1" s="1"/>
  <c r="O209" i="1"/>
  <c r="Q209" i="1" s="1"/>
  <c r="O211" i="1"/>
  <c r="Q211" i="1" s="1"/>
  <c r="O213" i="1"/>
  <c r="Q213" i="1" s="1"/>
  <c r="O219" i="1"/>
  <c r="Q219" i="1" s="1"/>
  <c r="O221" i="1"/>
  <c r="Q221" i="1" s="1"/>
  <c r="N224" i="1"/>
  <c r="O43" i="1"/>
  <c r="Q43" i="1" s="1"/>
  <c r="P188" i="1"/>
  <c r="O188" i="1"/>
  <c r="P43" i="1"/>
  <c r="O84" i="1"/>
  <c r="P84" i="1"/>
  <c r="O239" i="1"/>
  <c r="Q239" i="1" s="1"/>
  <c r="P239" i="1"/>
  <c r="O121" i="1"/>
  <c r="Q121" i="1" s="1"/>
  <c r="P121" i="1"/>
  <c r="O185" i="1"/>
  <c r="Q185" i="1" s="1"/>
  <c r="P172" i="1"/>
  <c r="P116" i="1"/>
  <c r="P38" i="1"/>
  <c r="O38" i="1"/>
  <c r="Q38" i="1" s="1"/>
  <c r="O116" i="1"/>
  <c r="Q116" i="1" s="1"/>
  <c r="P185" i="1"/>
  <c r="O172" i="1"/>
  <c r="Q172" i="1" s="1"/>
  <c r="O184" i="1"/>
  <c r="Q184" i="1" s="1"/>
  <c r="P184" i="1"/>
  <c r="O256" i="1"/>
  <c r="Q256" i="1" s="1"/>
  <c r="O86" i="1"/>
  <c r="Q86" i="1" s="1"/>
  <c r="O28" i="1"/>
  <c r="Q28" i="1" s="1"/>
  <c r="P256" i="1"/>
  <c r="P28" i="1"/>
  <c r="P86" i="1"/>
  <c r="Q188" i="1" l="1"/>
  <c r="Q84" i="1"/>
  <c r="I251" i="1"/>
  <c r="J251" i="1"/>
  <c r="L251" i="1"/>
  <c r="M251" i="1"/>
  <c r="I250" i="1"/>
  <c r="J250" i="1"/>
  <c r="L250" i="1"/>
  <c r="M250" i="1"/>
  <c r="I249" i="1"/>
  <c r="J249" i="1"/>
  <c r="L249" i="1"/>
  <c r="M249" i="1"/>
  <c r="O249" i="1" l="1"/>
  <c r="Q249" i="1" s="1"/>
  <c r="P250" i="1"/>
  <c r="P251" i="1"/>
  <c r="O251" i="1"/>
  <c r="Q251" i="1" s="1"/>
  <c r="P249" i="1"/>
  <c r="O250" i="1"/>
  <c r="Q250" i="1" s="1"/>
  <c r="M87" i="1"/>
  <c r="L87" i="1"/>
  <c r="K87" i="1"/>
  <c r="J87" i="1"/>
  <c r="I87" i="1"/>
  <c r="I27" i="1"/>
  <c r="J27" i="1"/>
  <c r="L27" i="1"/>
  <c r="M27" i="1"/>
  <c r="H19" i="1"/>
  <c r="O87" i="1" l="1"/>
  <c r="Q87" i="1" s="1"/>
  <c r="O27" i="1"/>
  <c r="Q27" i="1" s="1"/>
  <c r="P87" i="1"/>
  <c r="P27" i="1"/>
  <c r="I138" i="1" l="1"/>
  <c r="J138" i="1"/>
  <c r="K138" i="1"/>
  <c r="L138" i="1"/>
  <c r="M138" i="1"/>
  <c r="I139" i="1"/>
  <c r="J139" i="1"/>
  <c r="K139" i="1"/>
  <c r="L139" i="1"/>
  <c r="M139" i="1"/>
  <c r="M253" i="1"/>
  <c r="L253" i="1"/>
  <c r="H260" i="1"/>
  <c r="H186" i="1"/>
  <c r="H124" i="1"/>
  <c r="H82" i="1"/>
  <c r="H61" i="1"/>
  <c r="H45" i="1"/>
  <c r="N39" i="1"/>
  <c r="H39" i="1"/>
  <c r="H31" i="1"/>
  <c r="O138" i="1" l="1"/>
  <c r="Q138" i="1" s="1"/>
  <c r="O139" i="1"/>
  <c r="Q139" i="1" s="1"/>
  <c r="P138" i="1"/>
  <c r="P139" i="1"/>
  <c r="I113" i="1"/>
  <c r="J113" i="1"/>
  <c r="K113" i="1"/>
  <c r="L113" i="1"/>
  <c r="M113" i="1"/>
  <c r="O113" i="1" l="1"/>
  <c r="Q113" i="1" s="1"/>
  <c r="P113" i="1"/>
  <c r="M114" i="1" l="1"/>
  <c r="L114" i="1"/>
  <c r="K114" i="1"/>
  <c r="J114" i="1"/>
  <c r="I114" i="1"/>
  <c r="M69" i="1"/>
  <c r="L69" i="1"/>
  <c r="J69" i="1"/>
  <c r="I69" i="1"/>
  <c r="M68" i="1"/>
  <c r="L68" i="1"/>
  <c r="J68" i="1"/>
  <c r="I68" i="1"/>
  <c r="M64" i="1"/>
  <c r="L64" i="1"/>
  <c r="J64" i="1"/>
  <c r="I64" i="1"/>
  <c r="M55" i="1"/>
  <c r="L55" i="1"/>
  <c r="J55" i="1"/>
  <c r="I55" i="1"/>
  <c r="M50" i="1"/>
  <c r="L50" i="1"/>
  <c r="J50" i="1"/>
  <c r="I50" i="1"/>
  <c r="O114" i="1" l="1"/>
  <c r="Q114" i="1" s="1"/>
  <c r="P114" i="1"/>
  <c r="O64" i="1"/>
  <c r="Q64" i="1" s="1"/>
  <c r="O68" i="1"/>
  <c r="Q68" i="1" s="1"/>
  <c r="P69" i="1"/>
  <c r="P64" i="1"/>
  <c r="P68" i="1"/>
  <c r="O50" i="1"/>
  <c r="Q50" i="1" s="1"/>
  <c r="O69" i="1"/>
  <c r="Q69" i="1" s="1"/>
  <c r="O55" i="1"/>
  <c r="Q55" i="1" s="1"/>
  <c r="P55" i="1"/>
  <c r="P50" i="1"/>
  <c r="I115" i="1" l="1"/>
  <c r="J115" i="1"/>
  <c r="K115" i="1"/>
  <c r="L115" i="1"/>
  <c r="M115" i="1"/>
  <c r="I112" i="1"/>
  <c r="J112" i="1"/>
  <c r="K112" i="1"/>
  <c r="L112" i="1"/>
  <c r="M112" i="1"/>
  <c r="I111" i="1"/>
  <c r="J111" i="1"/>
  <c r="K111" i="1"/>
  <c r="L111" i="1"/>
  <c r="M111" i="1"/>
  <c r="I110" i="1"/>
  <c r="J110" i="1"/>
  <c r="K110" i="1"/>
  <c r="L110" i="1"/>
  <c r="M110" i="1"/>
  <c r="O110" i="1" l="1"/>
  <c r="Q110" i="1" s="1"/>
  <c r="O112" i="1"/>
  <c r="Q112" i="1" s="1"/>
  <c r="O111" i="1"/>
  <c r="Q111" i="1" s="1"/>
  <c r="O115" i="1"/>
  <c r="Q115" i="1" s="1"/>
  <c r="P110" i="1"/>
  <c r="P112" i="1"/>
  <c r="P115" i="1"/>
  <c r="P111" i="1"/>
  <c r="G31" i="1"/>
  <c r="M30" i="1"/>
  <c r="L30" i="1"/>
  <c r="K30" i="1"/>
  <c r="J30" i="1"/>
  <c r="I30" i="1"/>
  <c r="P30" i="1" l="1"/>
  <c r="O30" i="1"/>
  <c r="Q30" i="1" s="1"/>
  <c r="I223" i="1" l="1"/>
  <c r="J223" i="1"/>
  <c r="L223" i="1"/>
  <c r="M223" i="1"/>
  <c r="K45" i="1" l="1"/>
  <c r="O223" i="1"/>
  <c r="Q223" i="1" s="1"/>
  <c r="P223" i="1"/>
  <c r="L37" i="1"/>
  <c r="J37" i="1"/>
  <c r="I37" i="1"/>
  <c r="G39" i="1"/>
  <c r="M37" i="1"/>
  <c r="G124" i="1"/>
  <c r="I123" i="1"/>
  <c r="J123" i="1"/>
  <c r="K123" i="1"/>
  <c r="L123" i="1"/>
  <c r="M123" i="1"/>
  <c r="P37" i="1" l="1"/>
  <c r="O37" i="1"/>
  <c r="Q37" i="1" s="1"/>
  <c r="O123" i="1"/>
  <c r="Q123" i="1" s="1"/>
  <c r="P123" i="1"/>
  <c r="N124" i="1" l="1"/>
  <c r="N82" i="1"/>
  <c r="N45" i="1"/>
  <c r="N31" i="1"/>
  <c r="G186" i="1"/>
  <c r="I207" i="1"/>
  <c r="J207" i="1"/>
  <c r="L207" i="1"/>
  <c r="M207" i="1"/>
  <c r="I206" i="1"/>
  <c r="J206" i="1"/>
  <c r="L206" i="1"/>
  <c r="M206" i="1"/>
  <c r="N19" i="1" l="1"/>
  <c r="N260" i="1"/>
  <c r="N61" i="1"/>
  <c r="N186" i="1"/>
  <c r="O206" i="1"/>
  <c r="Q206" i="1" s="1"/>
  <c r="O207" i="1"/>
  <c r="Q207" i="1" s="1"/>
  <c r="P206" i="1"/>
  <c r="P207" i="1"/>
  <c r="K258" i="1"/>
  <c r="K255" i="1"/>
  <c r="K205" i="1"/>
  <c r="K204" i="1"/>
  <c r="K167" i="1"/>
  <c r="K166" i="1"/>
  <c r="K164" i="1"/>
  <c r="K163" i="1"/>
  <c r="K162" i="1"/>
  <c r="K168" i="1"/>
  <c r="K39" i="1" s="1"/>
  <c r="K59" i="1"/>
  <c r="K161" i="1"/>
  <c r="K160" i="1"/>
  <c r="K159" i="1"/>
  <c r="K158" i="1"/>
  <c r="K157" i="1"/>
  <c r="K29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7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85" i="1"/>
  <c r="K88" i="1" s="1"/>
  <c r="K81" i="1"/>
  <c r="K74" i="1"/>
  <c r="K73" i="1"/>
  <c r="K72" i="1"/>
  <c r="K71" i="1"/>
  <c r="K70" i="1"/>
  <c r="K60" i="1"/>
  <c r="K56" i="1"/>
  <c r="K24" i="1"/>
  <c r="K18" i="1"/>
  <c r="K19" i="1" s="1"/>
  <c r="M258" i="1"/>
  <c r="M255" i="1"/>
  <c r="M254" i="1"/>
  <c r="M252" i="1"/>
  <c r="M248" i="1"/>
  <c r="M247" i="1"/>
  <c r="M246" i="1"/>
  <c r="M245" i="1"/>
  <c r="M244" i="1"/>
  <c r="M243" i="1"/>
  <c r="M242" i="1"/>
  <c r="M241" i="1"/>
  <c r="M240" i="1"/>
  <c r="M238" i="1"/>
  <c r="M237" i="1"/>
  <c r="M236" i="1"/>
  <c r="M235" i="1"/>
  <c r="M234" i="1"/>
  <c r="M233" i="1"/>
  <c r="M232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231" i="1"/>
  <c r="M167" i="1"/>
  <c r="M166" i="1"/>
  <c r="M164" i="1"/>
  <c r="M163" i="1"/>
  <c r="M162" i="1"/>
  <c r="M168" i="1"/>
  <c r="M59" i="1"/>
  <c r="M161" i="1"/>
  <c r="M160" i="1"/>
  <c r="M159" i="1"/>
  <c r="M158" i="1"/>
  <c r="M157" i="1"/>
  <c r="M29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7" i="1"/>
  <c r="M136" i="1"/>
  <c r="M135" i="1"/>
  <c r="M134" i="1"/>
  <c r="M133" i="1"/>
  <c r="M132" i="1"/>
  <c r="M131" i="1"/>
  <c r="M130" i="1"/>
  <c r="M129" i="1"/>
  <c r="M128" i="1"/>
  <c r="M127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85" i="1"/>
  <c r="M88" i="1" s="1"/>
  <c r="M81" i="1"/>
  <c r="M74" i="1"/>
  <c r="M73" i="1"/>
  <c r="M72" i="1"/>
  <c r="M71" i="1"/>
  <c r="M70" i="1"/>
  <c r="M67" i="1"/>
  <c r="M66" i="1"/>
  <c r="M65" i="1"/>
  <c r="M63" i="1"/>
  <c r="M60" i="1"/>
  <c r="M58" i="1"/>
  <c r="M57" i="1"/>
  <c r="M56" i="1"/>
  <c r="M54" i="1"/>
  <c r="M53" i="1"/>
  <c r="M52" i="1"/>
  <c r="M51" i="1"/>
  <c r="M49" i="1"/>
  <c r="M48" i="1"/>
  <c r="M44" i="1"/>
  <c r="M42" i="1"/>
  <c r="M41" i="1"/>
  <c r="M36" i="1"/>
  <c r="M35" i="1"/>
  <c r="M34" i="1"/>
  <c r="M26" i="1"/>
  <c r="M25" i="1"/>
  <c r="M24" i="1"/>
  <c r="M23" i="1"/>
  <c r="M22" i="1"/>
  <c r="M18" i="1"/>
  <c r="M17" i="1"/>
  <c r="M15" i="1"/>
  <c r="M14" i="1"/>
  <c r="K31" i="1" l="1"/>
  <c r="K224" i="1"/>
  <c r="M224" i="1"/>
  <c r="M45" i="1"/>
  <c r="M39" i="1"/>
  <c r="M82" i="1"/>
  <c r="M260" i="1"/>
  <c r="K82" i="1"/>
  <c r="K260" i="1"/>
  <c r="K61" i="1"/>
  <c r="M186" i="1"/>
  <c r="K124" i="1"/>
  <c r="K186" i="1"/>
  <c r="M31" i="1"/>
  <c r="M61" i="1"/>
  <c r="M124" i="1"/>
  <c r="L189" i="1"/>
  <c r="L231" i="1"/>
  <c r="L93" i="1"/>
  <c r="L92" i="1"/>
  <c r="L49" i="1"/>
  <c r="L48" i="1"/>
  <c r="L41" i="1"/>
  <c r="L22" i="1"/>
  <c r="L14" i="1"/>
  <c r="M13" i="1"/>
  <c r="M19" i="1" s="1"/>
  <c r="L13" i="1"/>
  <c r="J226" i="1"/>
  <c r="I226" i="1"/>
  <c r="I91" i="1"/>
  <c r="O12" i="1" l="1"/>
  <c r="Q12" i="1" l="1"/>
  <c r="P12" i="1"/>
  <c r="G260" i="1"/>
  <c r="G82" i="1" l="1"/>
  <c r="L96" i="1" l="1"/>
  <c r="J96" i="1"/>
  <c r="I96" i="1"/>
  <c r="L65" i="1"/>
  <c r="J65" i="1"/>
  <c r="I65" i="1"/>
  <c r="L63" i="1"/>
  <c r="J63" i="1"/>
  <c r="I63" i="1"/>
  <c r="O96" i="1" l="1"/>
  <c r="Q96" i="1" s="1"/>
  <c r="P96" i="1"/>
  <c r="O63" i="1"/>
  <c r="O65" i="1"/>
  <c r="Q65" i="1" s="1"/>
  <c r="P65" i="1"/>
  <c r="P63" i="1"/>
  <c r="Q63" i="1" l="1"/>
  <c r="L135" i="1"/>
  <c r="J135" i="1"/>
  <c r="P135" i="1" s="1"/>
  <c r="I135" i="1"/>
  <c r="G19" i="1"/>
  <c r="O135" i="1" l="1"/>
  <c r="Q135" i="1"/>
  <c r="L17" i="1"/>
  <c r="J17" i="1"/>
  <c r="I17" i="1"/>
  <c r="O17" i="1" l="1"/>
  <c r="Q17" i="1"/>
  <c r="P17" i="1"/>
  <c r="L252" i="1"/>
  <c r="J252" i="1"/>
  <c r="I252" i="1"/>
  <c r="O252" i="1" l="1"/>
  <c r="Q252" i="1" s="1"/>
  <c r="P252" i="1"/>
  <c r="L107" i="1" l="1"/>
  <c r="I107" i="1"/>
  <c r="J107" i="1"/>
  <c r="I202" i="1"/>
  <c r="J202" i="1"/>
  <c r="L202" i="1"/>
  <c r="I136" i="1"/>
  <c r="J136" i="1"/>
  <c r="P136" i="1" s="1"/>
  <c r="L136" i="1"/>
  <c r="O202" i="1" l="1"/>
  <c r="Q202" i="1" s="1"/>
  <c r="O136" i="1"/>
  <c r="Q136" i="1" s="1"/>
  <c r="O91" i="1"/>
  <c r="P202" i="1"/>
  <c r="O107" i="1"/>
  <c r="O226" i="1"/>
  <c r="I248" i="1" l="1"/>
  <c r="J248" i="1"/>
  <c r="L248" i="1"/>
  <c r="L205" i="1"/>
  <c r="J205" i="1"/>
  <c r="I205" i="1"/>
  <c r="L81" i="1"/>
  <c r="J81" i="1"/>
  <c r="I81" i="1"/>
  <c r="I74" i="1"/>
  <c r="J74" i="1"/>
  <c r="L74" i="1"/>
  <c r="L164" i="1"/>
  <c r="J164" i="1"/>
  <c r="P164" i="1" s="1"/>
  <c r="I164" i="1"/>
  <c r="I106" i="1"/>
  <c r="J106" i="1"/>
  <c r="L106" i="1"/>
  <c r="O164" i="1" l="1"/>
  <c r="O205" i="1"/>
  <c r="Q205" i="1" s="1"/>
  <c r="O106" i="1"/>
  <c r="Q106" i="1" s="1"/>
  <c r="O248" i="1"/>
  <c r="Q248" i="1" s="1"/>
  <c r="O74" i="1"/>
  <c r="Q74" i="1" s="1"/>
  <c r="O81" i="1"/>
  <c r="Q81" i="1" s="1"/>
  <c r="P248" i="1"/>
  <c r="P205" i="1"/>
  <c r="P74" i="1"/>
  <c r="P81" i="1"/>
  <c r="P106" i="1"/>
  <c r="I163" i="1"/>
  <c r="J163" i="1"/>
  <c r="P163" i="1" s="1"/>
  <c r="L163" i="1"/>
  <c r="O163" i="1" l="1"/>
  <c r="Q163" i="1" s="1"/>
  <c r="Q164" i="1"/>
  <c r="G61" i="1"/>
  <c r="I60" i="1"/>
  <c r="J60" i="1"/>
  <c r="L60" i="1"/>
  <c r="O60" i="1" l="1"/>
  <c r="Q60" i="1" s="1"/>
  <c r="P60" i="1"/>
  <c r="I168" i="1" l="1"/>
  <c r="J168" i="1"/>
  <c r="P168" i="1" s="1"/>
  <c r="L168" i="1"/>
  <c r="I59" i="1"/>
  <c r="J59" i="1"/>
  <c r="P59" i="1" s="1"/>
  <c r="L59" i="1"/>
  <c r="I161" i="1"/>
  <c r="J161" i="1"/>
  <c r="P161" i="1" s="1"/>
  <c r="L161" i="1"/>
  <c r="O168" i="1" l="1"/>
  <c r="Q168" i="1" s="1"/>
  <c r="O59" i="1"/>
  <c r="Q59" i="1" s="1"/>
  <c r="O161" i="1"/>
  <c r="Q161" i="1" s="1"/>
  <c r="I238" i="1"/>
  <c r="J238" i="1"/>
  <c r="L238" i="1"/>
  <c r="I255" i="1"/>
  <c r="J255" i="1"/>
  <c r="L255" i="1"/>
  <c r="O255" i="1" l="1"/>
  <c r="Q255" i="1" s="1"/>
  <c r="O238" i="1"/>
  <c r="Q238" i="1" s="1"/>
  <c r="P255" i="1"/>
  <c r="P238" i="1"/>
  <c r="I162" i="1"/>
  <c r="J162" i="1"/>
  <c r="P162" i="1" s="1"/>
  <c r="L162" i="1"/>
  <c r="I105" i="1"/>
  <c r="J105" i="1"/>
  <c r="L105" i="1"/>
  <c r="O162" i="1" l="1"/>
  <c r="Q162" i="1" s="1"/>
  <c r="O105" i="1"/>
  <c r="Q105" i="1" s="1"/>
  <c r="P105" i="1"/>
  <c r="I247" i="1" l="1"/>
  <c r="J247" i="1"/>
  <c r="L247" i="1"/>
  <c r="I149" i="1"/>
  <c r="J149" i="1"/>
  <c r="P149" i="1" s="1"/>
  <c r="L149" i="1"/>
  <c r="I148" i="1"/>
  <c r="J148" i="1"/>
  <c r="P148" i="1" s="1"/>
  <c r="L148" i="1"/>
  <c r="I134" i="1"/>
  <c r="J134" i="1"/>
  <c r="P134" i="1" s="1"/>
  <c r="L134" i="1"/>
  <c r="O134" i="1" l="1"/>
  <c r="Q134" i="1" s="1"/>
  <c r="O149" i="1"/>
  <c r="Q149" i="1" s="1"/>
  <c r="O148" i="1"/>
  <c r="Q148" i="1" s="1"/>
  <c r="O247" i="1"/>
  <c r="Q247" i="1" s="1"/>
  <c r="P247" i="1"/>
  <c r="I36" i="1" l="1"/>
  <c r="J36" i="1"/>
  <c r="L36" i="1"/>
  <c r="O36" i="1" l="1"/>
  <c r="Q36" i="1" s="1"/>
  <c r="P36" i="1"/>
  <c r="I85" i="1" l="1"/>
  <c r="I88" i="1" s="1"/>
  <c r="J85" i="1"/>
  <c r="J88" i="1" s="1"/>
  <c r="L85" i="1"/>
  <c r="L88" i="1" s="1"/>
  <c r="I56" i="1"/>
  <c r="J56" i="1"/>
  <c r="L56" i="1"/>
  <c r="O85" i="1" l="1"/>
  <c r="O88" i="1" s="1"/>
  <c r="O56" i="1"/>
  <c r="Q56" i="1" s="1"/>
  <c r="P85" i="1"/>
  <c r="P88" i="1" s="1"/>
  <c r="P56" i="1"/>
  <c r="Q85" i="1" l="1"/>
  <c r="Q88" i="1" s="1"/>
  <c r="I246" i="1"/>
  <c r="J246" i="1"/>
  <c r="L246" i="1"/>
  <c r="I245" i="1"/>
  <c r="J245" i="1"/>
  <c r="L245" i="1"/>
  <c r="L98" i="1"/>
  <c r="I97" i="1"/>
  <c r="J97" i="1"/>
  <c r="L97" i="1"/>
  <c r="I54" i="1"/>
  <c r="J54" i="1"/>
  <c r="L54" i="1"/>
  <c r="J22" i="1"/>
  <c r="I22" i="1"/>
  <c r="O22" i="1" s="1"/>
  <c r="O54" i="1" l="1"/>
  <c r="Q54" i="1" s="1"/>
  <c r="O97" i="1"/>
  <c r="Q97" i="1" s="1"/>
  <c r="O245" i="1"/>
  <c r="Q245" i="1" s="1"/>
  <c r="O246" i="1"/>
  <c r="Q246" i="1" s="1"/>
  <c r="P22" i="1"/>
  <c r="Q22" i="1"/>
  <c r="P245" i="1"/>
  <c r="P246" i="1"/>
  <c r="P97" i="1"/>
  <c r="P54" i="1"/>
  <c r="L24" i="1"/>
  <c r="J24" i="1"/>
  <c r="I24" i="1"/>
  <c r="O24" i="1" l="1"/>
  <c r="Q24" i="1" s="1"/>
  <c r="P24" i="1"/>
  <c r="I167" i="1"/>
  <c r="J167" i="1"/>
  <c r="P167" i="1" s="1"/>
  <c r="L167" i="1"/>
  <c r="O167" i="1" l="1"/>
  <c r="Q167" i="1" s="1"/>
  <c r="L146" i="1" l="1"/>
  <c r="J146" i="1"/>
  <c r="P146" i="1" s="1"/>
  <c r="I146" i="1"/>
  <c r="J98" i="1"/>
  <c r="I98" i="1"/>
  <c r="O98" i="1" s="1"/>
  <c r="O146" i="1" l="1"/>
  <c r="Q146" i="1" s="1"/>
  <c r="Q98" i="1"/>
  <c r="L73" i="1"/>
  <c r="L72" i="1"/>
  <c r="L71" i="1"/>
  <c r="J73" i="1"/>
  <c r="J72" i="1"/>
  <c r="J71" i="1"/>
  <c r="I73" i="1"/>
  <c r="I72" i="1"/>
  <c r="I70" i="1"/>
  <c r="I71" i="1"/>
  <c r="O71" i="1" l="1"/>
  <c r="Q71" i="1" s="1"/>
  <c r="O72" i="1"/>
  <c r="Q72" i="1" s="1"/>
  <c r="O73" i="1"/>
  <c r="Q73" i="1" s="1"/>
  <c r="P72" i="1"/>
  <c r="P71" i="1"/>
  <c r="P73" i="1"/>
  <c r="L160" i="1"/>
  <c r="J160" i="1"/>
  <c r="P160" i="1" s="1"/>
  <c r="I160" i="1"/>
  <c r="O160" i="1" l="1"/>
  <c r="Q160" i="1" s="1"/>
  <c r="L147" i="1" l="1"/>
  <c r="J147" i="1"/>
  <c r="P147" i="1" s="1"/>
  <c r="I147" i="1"/>
  <c r="Q107" i="1"/>
  <c r="O147" i="1" l="1"/>
  <c r="Q147" i="1" s="1"/>
  <c r="P107" i="1"/>
  <c r="D262" i="1" l="1"/>
  <c r="I58" i="1" l="1"/>
  <c r="J58" i="1"/>
  <c r="L58" i="1"/>
  <c r="O58" i="1" l="1"/>
  <c r="Q58" i="1" s="1"/>
  <c r="P58" i="1"/>
  <c r="L94" i="1" l="1"/>
  <c r="L95" i="1"/>
  <c r="L108" i="1"/>
  <c r="L99" i="1"/>
  <c r="L109" i="1"/>
  <c r="L102" i="1"/>
  <c r="L103" i="1"/>
  <c r="L104" i="1"/>
  <c r="L100" i="1"/>
  <c r="L101" i="1"/>
  <c r="I35" i="1"/>
  <c r="J35" i="1"/>
  <c r="L35" i="1"/>
  <c r="O35" i="1" l="1"/>
  <c r="Q35" i="1" s="1"/>
  <c r="P35" i="1"/>
  <c r="L18" i="1"/>
  <c r="I159" i="1" l="1"/>
  <c r="J159" i="1"/>
  <c r="P159" i="1" s="1"/>
  <c r="L159" i="1"/>
  <c r="I158" i="1"/>
  <c r="J158" i="1"/>
  <c r="P158" i="1" s="1"/>
  <c r="L158" i="1"/>
  <c r="L124" i="1"/>
  <c r="I101" i="1"/>
  <c r="O101" i="1" s="1"/>
  <c r="J101" i="1"/>
  <c r="O158" i="1" l="1"/>
  <c r="Q158" i="1" s="1"/>
  <c r="O159" i="1"/>
  <c r="Q159" i="1" s="1"/>
  <c r="Q101" i="1"/>
  <c r="P101" i="1"/>
  <c r="L29" i="1" l="1"/>
  <c r="L157" i="1"/>
  <c r="J157" i="1"/>
  <c r="P157" i="1" s="1"/>
  <c r="J29" i="1"/>
  <c r="P29" i="1" s="1"/>
  <c r="I29" i="1"/>
  <c r="I157" i="1"/>
  <c r="O29" i="1" l="1"/>
  <c r="Q29" i="1" s="1"/>
  <c r="O157" i="1"/>
  <c r="Q157" i="1" s="1"/>
  <c r="I240" i="1"/>
  <c r="I204" i="1" l="1"/>
  <c r="J204" i="1"/>
  <c r="L204" i="1"/>
  <c r="O204" i="1" l="1"/>
  <c r="Q204" i="1" s="1"/>
  <c r="P204" i="1"/>
  <c r="I145" i="1"/>
  <c r="J145" i="1"/>
  <c r="P145" i="1" s="1"/>
  <c r="L145" i="1"/>
  <c r="I144" i="1"/>
  <c r="J144" i="1"/>
  <c r="P144" i="1" s="1"/>
  <c r="L144" i="1"/>
  <c r="I143" i="1"/>
  <c r="J143" i="1"/>
  <c r="P143" i="1" s="1"/>
  <c r="L143" i="1"/>
  <c r="O145" i="1" l="1"/>
  <c r="Q145" i="1" s="1"/>
  <c r="O144" i="1"/>
  <c r="Q144" i="1" s="1"/>
  <c r="O143" i="1"/>
  <c r="Q143" i="1" s="1"/>
  <c r="L152" i="1" l="1"/>
  <c r="L153" i="1"/>
  <c r="L154" i="1"/>
  <c r="L155" i="1"/>
  <c r="L156" i="1"/>
  <c r="J152" i="1"/>
  <c r="P152" i="1" s="1"/>
  <c r="J153" i="1"/>
  <c r="P153" i="1" s="1"/>
  <c r="J154" i="1"/>
  <c r="P154" i="1" s="1"/>
  <c r="J155" i="1"/>
  <c r="P155" i="1" s="1"/>
  <c r="J156" i="1"/>
  <c r="P156" i="1" s="1"/>
  <c r="I152" i="1"/>
  <c r="I153" i="1"/>
  <c r="I154" i="1"/>
  <c r="I155" i="1"/>
  <c r="I156" i="1"/>
  <c r="I100" i="1"/>
  <c r="O100" i="1" s="1"/>
  <c r="J100" i="1"/>
  <c r="O156" i="1" l="1"/>
  <c r="Q156" i="1" s="1"/>
  <c r="O153" i="1"/>
  <c r="O155" i="1"/>
  <c r="Q155" i="1" s="1"/>
  <c r="O152" i="1"/>
  <c r="Q152" i="1" s="1"/>
  <c r="O154" i="1"/>
  <c r="Q154" i="1" s="1"/>
  <c r="Q100" i="1"/>
  <c r="P100" i="1"/>
  <c r="Q153" i="1" l="1"/>
  <c r="G45" i="1"/>
  <c r="J18" i="1" l="1"/>
  <c r="I18" i="1"/>
  <c r="O18" i="1" s="1"/>
  <c r="P18" i="1" l="1"/>
  <c r="Q18" i="1"/>
  <c r="I276" i="1" l="1"/>
  <c r="I278" i="1" s="1"/>
  <c r="J276" i="1"/>
  <c r="J278" i="1" s="1"/>
  <c r="K276" i="1"/>
  <c r="K278" i="1" s="1"/>
  <c r="L276" i="1"/>
  <c r="L278" i="1" s="1"/>
  <c r="M276" i="1"/>
  <c r="M278" i="1" s="1"/>
  <c r="N276" i="1"/>
  <c r="N278" i="1" s="1"/>
  <c r="O276" i="1"/>
  <c r="O278" i="1" s="1"/>
  <c r="P276" i="1"/>
  <c r="P278" i="1" s="1"/>
  <c r="Q276" i="1"/>
  <c r="Q278" i="1" s="1"/>
  <c r="Q280" i="1" s="1"/>
  <c r="H276" i="1"/>
  <c r="H278" i="1" s="1"/>
  <c r="H280" i="1" s="1"/>
  <c r="G276" i="1" l="1"/>
  <c r="G278" i="1" l="1"/>
  <c r="I241" i="1" l="1"/>
  <c r="J241" i="1"/>
  <c r="L241" i="1"/>
  <c r="O241" i="1" l="1"/>
  <c r="Q241" i="1" s="1"/>
  <c r="P241" i="1"/>
  <c r="I231" i="1" l="1"/>
  <c r="J231" i="1"/>
  <c r="I189" i="1"/>
  <c r="J189" i="1"/>
  <c r="I190" i="1"/>
  <c r="J190" i="1"/>
  <c r="I191" i="1"/>
  <c r="J191" i="1"/>
  <c r="I192" i="1"/>
  <c r="J192" i="1"/>
  <c r="I193" i="1"/>
  <c r="J193" i="1"/>
  <c r="I194" i="1"/>
  <c r="J194" i="1"/>
  <c r="I195" i="1"/>
  <c r="J195" i="1"/>
  <c r="I196" i="1"/>
  <c r="J196" i="1"/>
  <c r="I197" i="1"/>
  <c r="J197" i="1"/>
  <c r="I198" i="1"/>
  <c r="J198" i="1"/>
  <c r="I199" i="1"/>
  <c r="J199" i="1"/>
  <c r="I200" i="1"/>
  <c r="J200" i="1"/>
  <c r="I201" i="1"/>
  <c r="J201" i="1"/>
  <c r="I203" i="1"/>
  <c r="J203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3" i="1"/>
  <c r="J224" i="1" l="1"/>
  <c r="L224" i="1"/>
  <c r="O189" i="1"/>
  <c r="I224" i="1"/>
  <c r="O194" i="1"/>
  <c r="O203" i="1"/>
  <c r="O198" i="1"/>
  <c r="O231" i="1"/>
  <c r="H261" i="1"/>
  <c r="O200" i="1"/>
  <c r="O192" i="1"/>
  <c r="O190" i="1"/>
  <c r="O196" i="1"/>
  <c r="O201" i="1"/>
  <c r="O199" i="1"/>
  <c r="O197" i="1"/>
  <c r="O195" i="1"/>
  <c r="O193" i="1"/>
  <c r="O191" i="1"/>
  <c r="L232" i="1"/>
  <c r="L233" i="1"/>
  <c r="L234" i="1"/>
  <c r="L235" i="1"/>
  <c r="L240" i="1"/>
  <c r="O240" i="1" s="1"/>
  <c r="L236" i="1"/>
  <c r="L237" i="1"/>
  <c r="L242" i="1"/>
  <c r="L243" i="1"/>
  <c r="L244" i="1"/>
  <c r="L254" i="1"/>
  <c r="L258" i="1"/>
  <c r="I253" i="1"/>
  <c r="J253" i="1"/>
  <c r="I228" i="1"/>
  <c r="O228" i="1" s="1"/>
  <c r="J228" i="1"/>
  <c r="I230" i="1"/>
  <c r="O230" i="1" s="1"/>
  <c r="J230" i="1"/>
  <c r="I232" i="1"/>
  <c r="J232" i="1"/>
  <c r="I233" i="1"/>
  <c r="J233" i="1"/>
  <c r="I234" i="1"/>
  <c r="J234" i="1"/>
  <c r="I235" i="1"/>
  <c r="J235" i="1"/>
  <c r="I229" i="1"/>
  <c r="J229" i="1"/>
  <c r="J240" i="1"/>
  <c r="I236" i="1"/>
  <c r="J236" i="1"/>
  <c r="I237" i="1"/>
  <c r="J237" i="1"/>
  <c r="I242" i="1"/>
  <c r="J242" i="1"/>
  <c r="I243" i="1"/>
  <c r="J243" i="1"/>
  <c r="I244" i="1"/>
  <c r="J244" i="1"/>
  <c r="I254" i="1"/>
  <c r="J254" i="1"/>
  <c r="I258" i="1"/>
  <c r="J258" i="1"/>
  <c r="J227" i="1"/>
  <c r="I227" i="1"/>
  <c r="I127" i="1"/>
  <c r="J127" i="1"/>
  <c r="P127" i="1" s="1"/>
  <c r="L127" i="1"/>
  <c r="L128" i="1"/>
  <c r="L129" i="1"/>
  <c r="L131" i="1"/>
  <c r="L130" i="1"/>
  <c r="L137" i="1"/>
  <c r="L132" i="1"/>
  <c r="L133" i="1"/>
  <c r="L140" i="1"/>
  <c r="L141" i="1"/>
  <c r="L150" i="1"/>
  <c r="L166" i="1"/>
  <c r="L25" i="1"/>
  <c r="L142" i="1"/>
  <c r="L151" i="1"/>
  <c r="L26" i="1"/>
  <c r="I128" i="1"/>
  <c r="J128" i="1"/>
  <c r="P128" i="1" s="1"/>
  <c r="I129" i="1"/>
  <c r="J129" i="1"/>
  <c r="P129" i="1" s="1"/>
  <c r="I131" i="1"/>
  <c r="J131" i="1"/>
  <c r="P131" i="1" s="1"/>
  <c r="I130" i="1"/>
  <c r="J130" i="1"/>
  <c r="P130" i="1" s="1"/>
  <c r="I137" i="1"/>
  <c r="J137" i="1"/>
  <c r="P137" i="1" s="1"/>
  <c r="I132" i="1"/>
  <c r="J132" i="1"/>
  <c r="P132" i="1" s="1"/>
  <c r="I133" i="1"/>
  <c r="J133" i="1"/>
  <c r="P133" i="1" s="1"/>
  <c r="I140" i="1"/>
  <c r="J140" i="1"/>
  <c r="P140" i="1" s="1"/>
  <c r="I141" i="1"/>
  <c r="J141" i="1"/>
  <c r="P141" i="1" s="1"/>
  <c r="I150" i="1"/>
  <c r="J150" i="1"/>
  <c r="P150" i="1" s="1"/>
  <c r="I166" i="1"/>
  <c r="J166" i="1"/>
  <c r="P166" i="1" s="1"/>
  <c r="I25" i="1"/>
  <c r="J25" i="1"/>
  <c r="I142" i="1"/>
  <c r="J142" i="1"/>
  <c r="P142" i="1" s="1"/>
  <c r="I151" i="1"/>
  <c r="J151" i="1"/>
  <c r="P151" i="1" s="1"/>
  <c r="I26" i="1"/>
  <c r="J26" i="1"/>
  <c r="J126" i="1"/>
  <c r="I126" i="1"/>
  <c r="J91" i="1"/>
  <c r="L70" i="1"/>
  <c r="O70" i="1" s="1"/>
  <c r="J104" i="1"/>
  <c r="I104" i="1"/>
  <c r="O104" i="1" s="1"/>
  <c r="J103" i="1"/>
  <c r="I103" i="1"/>
  <c r="O103" i="1" s="1"/>
  <c r="J102" i="1"/>
  <c r="I102" i="1"/>
  <c r="O102" i="1" s="1"/>
  <c r="J109" i="1"/>
  <c r="I109" i="1"/>
  <c r="O109" i="1" s="1"/>
  <c r="J99" i="1"/>
  <c r="I99" i="1"/>
  <c r="O99" i="1" s="1"/>
  <c r="J108" i="1"/>
  <c r="I108" i="1"/>
  <c r="O108" i="1" s="1"/>
  <c r="J95" i="1"/>
  <c r="I95" i="1"/>
  <c r="O95" i="1" s="1"/>
  <c r="J94" i="1"/>
  <c r="I94" i="1"/>
  <c r="J93" i="1"/>
  <c r="I93" i="1"/>
  <c r="O93" i="1" s="1"/>
  <c r="J92" i="1"/>
  <c r="I92" i="1"/>
  <c r="I47" i="1"/>
  <c r="J47" i="1"/>
  <c r="L67" i="1"/>
  <c r="L66" i="1"/>
  <c r="J70" i="1"/>
  <c r="J67" i="1"/>
  <c r="I67" i="1"/>
  <c r="J66" i="1"/>
  <c r="I66" i="1"/>
  <c r="L57" i="1"/>
  <c r="L53" i="1"/>
  <c r="L52" i="1"/>
  <c r="L51" i="1"/>
  <c r="L44" i="1"/>
  <c r="L42" i="1"/>
  <c r="J44" i="1"/>
  <c r="I44" i="1"/>
  <c r="J42" i="1"/>
  <c r="J41" i="1"/>
  <c r="I41" i="1"/>
  <c r="J57" i="1"/>
  <c r="I57" i="1"/>
  <c r="J53" i="1"/>
  <c r="I53" i="1"/>
  <c r="J52" i="1"/>
  <c r="I52" i="1"/>
  <c r="J51" i="1"/>
  <c r="I51" i="1"/>
  <c r="J49" i="1"/>
  <c r="I49" i="1"/>
  <c r="O49" i="1" s="1"/>
  <c r="J48" i="1"/>
  <c r="I48" i="1"/>
  <c r="O48" i="1" s="1"/>
  <c r="L34" i="1"/>
  <c r="J34" i="1"/>
  <c r="I34" i="1"/>
  <c r="J33" i="1"/>
  <c r="I33" i="1"/>
  <c r="I21" i="1"/>
  <c r="J21" i="1"/>
  <c r="L23" i="1"/>
  <c r="J23" i="1"/>
  <c r="I23" i="1"/>
  <c r="I13" i="1"/>
  <c r="J13" i="1"/>
  <c r="L15" i="1"/>
  <c r="I15" i="1"/>
  <c r="J15" i="1"/>
  <c r="I14" i="1"/>
  <c r="O14" i="1" s="1"/>
  <c r="J14" i="1"/>
  <c r="O224" i="1" l="1"/>
  <c r="O130" i="1"/>
  <c r="L19" i="1"/>
  <c r="J19" i="1"/>
  <c r="I19" i="1"/>
  <c r="J45" i="1"/>
  <c r="L45" i="1"/>
  <c r="O150" i="1"/>
  <c r="O133" i="1"/>
  <c r="O34" i="1"/>
  <c r="O131" i="1"/>
  <c r="O142" i="1"/>
  <c r="L82" i="1"/>
  <c r="J186" i="1"/>
  <c r="O141" i="1"/>
  <c r="L260" i="1"/>
  <c r="I31" i="1"/>
  <c r="I39" i="1"/>
  <c r="L31" i="1"/>
  <c r="J61" i="1"/>
  <c r="L186" i="1"/>
  <c r="I82" i="1"/>
  <c r="J39" i="1"/>
  <c r="J82" i="1"/>
  <c r="I61" i="1"/>
  <c r="J124" i="1"/>
  <c r="J260" i="1"/>
  <c r="J31" i="1"/>
  <c r="L39" i="1"/>
  <c r="I45" i="1"/>
  <c r="L61" i="1"/>
  <c r="I124" i="1"/>
  <c r="I186" i="1"/>
  <c r="O253" i="1"/>
  <c r="I260" i="1"/>
  <c r="O151" i="1"/>
  <c r="Q151" i="1" s="1"/>
  <c r="O166" i="1"/>
  <c r="O140" i="1"/>
  <c r="O137" i="1"/>
  <c r="O128" i="1"/>
  <c r="O127" i="1"/>
  <c r="O47" i="1"/>
  <c r="O41" i="1"/>
  <c r="O132" i="1"/>
  <c r="O129" i="1"/>
  <c r="O52" i="1"/>
  <c r="O57" i="1"/>
  <c r="O21" i="1"/>
  <c r="O51" i="1"/>
  <c r="O53" i="1"/>
  <c r="O234" i="1"/>
  <c r="O126" i="1"/>
  <c r="O254" i="1"/>
  <c r="O258" i="1"/>
  <c r="O42" i="1"/>
  <c r="O44" i="1"/>
  <c r="O92" i="1"/>
  <c r="O15" i="1"/>
  <c r="O33" i="1"/>
  <c r="O13" i="1"/>
  <c r="O243" i="1"/>
  <c r="O237" i="1"/>
  <c r="O229" i="1"/>
  <c r="O232" i="1"/>
  <c r="O67" i="1"/>
  <c r="O227" i="1"/>
  <c r="O23" i="1"/>
  <c r="P126" i="1"/>
  <c r="P186" i="1" s="1"/>
  <c r="O244" i="1"/>
  <c r="O242" i="1"/>
  <c r="O236" i="1"/>
  <c r="O94" i="1"/>
  <c r="Q94" i="1" s="1"/>
  <c r="O26" i="1"/>
  <c r="Q26" i="1" s="1"/>
  <c r="O25" i="1"/>
  <c r="O66" i="1"/>
  <c r="O235" i="1"/>
  <c r="O233" i="1"/>
  <c r="P47" i="1"/>
  <c r="Q104" i="1"/>
  <c r="P26" i="1"/>
  <c r="O19" i="1" l="1"/>
  <c r="O186" i="1"/>
  <c r="O61" i="1"/>
  <c r="O82" i="1"/>
  <c r="O39" i="1"/>
  <c r="O45" i="1"/>
  <c r="O260" i="1"/>
  <c r="O31" i="1"/>
  <c r="O124" i="1"/>
  <c r="Q126" i="1"/>
  <c r="Q47" i="1"/>
  <c r="A263" i="1" l="1"/>
  <c r="P258" i="1"/>
  <c r="P254" i="1"/>
  <c r="P244" i="1"/>
  <c r="P243" i="1"/>
  <c r="P236" i="1"/>
  <c r="P242" i="1"/>
  <c r="P237" i="1"/>
  <c r="P240" i="1"/>
  <c r="P229" i="1"/>
  <c r="P235" i="1"/>
  <c r="P234" i="1"/>
  <c r="P233" i="1"/>
  <c r="P232" i="1"/>
  <c r="P230" i="1"/>
  <c r="P228" i="1"/>
  <c r="P253" i="1"/>
  <c r="P227" i="1"/>
  <c r="P226" i="1"/>
  <c r="P203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231" i="1"/>
  <c r="P25" i="1"/>
  <c r="P98" i="1"/>
  <c r="P104" i="1"/>
  <c r="P103" i="1"/>
  <c r="P102" i="1"/>
  <c r="P109" i="1"/>
  <c r="P99" i="1"/>
  <c r="P108" i="1"/>
  <c r="P95" i="1"/>
  <c r="P94" i="1"/>
  <c r="P93" i="1"/>
  <c r="P92" i="1"/>
  <c r="P91" i="1"/>
  <c r="P70" i="1"/>
  <c r="P67" i="1"/>
  <c r="P66" i="1"/>
  <c r="P57" i="1"/>
  <c r="P53" i="1"/>
  <c r="P52" i="1"/>
  <c r="P51" i="1"/>
  <c r="P49" i="1"/>
  <c r="P48" i="1"/>
  <c r="P41" i="1"/>
  <c r="P42" i="1"/>
  <c r="P44" i="1"/>
  <c r="P34" i="1"/>
  <c r="P33" i="1"/>
  <c r="P23" i="1"/>
  <c r="P21" i="1"/>
  <c r="P14" i="1"/>
  <c r="P15" i="1"/>
  <c r="P13" i="1"/>
  <c r="P224" i="1" l="1"/>
  <c r="P19" i="1"/>
  <c r="P260" i="1"/>
  <c r="P39" i="1"/>
  <c r="P124" i="1"/>
  <c r="P45" i="1"/>
  <c r="P31" i="1"/>
  <c r="P61" i="1"/>
  <c r="P82" i="1"/>
  <c r="J261" i="1" l="1"/>
  <c r="N261" i="1"/>
  <c r="M261" i="1"/>
  <c r="L261" i="1"/>
  <c r="K261" i="1"/>
  <c r="I261" i="1"/>
  <c r="Q34" i="1" l="1"/>
  <c r="Q227" i="1" l="1"/>
  <c r="Q253" i="1"/>
  <c r="Q228" i="1"/>
  <c r="Q243" i="1"/>
  <c r="Q229" i="1"/>
  <c r="Q242" i="1"/>
  <c r="Q237" i="1"/>
  <c r="Q234" i="1"/>
  <c r="Q233" i="1"/>
  <c r="Q230" i="1"/>
  <c r="Q232" i="1"/>
  <c r="Q235" i="1"/>
  <c r="Q258" i="1"/>
  <c r="Q236" i="1"/>
  <c r="Q244" i="1"/>
  <c r="Q240" i="1"/>
  <c r="Q254" i="1"/>
  <c r="Q231" i="1"/>
  <c r="Q192" i="1"/>
  <c r="Q191" i="1"/>
  <c r="Q189" i="1"/>
  <c r="Q195" i="1"/>
  <c r="Q193" i="1"/>
  <c r="Q194" i="1"/>
  <c r="Q203" i="1"/>
  <c r="Q197" i="1"/>
  <c r="Q201" i="1"/>
  <c r="Q200" i="1"/>
  <c r="Q199" i="1"/>
  <c r="Q196" i="1"/>
  <c r="Q190" i="1"/>
  <c r="Q198" i="1"/>
  <c r="Q130" i="1"/>
  <c r="Q127" i="1"/>
  <c r="Q150" i="1"/>
  <c r="Q133" i="1"/>
  <c r="Q166" i="1"/>
  <c r="Q14" i="1"/>
  <c r="Q132" i="1"/>
  <c r="Q137" i="1"/>
  <c r="Q141" i="1"/>
  <c r="Q131" i="1"/>
  <c r="Q25" i="1"/>
  <c r="Q140" i="1"/>
  <c r="Q142" i="1"/>
  <c r="Q92" i="1"/>
  <c r="Q93" i="1"/>
  <c r="Q95" i="1"/>
  <c r="Q109" i="1"/>
  <c r="Q108" i="1"/>
  <c r="Q99" i="1"/>
  <c r="Q103" i="1"/>
  <c r="Q102" i="1"/>
  <c r="Q66" i="1"/>
  <c r="Q67" i="1"/>
  <c r="Q70" i="1"/>
  <c r="Q49" i="1"/>
  <c r="Q53" i="1"/>
  <c r="Q52" i="1"/>
  <c r="Q57" i="1"/>
  <c r="Q51" i="1"/>
  <c r="Q44" i="1"/>
  <c r="Q41" i="1"/>
  <c r="Q42" i="1"/>
  <c r="Q23" i="1"/>
  <c r="Q15" i="1"/>
  <c r="Q224" i="1" l="1"/>
  <c r="Q45" i="1"/>
  <c r="Q82" i="1"/>
  <c r="Q48" i="1"/>
  <c r="Q61" i="1" s="1"/>
  <c r="Q33" i="1"/>
  <c r="Q39" i="1" s="1"/>
  <c r="Q21" i="1"/>
  <c r="Q31" i="1" s="1"/>
  <c r="Q128" i="1"/>
  <c r="Q91" i="1"/>
  <c r="Q124" i="1" s="1"/>
  <c r="Q13" i="1"/>
  <c r="Q19" i="1" s="1"/>
  <c r="Q129" i="1"/>
  <c r="Q226" i="1"/>
  <c r="Q260" i="1" s="1"/>
  <c r="P261" i="1"/>
  <c r="Q186" i="1" l="1"/>
  <c r="O261" i="1"/>
  <c r="Q261" i="1" l="1"/>
  <c r="G261" i="1" l="1"/>
  <c r="G281" i="1" s="1"/>
</calcChain>
</file>

<file path=xl/sharedStrings.xml><?xml version="1.0" encoding="utf-8"?>
<sst xmlns="http://schemas.openxmlformats.org/spreadsheetml/2006/main" count="1191" uniqueCount="396">
  <si>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</si>
  <si>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</si>
  <si>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</si>
  <si>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</si>
  <si>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</si>
  <si>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</si>
  <si>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</si>
  <si>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</si>
  <si>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</si>
  <si>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</si>
  <si>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</si>
  <si>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</si>
  <si>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</si>
  <si>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</si>
  <si>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</si>
  <si>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</si>
  <si>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</si>
  <si>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</si>
  <si>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</si>
  <si>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</si>
  <si>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</si>
  <si>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GERENCIA</t>
  </si>
  <si>
    <t>DIRECCION DE RECURSOS HUMANOS</t>
  </si>
  <si>
    <t>DEPARTAMENTO DE CONTROL Y ANALISIS DE LAS OPERACIONES</t>
  </si>
  <si>
    <t>DIRECCION FINANCIERA</t>
  </si>
  <si>
    <t>DIRECCION JURIDICA</t>
  </si>
  <si>
    <t>DIRECCION ADMINISTRATIVA</t>
  </si>
  <si>
    <t>DIRECCION DE TECNOLOGIAS DE LA INFORMACION Y COMUNICACION</t>
  </si>
  <si>
    <t>LAURA PATRICIA HERNANDEZ CABRERA</t>
  </si>
  <si>
    <t>FIJO</t>
  </si>
  <si>
    <t>MARIA DEL PILAR PENA GARCIA</t>
  </si>
  <si>
    <t>DIRECTOR (A) RECURSOS HUMANOS</t>
  </si>
  <si>
    <t>Carrera Administrativa</t>
  </si>
  <si>
    <t>WILMA NAVIL RODRIGUEZ MENA</t>
  </si>
  <si>
    <t>HENRY SAHDALA DUMIT</t>
  </si>
  <si>
    <t>TESORERO</t>
  </si>
  <si>
    <t>YVONNE RAMONA NUÑEZ GARCIA</t>
  </si>
  <si>
    <t>ENCARGADO (A) DEPARTAMENTO DE FISCALIZACIÓN INTERNA</t>
  </si>
  <si>
    <t>MARIA ISABEL ALTAGRACIA MARION LANDAIS DE CASTRO</t>
  </si>
  <si>
    <t>SECRETARIA EJECUTIVA</t>
  </si>
  <si>
    <t>De Confianza</t>
  </si>
  <si>
    <t>RAQUEL ARACELIS GRANVILLE SOLANO</t>
  </si>
  <si>
    <t>ENCARGADA DIV. DE COBROS</t>
  </si>
  <si>
    <t>LUCILA FERMIN DE LA CRUZ</t>
  </si>
  <si>
    <t>LEIDY ESTEFANI ROSARIO MONTILLA</t>
  </si>
  <si>
    <t>AMERICA QUISQUEYA SANTANA BAUTISTA</t>
  </si>
  <si>
    <t>PARALEGAL</t>
  </si>
  <si>
    <t>RAMONA ESPINAL SOLIS</t>
  </si>
  <si>
    <t>ARLIN YAJAIRA MERCEDES VILLA</t>
  </si>
  <si>
    <t>MARINA INES FIALLO CABRAL</t>
  </si>
  <si>
    <t>DIRECTORA ADMINISTRATIVA</t>
  </si>
  <si>
    <t>ROSA ELIZABETH NUÑEZ FERNANDEZ</t>
  </si>
  <si>
    <t>MIRIAM JULENNY RUIZ DE LA ROSA</t>
  </si>
  <si>
    <t>EDUARDO JOSE PIMENTEL PEÑA</t>
  </si>
  <si>
    <t>ENCARGADO SECCION ALMACEN Y SUMINISTRO</t>
  </si>
  <si>
    <t>LEISSA MARGARITA VARGAS ROSARIO</t>
  </si>
  <si>
    <t>AUXILIAR ADMINISTRATIVO I</t>
  </si>
  <si>
    <t>MIGUEL ANGEL DORVILLE ROJA</t>
  </si>
  <si>
    <t>CHOFER I</t>
  </si>
  <si>
    <t>JOAN GABRIEL MARTINEZ MARTE</t>
  </si>
  <si>
    <t>EVELYN GUADALUPE PEREZ</t>
  </si>
  <si>
    <t>ISIDRO MARTE GUZMAN</t>
  </si>
  <si>
    <t>YNOCENCIO PIÑA CORREA</t>
  </si>
  <si>
    <t>MENSAJERO EXTERNO</t>
  </si>
  <si>
    <t>ARMANDO ANTONIO REYES POLANCO</t>
  </si>
  <si>
    <t>JERSON TEJADA RODRIGUEZ</t>
  </si>
  <si>
    <t>JOSE ISRAEL DEL ORBE ANTONIO</t>
  </si>
  <si>
    <t>DIRECTOR (A) DE FINANZAS</t>
  </si>
  <si>
    <t>BIANKA PAULINA PERALTA CONTRERAS</t>
  </si>
  <si>
    <t>ENC. DPTO. CONTAB.</t>
  </si>
  <si>
    <t>BIBIANA NIVAR CASTILLO DE HERGUEDAS</t>
  </si>
  <si>
    <t>ENCARGADO (A) DEP. DE CONCILIACION</t>
  </si>
  <si>
    <t>CONTADOR (A)</t>
  </si>
  <si>
    <t>ELVIA BALBUENA LANTIGUA</t>
  </si>
  <si>
    <t>ANALISTA DE CUENTAS POR COBRAR</t>
  </si>
  <si>
    <t>ELIZABETH RODRIGUEZ GOMEZ</t>
  </si>
  <si>
    <t>JORGE RAFAEL KOURIE DICKSON</t>
  </si>
  <si>
    <t>BIOSAITY LORENZO GUZMAN</t>
  </si>
  <si>
    <t>SAHADIA ERCILIA CRUZ ABREU</t>
  </si>
  <si>
    <t>ANA MILDRED SUARDY GONZALEZ</t>
  </si>
  <si>
    <t>VICTORIA ALICIA LUGO DE SANTANA</t>
  </si>
  <si>
    <t>YOLANDA E DEL C DE JS BEJARAN CRUZ</t>
  </si>
  <si>
    <t>MAYRA ALTAGRACIA NUÑEZ DIAZ</t>
  </si>
  <si>
    <t>ENMANUEL MANZUETA CALCAÑO</t>
  </si>
  <si>
    <t>MERYS ESTERLYN GUERRERO HERRERA</t>
  </si>
  <si>
    <t>ANALISTA CUENTAS GUBERNAMENTALES</t>
  </si>
  <si>
    <t>ALBA MARIEL DE LEON RAMIREZ</t>
  </si>
  <si>
    <t>JENNIFER GOMEZ LINARES</t>
  </si>
  <si>
    <t>LILLIAM ALTAGRACIA PANIAGUA ESPIRITU</t>
  </si>
  <si>
    <t>NORIS MASSIEL REYES GABIN</t>
  </si>
  <si>
    <t>MONITOR DE SERVICIOS</t>
  </si>
  <si>
    <t>DHARIANA ELIZABETH ALECON QUEZADA</t>
  </si>
  <si>
    <t>RINA HUBER REYES</t>
  </si>
  <si>
    <t>MIRLA ANABELL CORDERO GONZALEZ</t>
  </si>
  <si>
    <t>NIRSA JOSELA SENA TRINIDAD</t>
  </si>
  <si>
    <t>ANALISTA DE CONTROL Y OPERACIONES</t>
  </si>
  <si>
    <t>EUCLIDES DE OLEO OGANDO</t>
  </si>
  <si>
    <t>JAZMIN UCETA PEREZ</t>
  </si>
  <si>
    <t>BERQUIS ARELIS GUZMAN GUZMAN</t>
  </si>
  <si>
    <t>HECTOR EMILIO MOTA PORTES</t>
  </si>
  <si>
    <t>DIR. TECNOLOGIA INFORMACION Y COMUNICACION</t>
  </si>
  <si>
    <t>MANUEL RAFAEL BISONO MARTINEZ</t>
  </si>
  <si>
    <t>ENC. DEPARTAMENTO OPERACIONES TIC</t>
  </si>
  <si>
    <t>ROBERTO CARLOS JAQUEZ RIVERA</t>
  </si>
  <si>
    <t>LUCAS NICOLAS MEJIA</t>
  </si>
  <si>
    <t>DAVID LEONARDO PINEDA PEREZ</t>
  </si>
  <si>
    <t>DESARROLLADOR DE SOFTWARE II</t>
  </si>
  <si>
    <t>JOAQUIN ALTAGRACIA NADAL DECENA</t>
  </si>
  <si>
    <t>WEB MASTER</t>
  </si>
  <si>
    <t>MARGARITA ESQUEA MARTINEZ</t>
  </si>
  <si>
    <t>ENC. DIV. SOPORTE TECNICO Y MESA DE AYUDA</t>
  </si>
  <si>
    <t>VICTOR IVAN HENRIQUEZ MONTA O</t>
  </si>
  <si>
    <t>ENC. DIV. ADMINISTRACION DE SERVIDORES Y CONFIGURACION</t>
  </si>
  <si>
    <t>BILLY JOEL UREÑA RODRIGUEZ</t>
  </si>
  <si>
    <t>ENCARGADO (A) DIVISIÓN ADM. TELECOMUNICACIONES Y REDES</t>
  </si>
  <si>
    <t>RAMON ANTONIO PICHARDO CANELA</t>
  </si>
  <si>
    <t>ENC. DPTO. ADMINISTRACION SERVICIO TIC</t>
  </si>
  <si>
    <t>CHARLIE LORENZO PEÑA SANTOS</t>
  </si>
  <si>
    <t>ENC. DIVISION ANALISIS DE SISTEMAS</t>
  </si>
  <si>
    <t>MARTINA HERNANDEZ DURAN</t>
  </si>
  <si>
    <t>ENC. DIV. ADMINISTRACION CONTINUIDAD TIC</t>
  </si>
  <si>
    <t>PEDRO PABLO VASQUEZ CABRERA</t>
  </si>
  <si>
    <t>GRACIELA CASTRO TRINIDAD</t>
  </si>
  <si>
    <t>KERLIN SANTIAGO DE LA CRUZ ALVAREZ</t>
  </si>
  <si>
    <t>JOSE EDUARDO TAVERAS RODRIGUEZ</t>
  </si>
  <si>
    <t>MONITOR DE OPERACIONES DE SISTEMAS</t>
  </si>
  <si>
    <t>ADELAIDA ESTELA DE LA A BAUTISTA LARA</t>
  </si>
  <si>
    <t>FELIX ANTONIO GUZMAN RODRIGUEZ</t>
  </si>
  <si>
    <t>ARSENILIA BAUTISTA ALCANTARA</t>
  </si>
  <si>
    <t>JULIO ANTONIO FELIZ RAMIREZ</t>
  </si>
  <si>
    <t>INGRID MIOSOTTIS ROSARIO RIVERA</t>
  </si>
  <si>
    <t>DIOGENES ANTONIO QUI ONES AMPARO</t>
  </si>
  <si>
    <t>LEIDY FRANK SANCHEZ OVIEDO</t>
  </si>
  <si>
    <t>ELSA CAROLINA SEGURA MANCEBO</t>
  </si>
  <si>
    <t>JUAN CARLOS BISONO RAMOS</t>
  </si>
  <si>
    <t>SUGEL MERCEDES ROQUE TAPIA</t>
  </si>
  <si>
    <t>FLORY BARBARA GONZALEZ HERNANDEZ</t>
  </si>
  <si>
    <t>VANESSA AIMEE PEÑA MEJIA</t>
  </si>
  <si>
    <t>YADIRA AMARILIS ABREU UREÑA</t>
  </si>
  <si>
    <t>ROBERTO MANUEL RODRIGUEZ CASTILLO</t>
  </si>
  <si>
    <t>KENIA ALTAGRACIA DIAZ ALMONTE</t>
  </si>
  <si>
    <t>SUB-TOTAL</t>
  </si>
  <si>
    <t>RAMON SIMEON HERNANDEZ SANTANA</t>
  </si>
  <si>
    <t>ANALISTA DE INCIDENTES DE SISTEMAS</t>
  </si>
  <si>
    <t>GISSELL JAZMIN MARTINEZ PANTALEON</t>
  </si>
  <si>
    <t>DIRECTOR (A) DE PLANIFICACION Y DESARROLLO</t>
  </si>
  <si>
    <t>ENCARGADO (A) DEP. SERVICIOS GENERALES</t>
  </si>
  <si>
    <t>ENCARGADO (A) DEP. COMPRAS Y CONTRATACIONES</t>
  </si>
  <si>
    <t>ENCARGADO (A) DEPARTAMENTO DE CONTROL Y ANALISIS DE LAS OPERACIONES</t>
  </si>
  <si>
    <t>ANALISTA DE INVERSIONES</t>
  </si>
  <si>
    <t xml:space="preserve">Función </t>
  </si>
  <si>
    <t>PABLO ANDRES DE LA CRUZ</t>
  </si>
  <si>
    <t>ADMINISTRADOR (A) DE BASE DE DATOS</t>
  </si>
  <si>
    <t>ENCARGADO SECCION MANTENIMIENTO Y MAYORDOMIA</t>
  </si>
  <si>
    <t xml:space="preserve"> </t>
  </si>
  <si>
    <t>total regionales</t>
  </si>
  <si>
    <t>total nomina</t>
  </si>
  <si>
    <t>Total pagado</t>
  </si>
  <si>
    <t>ISAIRA SOTO SANCHEZ</t>
  </si>
  <si>
    <t>KEYLA NYNOSKA JIMENEZ RAMIREZ</t>
  </si>
  <si>
    <t>YESEBEL CORDERO HENRIQUEZ</t>
  </si>
  <si>
    <t>DORALINA GONZALEZ EMILIANO</t>
  </si>
  <si>
    <t>SAMUEL REINOSO ARIAS</t>
  </si>
  <si>
    <t>ENDRINA YELIXA FELIZ HERRERA</t>
  </si>
  <si>
    <t>ENC. DIVISION ADMINISTRACION DE INICIDENTES</t>
  </si>
  <si>
    <t>ANA LIDIA PEREZ FRANCO</t>
  </si>
  <si>
    <t xml:space="preserve">         </t>
  </si>
  <si>
    <t xml:space="preserve">    Directora de Recursos Humanos                                     Director de Finanzas                           Tesorero de la Seguridad Social</t>
  </si>
  <si>
    <t>MAYELIN DESIRE CASTILLO CARO</t>
  </si>
  <si>
    <t>RICHARD ALFREDO LION TEJADA</t>
  </si>
  <si>
    <t>MARELINE GISSEL RAMÍREZ TEJERA</t>
  </si>
  <si>
    <t>MELISSA MARIA PEÑA DE LA CRUZ</t>
  </si>
  <si>
    <t>YANET MAGDALENA MONTERO GUERRERO</t>
  </si>
  <si>
    <t>MASSIEL BRITO CACERES</t>
  </si>
  <si>
    <t>MAYRENI ALEXANDRA MENDEZ RODRIGUEZ</t>
  </si>
  <si>
    <t>LISMARY MABEL FERNANDEZ MARTINEZ</t>
  </si>
  <si>
    <t>AMBAR PAOLA CRUZ CANAAN</t>
  </si>
  <si>
    <t>LUZ DEL CARMEN MEJIA</t>
  </si>
  <si>
    <t>JENNY ELENA GOMEZ DE LOS SANTOS</t>
  </si>
  <si>
    <t>OSCAR ALBERTO SANTANA MATOS</t>
  </si>
  <si>
    <t xml:space="preserve">                   Pilar Peña                                                            Jose Israel Del Orbe                                            Henry Sahdalá</t>
  </si>
  <si>
    <t>WANDA CAROLINA PEREZ MEJIA</t>
  </si>
  <si>
    <t>ANALISTA DE PAGOS GUBERNAMENTALES</t>
  </si>
  <si>
    <t>CARLOS AGUERO MORALES</t>
  </si>
  <si>
    <t>JENNIFER LUISANNA ORTEGA SANCHEZ</t>
  </si>
  <si>
    <t>ANEURY CUESTA PIÑA</t>
  </si>
  <si>
    <t>ERISON RONALDO SOTO SOTO</t>
  </si>
  <si>
    <t>KATHERINNE GUANTE SISA</t>
  </si>
  <si>
    <t>GEISA LIDIA CASTRO ENCARNACION</t>
  </si>
  <si>
    <t>AYUDANTE DE MANTENIMIENTO</t>
  </si>
  <si>
    <t>EUNICE ELIZABETH SANTOS RODRIGUEZ</t>
  </si>
  <si>
    <t>LORENDY ROMERO JIMENEZ</t>
  </si>
  <si>
    <t>TECNICO DE RECURSOS HUMANOS</t>
  </si>
  <si>
    <t>LETICIA CAROLINA PICCIRILLO STERLING</t>
  </si>
  <si>
    <t>ENCARGADO (A) DEPARTAMENTO DE ORGANIZACIÓN DE TRABAJO Y COMPENSACIÓN.</t>
  </si>
  <si>
    <t>MARICELA ARAUJO MORA</t>
  </si>
  <si>
    <t>ARGENIS ERNESTO GENAO GUZMAN</t>
  </si>
  <si>
    <t>SUPERVISOR (A)  DE DIGITALIZACION</t>
  </si>
  <si>
    <t>KARLA MARIA DAVIS PEÑA</t>
  </si>
  <si>
    <t>VANESSA PEREZ DIONISIO</t>
  </si>
  <si>
    <t>ALEXANDRA MARIA ARIAS SUAREZ</t>
  </si>
  <si>
    <t>ANGELA DOLORES SANTANA GONZALEZ</t>
  </si>
  <si>
    <t>ANA MIGUELINA MEJIA</t>
  </si>
  <si>
    <t>DIANA CHANIN SANTOS ALCANTARA</t>
  </si>
  <si>
    <t>ROSSY JACQUELINE CASTILLO LOPEZ</t>
  </si>
  <si>
    <t>JOHANNY MERCEDES SALCEDO DE LOS SANTOS</t>
  </si>
  <si>
    <t>CARLA YARITZA DE LA ROSA VARGAS</t>
  </si>
  <si>
    <t>WAYNER ANTONIO ROJAS HERNÁNDEZ</t>
  </si>
  <si>
    <t>HECTOR ANDRES ORTIZ CONTRERAS</t>
  </si>
  <si>
    <t>JOSE LEONARDO POLANCO PACHECO</t>
  </si>
  <si>
    <t>ANALISTA DE SISTEMA DE SOFTWARE</t>
  </si>
  <si>
    <t>ANALISTA DE PLANIFICACION</t>
  </si>
  <si>
    <t xml:space="preserve">Carrera Administrativa </t>
  </si>
  <si>
    <t xml:space="preserve">                Preparado Por:                                                      Aprobado por:                                                  Aprobado por:</t>
  </si>
  <si>
    <t>JUAN PABLO AGUAS VIVAS</t>
  </si>
  <si>
    <t xml:space="preserve">MENSAJERO INTERNO </t>
  </si>
  <si>
    <t>AUXILIAR EVALUACION Y VALIDACION</t>
  </si>
  <si>
    <t>AUXILIAR DE SERVICIOS GUBERNAMENTALES</t>
  </si>
  <si>
    <t>ENC. DPTO. CALIDAD DE SOFTWAR</t>
  </si>
  <si>
    <t xml:space="preserve">ESLEITER RIVERA FORTUNA </t>
  </si>
  <si>
    <t xml:space="preserve">WANDER MORETA RIVAS </t>
  </si>
  <si>
    <t>ENCARGADO DE LA DIVISION DE ADMINISTRACION Y MONITOREO</t>
  </si>
  <si>
    <t xml:space="preserve">   (1*) Deducción directa en declaración ISR empleados del SUIRPLUS. Rentas hasta RD$416,220.00 estan exentas.</t>
  </si>
  <si>
    <t>DIRECCION DE PLANIFICACION Y DESARROLLO</t>
  </si>
  <si>
    <t>KATIUSKA MARIA DIAZ SENCION</t>
  </si>
  <si>
    <t>ESKARLINA CHALAS SOLANO</t>
  </si>
  <si>
    <t xml:space="preserve">ERICKSON JOEL GOMEZ DE LA ROSA </t>
  </si>
  <si>
    <t>OPERADOR (A) CENTRO DE ASISTENCIA AL USUARIO</t>
  </si>
  <si>
    <t xml:space="preserve">ANGEL DAVID ROSARIO CARELA </t>
  </si>
  <si>
    <t>ALTAGRACIA ROSANNY BONIFACIO DURAN</t>
  </si>
  <si>
    <t xml:space="preserve">AUXILIAR DE SERVICIOS GUBERNAMENTALES </t>
  </si>
  <si>
    <t>RECEPCIONISTA</t>
  </si>
  <si>
    <t>FISCALIZADOR (A) INTERNO</t>
  </si>
  <si>
    <t>ANALISTA DE CALIDAD EN LA GESTION</t>
  </si>
  <si>
    <t>ANALISTA FINANCIERO DEL SUIR</t>
  </si>
  <si>
    <t>AUXILIAR ADMINISTRATIVO</t>
  </si>
  <si>
    <t xml:space="preserve">ABOGADO (A) </t>
  </si>
  <si>
    <t>ANALISTA LEGAL</t>
  </si>
  <si>
    <t>ABOGADO (A)</t>
  </si>
  <si>
    <t xml:space="preserve">GESTOR DE COBROS </t>
  </si>
  <si>
    <t>DARLENY VASQUEZ ROJAS</t>
  </si>
  <si>
    <t xml:space="preserve">AUXILIAR ADMINISTRATIVO </t>
  </si>
  <si>
    <t>DIRECCION DE SERVICIOS</t>
  </si>
  <si>
    <t>DIRECTOR (A) DE SERVICIOS</t>
  </si>
  <si>
    <t>ENCARGADO (A) DIVISIÓN DE SERVICIOS GUBERNAMENTALES</t>
  </si>
  <si>
    <t>SUPERVISOR (A) DE SERVICIOS AL USUARIO</t>
  </si>
  <si>
    <t>SUPERVISOR (A) CENTRO DE ASISTENCIA AL USUARIO</t>
  </si>
  <si>
    <t>ANALISTA DE TRAMITES Y GESTION DE SERVICIOS</t>
  </si>
  <si>
    <t xml:space="preserve">GESTOR DE TRAMITES Y SERVICIOS </t>
  </si>
  <si>
    <t>DIRECCION DE FISCALIZACION EXTERNA</t>
  </si>
  <si>
    <t>ENCARGADO(A) SECCION DE PLANES Y DOCUMENTACION DE FISCALIZACION</t>
  </si>
  <si>
    <t>FISCALIZADOR DE SEGURIDAD SOCIAL</t>
  </si>
  <si>
    <t>ANALISTA DE FISCALIZACION EXTERNA TIC</t>
  </si>
  <si>
    <t>ANALISTA DE ASEGURAMIENTO DE LA CALIDAD TIC</t>
  </si>
  <si>
    <t>SOPORTE DE REDES Y COMUNICACIONES</t>
  </si>
  <si>
    <t>FRANCISCO ANTONIO PEÑA PEÑA</t>
  </si>
  <si>
    <t>ANALISTA ASEGURAMIENTO DE LA CALIDAD TIC</t>
  </si>
  <si>
    <t>ENCARGADA DEPTO. DE ACCESO A LA INFORMACION PUBLICA</t>
  </si>
  <si>
    <t>ENCARGADO DIVISION DE GESTION DOCUMENTAL</t>
  </si>
  <si>
    <t>ENCARGADO(A)  DEPTO. DE EVALUACION DE DESEMPEÑO Y CAPACITACION</t>
  </si>
  <si>
    <t>SUPERVISOR (A) DE FISCALIZACION EMPLEADORES Y ARS</t>
  </si>
  <si>
    <t xml:space="preserve">                                                                        </t>
  </si>
  <si>
    <t>LUCIA YUDELKA CANDELARIO DURAN</t>
  </si>
  <si>
    <t>RAFAEL ANTONIO MARTINEZ ABAD</t>
  </si>
  <si>
    <t xml:space="preserve">DALIA DOLORES CARRERO PEÑA </t>
  </si>
  <si>
    <t>COORDINADOR (A) TECNICO</t>
  </si>
  <si>
    <t>ANA SILVIA ABREU MONEGRO</t>
  </si>
  <si>
    <t>LORIANNY ESTEFANI PLASENCIA SUERO</t>
  </si>
  <si>
    <t>ENC.DEPTO.DE DESARROLLO E IMPLEMENTACION DE SISTEMA</t>
  </si>
  <si>
    <t>SUPERVISOR FISCALIZACION EXTERNA TIC</t>
  </si>
  <si>
    <t xml:space="preserve">DEPARTAMENTO DE COMUNICACIONES </t>
  </si>
  <si>
    <t>DEPARTAMENTO DE COMUNICACIONES</t>
  </si>
  <si>
    <t>Sexo</t>
  </si>
  <si>
    <t>Masculino</t>
  </si>
  <si>
    <t>Femenino</t>
  </si>
  <si>
    <t xml:space="preserve">Tesorería de la Seguridad Social </t>
  </si>
  <si>
    <t xml:space="preserve">Nómina de Sueldos: Empleados Fijos </t>
  </si>
  <si>
    <t>MARIA DEL PILAR DE LOS SANTOS PEREZ</t>
  </si>
  <si>
    <t>CANDIDA CRISTINA BAEZ HENRIQUEZ</t>
  </si>
  <si>
    <t>SULSIRIS DE PAULA BURET</t>
  </si>
  <si>
    <t>ANALISTA DE REGISTRO, CONTROL Y NÓMINAS</t>
  </si>
  <si>
    <t>CARLOS JAVIER RODRIGUEZ MARTINEZ</t>
  </si>
  <si>
    <t>MARGARITA FELIZ FELIZ</t>
  </si>
  <si>
    <t>JOSE PEÑA BATISTA</t>
  </si>
  <si>
    <t xml:space="preserve">   (2*) Salario cotizable hasta RD$162,250.00, deducción directa de la declaración TSS del SUIRPLUS.</t>
  </si>
  <si>
    <t xml:space="preserve">   (3*) Salario cotizable hasta RD$325,250.00, deducción directa de la declaración TSS del SUIRPLUS.</t>
  </si>
  <si>
    <t>YAKEISY MARISOL BATISTA SENCIÓN</t>
  </si>
  <si>
    <t xml:space="preserve"> MIGUEL ANGEL DE LA CRUZ SOSA </t>
  </si>
  <si>
    <t>Dirección Administrativa</t>
  </si>
  <si>
    <t xml:space="preserve"> JULISSA PACHECO SANTANA </t>
  </si>
  <si>
    <t>JONATHAN MIGUEL BENITEZ PEGUERO</t>
  </si>
  <si>
    <t xml:space="preserve"> JOEL FRANCISCO ROMAN MARTE</t>
  </si>
  <si>
    <t>ANALISTA DE RECURSOS HUMANOS</t>
  </si>
  <si>
    <t>ROSANNA MARIA MATOS CRISOSTOMO</t>
  </si>
  <si>
    <t>DIGITALIZADOR</t>
  </si>
  <si>
    <t>Enc. Depto. Contabilidad del SUIR</t>
  </si>
  <si>
    <t>Abogado (a)</t>
  </si>
  <si>
    <t>PAMELA GUERRERO MIRANDA</t>
  </si>
  <si>
    <t>EDDY MONTERO FLORES</t>
  </si>
  <si>
    <t>ENCARGADO (A) DEPTO. ADMINISTRACIÓN DE PROYECTOS TIC</t>
  </si>
  <si>
    <t>JOSE ALBERTO LUNA PEÑA</t>
  </si>
  <si>
    <t>ASESOR DE CIBERSEGURIDAD</t>
  </si>
  <si>
    <t>AUXIILIAR DE TRÁMITES Y GESTIÓN DE SERVICIOS</t>
  </si>
  <si>
    <t>ENC. DEPTO. DE DESARROLLO INSTITUCIONAL Y CALIDAD EN LA GESTIÓN</t>
  </si>
  <si>
    <t>MARCIA MARIA MEJIA ARACENA</t>
  </si>
  <si>
    <t>OPERADOR CENTRO DE ASISTENCIA AL USUARIO</t>
  </si>
  <si>
    <t>MARCIANO CARLOS BOBADILLA MONTERO</t>
  </si>
  <si>
    <t>CLAUDIA MOTA JIMENEZ</t>
  </si>
  <si>
    <t>KENIA MARTINEZ BEREGUETE</t>
  </si>
  <si>
    <t>EMERSON YSRAEL CALCAÑO CASTILLO</t>
  </si>
  <si>
    <t>ENC. DEPTO. DE LITIGACIÓN</t>
  </si>
  <si>
    <t>TÉCNICO DE FISCALIZACIÓN EXTERNA</t>
  </si>
  <si>
    <t>ASESOR ANALITICO DE FISCALIZACIÓN</t>
  </si>
  <si>
    <t>KAREN JOSE CARRASCO</t>
  </si>
  <si>
    <t>ANALISTA DE RECLUTAMIENTO Y SELECCIÓN</t>
  </si>
  <si>
    <t>ANA ALEJANDRA VARGAS CASTILLO</t>
  </si>
  <si>
    <t>DISEÑADOR (A) GRAFICO</t>
  </si>
  <si>
    <t>ABRAHAM MENDEZ BATISTA</t>
  </si>
  <si>
    <t>ADMINISTRADOR DE SERVIDORES Y CONFIGURACION</t>
  </si>
  <si>
    <t>JULIO CESAR PEREZ GARCIA</t>
  </si>
  <si>
    <t>ANALISTA DE INTELIGENCIA DE NEGOCIOS TIC</t>
  </si>
  <si>
    <t>FAUSTO EROSMANARDO MONTERO ANGOMAS</t>
  </si>
  <si>
    <t>Estatuto Simplificado</t>
  </si>
  <si>
    <t>AUXILIAR DE ACCESO A LA INFORMACION</t>
  </si>
  <si>
    <t>Confianza</t>
  </si>
  <si>
    <t xml:space="preserve">Gestor de Redes Sociales </t>
  </si>
  <si>
    <t>LIDEYSIS ALTAGRACIA ALIX BELTRAN</t>
  </si>
  <si>
    <t>BRYAN NUÑEZ</t>
  </si>
  <si>
    <t>DANIULKA ALEXANDRA MEJIA CONTRERAS</t>
  </si>
  <si>
    <t>IVET DARIANY MARQUEZ ALIES</t>
  </si>
  <si>
    <t>DANIELA OVIEDO BARIAS</t>
  </si>
  <si>
    <t>CRISTOPHER ENCARNACION MONTERO</t>
  </si>
  <si>
    <t>GLENNYS ROSA MELO MATOS</t>
  </si>
  <si>
    <t>SAHONY ANYELINE SANTANA OSORIA</t>
  </si>
  <si>
    <t>CLERIDA BEATA CASADO ARIAS</t>
  </si>
  <si>
    <t>AUXILIAR DE TRAMITES Y GESTION DE SERVICIOS</t>
  </si>
  <si>
    <t>RAMON EMILIO FLAQUER SANTANA</t>
  </si>
  <si>
    <t>ASESOR</t>
  </si>
  <si>
    <t>PAOLA IBET VENTURA PEÑA</t>
  </si>
  <si>
    <t>MARIA TERESA DE LOS SANTOS SENA</t>
  </si>
  <si>
    <t>ENC. DEPTO. DE COMUNICACIONES</t>
  </si>
  <si>
    <t>JULIA CRISTIANA ALBERTY CREALES</t>
  </si>
  <si>
    <t>DIRECTOR (A) FISCALIZACIÓN EXTERNA</t>
  </si>
  <si>
    <t>JUAN ENRIQUE GARCIA ALVAREZ</t>
  </si>
  <si>
    <t>NIURQUI TRINIDAD CASTILLO</t>
  </si>
  <si>
    <t>CHARLIE JOSE HIDALGO ROSARIO</t>
  </si>
  <si>
    <t>MAYELIN PAOLA FELIZ VALERA</t>
  </si>
  <si>
    <t>INYINETTE VIVIANNY PEÑA VERAS</t>
  </si>
  <si>
    <t>JOHNNY REYES DE LA CRUZ</t>
  </si>
  <si>
    <t>PAOLA INES TAVERAS CONCEPCION</t>
  </si>
  <si>
    <t>ROMULO RAFAEL NUÑEZ GUZMAN</t>
  </si>
  <si>
    <t>ANA DELQUIS REYES DE LA CRUZ</t>
  </si>
  <si>
    <t>JUANA RAMIREZ LORENZO</t>
  </si>
  <si>
    <t>CLARIBEL CONTRERAS CONTRERAS</t>
  </si>
  <si>
    <t>RUTH NOEMI CONCEPCION BAEZ</t>
  </si>
  <si>
    <t>KARY ESTHER FABIAN HEREDIA</t>
  </si>
  <si>
    <t>EVELYN KARINA HENRIQUEZ GARCIA</t>
  </si>
  <si>
    <t>CLEOTIRDE MONTERO QUEZADA</t>
  </si>
  <si>
    <t>NELSON MAYOBANEX SOLER MENDEZ</t>
  </si>
  <si>
    <t>ISABEL RAMIREZ MARTE</t>
  </si>
  <si>
    <t xml:space="preserve">   (4*) Deducción directa declaración TSS del SUIRPLUS por registro de dependientes adicionales al SDSS. RD$1,1,577.45 por cada dependiente adicional registrado.</t>
  </si>
  <si>
    <t>MARINO EZEQUIEL ROSARIO FLORENTINO</t>
  </si>
  <si>
    <t>YAMEL LEONOR PANIAGUA GRULLON</t>
  </si>
  <si>
    <t>COORDINADORA DE SERVICIOS</t>
  </si>
  <si>
    <t>ANALISTA DE CAPACITACIÓN Y DESARROLLO</t>
  </si>
  <si>
    <t>DIANA CHRISMELY MATIAS JAQUEZ</t>
  </si>
  <si>
    <t>ADA YASMEIDY BURGOS SANTOS</t>
  </si>
  <si>
    <t>CARLOS ELIACIM REYES MATOS</t>
  </si>
  <si>
    <t>OSORIS CONCEPCION BACILIO MARTINEZ</t>
  </si>
  <si>
    <t>JUANA NATIVIDAD QUEZADA ROSARIO</t>
  </si>
  <si>
    <t>RICHARDT BERIHUETE BELLO</t>
  </si>
  <si>
    <t>JHONNY JESUS REYES</t>
  </si>
  <si>
    <t>BRITANNY ODETTE MARTE BRAVO</t>
  </si>
  <si>
    <t>DAVID PAULINO</t>
  </si>
  <si>
    <t>FRANCISCO JAVIER CASTRO LORA</t>
  </si>
  <si>
    <t>NALDA YALINA LIZARDO ZORRILLA</t>
  </si>
  <si>
    <t>ASESOR (A)</t>
  </si>
  <si>
    <t>YANEIRY ANDREA BAEZ BONIFACIO</t>
  </si>
  <si>
    <t>AUXILIAR ADMINISTRATIVO (A)</t>
  </si>
  <si>
    <t>ANTONIO MORENO MORENO</t>
  </si>
  <si>
    <t>Correspondiente al mes de julio del año 2023</t>
  </si>
  <si>
    <t>OSCAR ARIEL ABREU GROSS</t>
  </si>
  <si>
    <t>LEONELY SANCHEZ CACERES</t>
  </si>
  <si>
    <t>EBELIN ELIZABETH VIZCAINO SANCHEZ</t>
  </si>
  <si>
    <t>BRAYAN ONEIL ADAMES PEREZ</t>
  </si>
  <si>
    <t>NEFER ALYSSA IVETTE PAULINO COBLES</t>
  </si>
  <si>
    <t>MILAGROS MARTINA GOMEZ CADENA</t>
  </si>
  <si>
    <t>ANGELO FAMILIA SANCHEZ</t>
  </si>
  <si>
    <t>JOHANNA MASSIEL RIVAS PAULINO</t>
  </si>
  <si>
    <t>YUJEIDI VANESSA PEREZ ZABALA</t>
  </si>
  <si>
    <t>DANNERY MARTINEZ MERCEDES</t>
  </si>
  <si>
    <t>STEPHANIE MERCEDES DIAZ NOVAS</t>
  </si>
  <si>
    <t>LISBETH MEJIA DEL ROSARIO</t>
  </si>
  <si>
    <t>SOFIA ADALY RAMIREZ PEREZ</t>
  </si>
  <si>
    <t>SORANYI DAMIAN RAMIREZ DE RODRIGUEZ</t>
  </si>
  <si>
    <t xml:space="preserve">SAMIRA PICHARDO GUZMAN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</si>
</sst>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[$-10C0A]#,##0.00;\-#,##0.00"/>
    <numFmt numFmtId="166" formatCode="#,##0.000000000000_ ;\-#,##0.000000000000\ 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name val="Arial"/>
      <family val="2"/>
    </font>
    <font>
      <sz val="58"/>
      <name val="Century Gothic"/>
      <family val="2"/>
    </font>
    <font>
      <b/>
      <sz val="58"/>
      <name val="Century Gothic"/>
      <family val="2"/>
    </font>
    <font>
      <sz val="16"/>
      <name val="Calibri Light"/>
      <family val="2"/>
    </font>
    <font>
      <u/>
      <sz val="16"/>
      <name val="Calibri Light"/>
      <family val="2"/>
    </font>
    <font>
      <sz val="16"/>
      <color theme="1"/>
      <name val="Calibri Light"/>
      <family val="2"/>
    </font>
    <font>
      <b/>
      <sz val="16"/>
      <name val="Calibri Light"/>
      <family val="2"/>
    </font>
    <font>
      <b/>
      <sz val="16"/>
      <color theme="1"/>
      <name val="Calibri Light"/>
      <family val="2"/>
    </font>
    <font>
      <sz val="16"/>
      <color rgb="FF000000"/>
      <name val="Calibri Light"/>
      <family val="2"/>
    </font>
    <font>
      <b/>
      <sz val="16"/>
      <color rgb="FF000000"/>
      <name val="Calibri Light"/>
      <family val="2"/>
    </font>
    <font>
      <b/>
      <sz val="24"/>
      <name val="Calibri Light"/>
      <family val="2"/>
    </font>
    <font>
      <b/>
      <sz val="36"/>
      <color theme="0"/>
      <name val="Century Gothic"/>
      <family val="2"/>
    </font>
    <font>
      <b/>
      <sz val="65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197">
    <xf numFmtId="0" fontId="0" fillId="0" borderId="0" xfId="0"/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7" fillId="5" borderId="0" xfId="0" applyFont="1" applyFill="1" applyAlignment="1">
      <alignment vertical="center"/>
    </xf>
    <xf numFmtId="164" fontId="5" fillId="6" borderId="0" xfId="4" applyFont="1" applyFill="1" applyAlignment="1">
      <alignment vertical="center"/>
    </xf>
    <xf numFmtId="166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" fontId="12" fillId="0" borderId="0" xfId="0" applyNumberFormat="1" applyFont="1" applyAlignment="1">
      <alignment vertical="center"/>
    </xf>
    <xf numFmtId="0" fontId="17" fillId="0" borderId="6" xfId="0" applyFont="1" applyBorder="1" applyAlignment="1">
      <alignment vertical="top" wrapText="1" readingOrder="1"/>
    </xf>
    <xf numFmtId="0" fontId="17" fillId="0" borderId="6" xfId="0" applyFont="1" applyBorder="1" applyAlignment="1">
      <alignment horizontal="center" vertical="top" wrapText="1" readingOrder="1"/>
    </xf>
    <xf numFmtId="164" fontId="12" fillId="0" borderId="6" xfId="4" applyFont="1" applyFill="1" applyBorder="1" applyAlignment="1">
      <alignment horizontal="center" vertical="center"/>
    </xf>
    <xf numFmtId="165" fontId="14" fillId="0" borderId="6" xfId="0" applyNumberFormat="1" applyFont="1" applyBorder="1" applyAlignment="1">
      <alignment horizontal="right" vertical="top" wrapText="1" readingOrder="1"/>
    </xf>
    <xf numFmtId="164" fontId="12" fillId="0" borderId="6" xfId="4" applyFont="1" applyFill="1" applyBorder="1" applyAlignment="1">
      <alignment horizontal="right" vertical="top" wrapText="1"/>
    </xf>
    <xf numFmtId="165" fontId="17" fillId="0" borderId="6" xfId="0" applyNumberFormat="1" applyFont="1" applyBorder="1" applyAlignment="1">
      <alignment horizontal="right" vertical="top" wrapText="1"/>
    </xf>
    <xf numFmtId="164" fontId="12" fillId="0" borderId="6" xfId="0" applyNumberFormat="1" applyFont="1" applyBorder="1" applyAlignment="1">
      <alignment horizontal="right"/>
    </xf>
    <xf numFmtId="4" fontId="12" fillId="0" borderId="6" xfId="0" applyNumberFormat="1" applyFont="1" applyBorder="1" applyAlignment="1">
      <alignment horizontal="right"/>
    </xf>
    <xf numFmtId="4" fontId="12" fillId="0" borderId="6" xfId="0" applyNumberFormat="1" applyFont="1" applyBorder="1" applyAlignment="1">
      <alignment horizontal="right" vertical="center"/>
    </xf>
    <xf numFmtId="164" fontId="12" fillId="0" borderId="6" xfId="4" applyFont="1" applyFill="1" applyBorder="1" applyAlignment="1">
      <alignment horizontal="right"/>
    </xf>
    <xf numFmtId="0" fontId="12" fillId="0" borderId="6" xfId="0" applyFont="1" applyBorder="1" applyAlignment="1">
      <alignment vertical="center"/>
    </xf>
    <xf numFmtId="164" fontId="12" fillId="0" borderId="6" xfId="4" applyFont="1" applyFill="1" applyBorder="1" applyAlignment="1">
      <alignment horizontal="left"/>
    </xf>
    <xf numFmtId="165" fontId="12" fillId="0" borderId="6" xfId="0" applyNumberFormat="1" applyFont="1" applyBorder="1" applyAlignment="1">
      <alignment horizontal="right" vertical="top" wrapText="1" readingOrder="1"/>
    </xf>
    <xf numFmtId="0" fontId="17" fillId="0" borderId="0" xfId="0" applyFont="1" applyAlignment="1">
      <alignment horizontal="center" vertical="top" wrapText="1" readingOrder="1"/>
    </xf>
    <xf numFmtId="165" fontId="17" fillId="0" borderId="6" xfId="0" applyNumberFormat="1" applyFont="1" applyBorder="1" applyAlignment="1">
      <alignment horizontal="right" vertical="top" wrapText="1" readingOrder="1"/>
    </xf>
    <xf numFmtId="0" fontId="12" fillId="0" borderId="6" xfId="0" applyFont="1" applyBorder="1" applyAlignment="1">
      <alignment vertical="top" wrapText="1" readingOrder="1"/>
    </xf>
    <xf numFmtId="165" fontId="18" fillId="0" borderId="17" xfId="0" applyNumberFormat="1" applyFont="1" applyBorder="1" applyAlignment="1">
      <alignment horizontal="right" vertical="top" wrapText="1"/>
    </xf>
    <xf numFmtId="164" fontId="12" fillId="0" borderId="6" xfId="4" applyFont="1" applyFill="1" applyBorder="1" applyAlignment="1">
      <alignment horizontal="center"/>
    </xf>
    <xf numFmtId="43" fontId="12" fillId="0" borderId="7" xfId="0" applyNumberFormat="1" applyFont="1" applyBorder="1" applyAlignment="1">
      <alignment horizontal="right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right" vertical="center"/>
    </xf>
    <xf numFmtId="165" fontId="18" fillId="0" borderId="0" xfId="0" applyNumberFormat="1" applyFont="1" applyAlignment="1">
      <alignment horizontal="right" vertical="top" wrapText="1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164" fontId="18" fillId="0" borderId="0" xfId="4" applyFont="1" applyFill="1" applyBorder="1" applyAlignment="1">
      <alignment horizontal="center" vertical="top" wrapText="1"/>
    </xf>
    <xf numFmtId="165" fontId="16" fillId="0" borderId="0" xfId="0" applyNumberFormat="1" applyFont="1" applyAlignment="1">
      <alignment horizontal="right" vertical="top" wrapText="1" readingOrder="1"/>
    </xf>
    <xf numFmtId="164" fontId="15" fillId="0" borderId="0" xfId="4" applyFont="1" applyFill="1" applyBorder="1" applyAlignment="1">
      <alignment horizontal="right" vertical="top" wrapText="1"/>
    </xf>
    <xf numFmtId="165" fontId="18" fillId="0" borderId="0" xfId="0" applyNumberFormat="1" applyFont="1" applyAlignment="1">
      <alignment horizontal="right" vertical="top" wrapText="1" readingOrder="1"/>
    </xf>
    <xf numFmtId="164" fontId="12" fillId="0" borderId="6" xfId="4" applyFont="1" applyFill="1" applyBorder="1" applyAlignment="1">
      <alignment horizontal="left" wrapText="1"/>
    </xf>
    <xf numFmtId="0" fontId="12" fillId="0" borderId="4" xfId="0" applyFont="1" applyBorder="1" applyAlignment="1">
      <alignment vertical="center"/>
    </xf>
    <xf numFmtId="4" fontId="12" fillId="0" borderId="24" xfId="0" applyNumberFormat="1" applyFont="1" applyBorder="1" applyAlignment="1">
      <alignment horizontal="right" vertical="center"/>
    </xf>
    <xf numFmtId="4" fontId="12" fillId="0" borderId="6" xfId="0" applyNumberFormat="1" applyFont="1" applyBorder="1" applyAlignment="1">
      <alignment horizontal="right" readingOrder="1"/>
    </xf>
    <xf numFmtId="0" fontId="12" fillId="0" borderId="6" xfId="0" applyFont="1" applyBorder="1" applyAlignment="1">
      <alignment horizontal="left" vertical="center" readingOrder="1"/>
    </xf>
    <xf numFmtId="4" fontId="12" fillId="2" borderId="6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top" wrapText="1" readingOrder="1"/>
    </xf>
    <xf numFmtId="0" fontId="17" fillId="0" borderId="0" xfId="0" applyFont="1" applyAlignment="1">
      <alignment vertical="top" wrapText="1" readingOrder="1"/>
    </xf>
    <xf numFmtId="164" fontId="12" fillId="0" borderId="16" xfId="4" applyFont="1" applyFill="1" applyBorder="1" applyAlignment="1">
      <alignment horizontal="left"/>
    </xf>
    <xf numFmtId="165" fontId="14" fillId="0" borderId="16" xfId="0" applyNumberFormat="1" applyFont="1" applyBorder="1" applyAlignment="1">
      <alignment horizontal="right" vertical="top" wrapText="1" readingOrder="1"/>
    </xf>
    <xf numFmtId="164" fontId="12" fillId="0" borderId="7" xfId="4" applyFont="1" applyFill="1" applyBorder="1" applyAlignment="1">
      <alignment horizontal="right" vertical="top" wrapText="1"/>
    </xf>
    <xf numFmtId="165" fontId="17" fillId="0" borderId="7" xfId="0" applyNumberFormat="1" applyFont="1" applyBorder="1" applyAlignment="1">
      <alignment horizontal="right" vertical="top" wrapText="1"/>
    </xf>
    <xf numFmtId="164" fontId="12" fillId="0" borderId="7" xfId="0" applyNumberFormat="1" applyFont="1" applyBorder="1" applyAlignment="1">
      <alignment horizontal="right"/>
    </xf>
    <xf numFmtId="4" fontId="15" fillId="0" borderId="18" xfId="0" applyNumberFormat="1" applyFont="1" applyBorder="1" applyAlignment="1">
      <alignment horizontal="right" vertical="center"/>
    </xf>
    <xf numFmtId="4" fontId="1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64" fontId="6" fillId="0" borderId="0" xfId="4" applyFont="1" applyFill="1" applyBorder="1" applyAlignment="1">
      <alignment vertical="center"/>
    </xf>
    <xf numFmtId="4" fontId="15" fillId="0" borderId="10" xfId="0" applyNumberFormat="1" applyFont="1" applyBorder="1" applyAlignment="1">
      <alignment horizontal="right" vertical="center"/>
    </xf>
    <xf numFmtId="4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165" fontId="15" fillId="0" borderId="6" xfId="0" applyNumberFormat="1" applyFont="1" applyBorder="1" applyAlignment="1">
      <alignment horizontal="right" vertical="center"/>
    </xf>
    <xf numFmtId="165" fontId="18" fillId="0" borderId="6" xfId="0" applyNumberFormat="1" applyFont="1" applyBorder="1" applyAlignment="1">
      <alignment horizontal="right" vertical="top" wrapText="1"/>
    </xf>
    <xf numFmtId="165" fontId="18" fillId="0" borderId="6" xfId="0" applyNumberFormat="1" applyFont="1" applyBorder="1" applyAlignment="1">
      <alignment vertical="top" wrapText="1"/>
    </xf>
    <xf numFmtId="4" fontId="12" fillId="0" borderId="6" xfId="0" applyNumberFormat="1" applyFont="1" applyBorder="1" applyAlignment="1">
      <alignment horizontal="right" vertical="center" wrapText="1"/>
    </xf>
    <xf numFmtId="4" fontId="15" fillId="0" borderId="6" xfId="0" applyNumberFormat="1" applyFont="1" applyBorder="1" applyAlignment="1">
      <alignment horizontal="right" vertical="center"/>
    </xf>
    <xf numFmtId="164" fontId="18" fillId="0" borderId="6" xfId="4" applyFont="1" applyFill="1" applyBorder="1" applyAlignment="1">
      <alignment horizontal="center" vertical="top" wrapText="1"/>
    </xf>
    <xf numFmtId="4" fontId="12" fillId="0" borderId="6" xfId="0" applyNumberFormat="1" applyFont="1" applyBorder="1" applyAlignment="1">
      <alignment horizontal="center" vertical="center"/>
    </xf>
    <xf numFmtId="0" fontId="5" fillId="3" borderId="6" xfId="0" applyFont="1" applyFill="1" applyBorder="1" applyAlignment="1">
      <alignment vertical="center"/>
    </xf>
    <xf numFmtId="4" fontId="15" fillId="0" borderId="24" xfId="0" applyNumberFormat="1" applyFont="1" applyBorder="1" applyAlignment="1">
      <alignment horizontal="right" vertical="center"/>
    </xf>
    <xf numFmtId="4" fontId="12" fillId="0" borderId="24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165" fontId="17" fillId="0" borderId="5" xfId="0" applyNumberFormat="1" applyFont="1" applyBorder="1" applyAlignment="1">
      <alignment horizontal="right" vertical="top" wrapText="1" readingOrder="1"/>
    </xf>
    <xf numFmtId="4" fontId="15" fillId="0" borderId="24" xfId="0" applyNumberFormat="1" applyFont="1" applyBorder="1" applyAlignment="1">
      <alignment horizontal="center" vertical="center"/>
    </xf>
    <xf numFmtId="4" fontId="12" fillId="2" borderId="6" xfId="0" applyNumberFormat="1" applyFont="1" applyFill="1" applyBorder="1" applyAlignment="1">
      <alignment horizontal="right" vertical="center" wrapText="1"/>
    </xf>
    <xf numFmtId="43" fontId="12" fillId="0" borderId="6" xfId="0" applyNumberFormat="1" applyFont="1" applyBorder="1" applyAlignment="1">
      <alignment horizontal="right"/>
    </xf>
    <xf numFmtId="0" fontId="17" fillId="0" borderId="6" xfId="0" applyFont="1" applyBorder="1" applyAlignment="1">
      <alignment horizontal="center" vertical="top" readingOrder="1"/>
    </xf>
    <xf numFmtId="164" fontId="14" fillId="0" borderId="6" xfId="4" applyFont="1" applyFill="1" applyBorder="1" applyAlignment="1">
      <alignment horizontal="right" vertical="top" wrapText="1"/>
    </xf>
    <xf numFmtId="0" fontId="12" fillId="2" borderId="6" xfId="0" applyFont="1" applyFill="1" applyBorder="1" applyAlignment="1">
      <alignment horizontal="center" vertical="top" wrapText="1" readingOrder="1"/>
    </xf>
    <xf numFmtId="164" fontId="12" fillId="2" borderId="6" xfId="4" applyFont="1" applyFill="1" applyBorder="1" applyAlignment="1">
      <alignment horizontal="right"/>
    </xf>
    <xf numFmtId="165" fontId="12" fillId="2" borderId="6" xfId="0" applyNumberFormat="1" applyFont="1" applyFill="1" applyBorder="1" applyAlignment="1">
      <alignment horizontal="right" vertical="top" wrapText="1" readingOrder="1"/>
    </xf>
    <xf numFmtId="4" fontId="12" fillId="2" borderId="6" xfId="0" applyNumberFormat="1" applyFont="1" applyFill="1" applyBorder="1" applyAlignment="1">
      <alignment horizontal="right"/>
    </xf>
    <xf numFmtId="0" fontId="15" fillId="0" borderId="6" xfId="0" applyFont="1" applyBorder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164" fontId="12" fillId="0" borderId="6" xfId="0" applyNumberFormat="1" applyFont="1" applyBorder="1" applyAlignment="1">
      <alignment horizontal="right" wrapText="1"/>
    </xf>
    <xf numFmtId="4" fontId="12" fillId="0" borderId="6" xfId="0" applyNumberFormat="1" applyFont="1" applyBorder="1" applyAlignment="1">
      <alignment horizontal="right" wrapText="1" readingOrder="1"/>
    </xf>
    <xf numFmtId="0" fontId="12" fillId="0" borderId="6" xfId="0" applyFont="1" applyBorder="1" applyAlignment="1">
      <alignment vertical="center" readingOrder="1"/>
    </xf>
    <xf numFmtId="165" fontId="17" fillId="0" borderId="6" xfId="0" applyNumberFormat="1" applyFont="1" applyBorder="1" applyAlignment="1">
      <alignment horizontal="right" readingOrder="1"/>
    </xf>
    <xf numFmtId="4" fontId="12" fillId="0" borderId="25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64" fontId="13" fillId="0" borderId="0" xfId="4" applyFont="1" applyFill="1" applyBorder="1" applyAlignment="1">
      <alignment vertical="center"/>
    </xf>
    <xf numFmtId="4" fontId="13" fillId="0" borderId="0" xfId="0" applyNumberFormat="1" applyFont="1" applyAlignment="1">
      <alignment vertical="center"/>
    </xf>
    <xf numFmtId="164" fontId="12" fillId="0" borderId="0" xfId="4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5" fillId="0" borderId="37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164" fontId="12" fillId="0" borderId="0" xfId="4" applyFont="1" applyFill="1" applyBorder="1" applyAlignment="1">
      <alignment horizontal="center" vertical="center"/>
    </xf>
    <xf numFmtId="0" fontId="15" fillId="0" borderId="5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5" xfId="0" applyFont="1" applyBorder="1" applyAlignment="1">
      <alignment vertical="center"/>
    </xf>
    <xf numFmtId="4" fontId="12" fillId="0" borderId="16" xfId="0" applyNumberFormat="1" applyFont="1" applyBorder="1" applyAlignment="1">
      <alignment horizontal="center" vertical="center"/>
    </xf>
    <xf numFmtId="4" fontId="14" fillId="0" borderId="0" xfId="0" applyNumberFormat="1" applyFont="1" applyAlignment="1">
      <alignment vertical="center"/>
    </xf>
    <xf numFmtId="4" fontId="12" fillId="0" borderId="16" xfId="0" applyNumberFormat="1" applyFont="1" applyBorder="1" applyAlignment="1">
      <alignment vertical="center"/>
    </xf>
    <xf numFmtId="0" fontId="12" fillId="0" borderId="3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4" fontId="12" fillId="0" borderId="12" xfId="0" applyNumberFormat="1" applyFont="1" applyBorder="1" applyAlignment="1">
      <alignment vertical="center"/>
    </xf>
    <xf numFmtId="164" fontId="15" fillId="8" borderId="0" xfId="4" applyFont="1" applyFill="1" applyBorder="1" applyAlignment="1">
      <alignment horizontal="center" vertical="center" wrapText="1"/>
    </xf>
    <xf numFmtId="0" fontId="15" fillId="8" borderId="5" xfId="0" applyFont="1" applyFill="1" applyBorder="1" applyAlignment="1">
      <alignment horizontal="center" vertical="center" wrapText="1"/>
    </xf>
    <xf numFmtId="0" fontId="15" fillId="8" borderId="22" xfId="0" applyFont="1" applyFill="1" applyBorder="1" applyAlignment="1">
      <alignment horizontal="center" vertical="center" wrapText="1"/>
    </xf>
    <xf numFmtId="0" fontId="15" fillId="8" borderId="23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vertical="center" readingOrder="1"/>
    </xf>
    <xf numFmtId="164" fontId="12" fillId="0" borderId="4" xfId="4" applyFont="1" applyFill="1" applyBorder="1" applyAlignment="1">
      <alignment horizontal="left"/>
    </xf>
    <xf numFmtId="165" fontId="14" fillId="0" borderId="4" xfId="0" applyNumberFormat="1" applyFont="1" applyBorder="1" applyAlignment="1">
      <alignment horizontal="right" vertical="top" wrapText="1" readingOrder="1"/>
    </xf>
    <xf numFmtId="164" fontId="12" fillId="0" borderId="4" xfId="4" applyFont="1" applyFill="1" applyBorder="1" applyAlignment="1">
      <alignment horizontal="right" vertical="top" wrapText="1"/>
    </xf>
    <xf numFmtId="165" fontId="17" fillId="0" borderId="4" xfId="0" applyNumberFormat="1" applyFont="1" applyBorder="1" applyAlignment="1">
      <alignment horizontal="right" vertical="top" wrapText="1"/>
    </xf>
    <xf numFmtId="164" fontId="12" fillId="0" borderId="4" xfId="0" applyNumberFormat="1" applyFont="1" applyBorder="1" applyAlignment="1">
      <alignment horizontal="right"/>
    </xf>
    <xf numFmtId="165" fontId="17" fillId="0" borderId="4" xfId="0" applyNumberFormat="1" applyFont="1" applyBorder="1" applyAlignment="1">
      <alignment horizontal="right" vertical="top" wrapText="1" readingOrder="1"/>
    </xf>
    <xf numFmtId="4" fontId="12" fillId="0" borderId="11" xfId="0" applyNumberFormat="1" applyFont="1" applyBorder="1" applyAlignment="1">
      <alignment horizontal="right" readingOrder="1"/>
    </xf>
    <xf numFmtId="165" fontId="18" fillId="0" borderId="7" xfId="0" applyNumberFormat="1" applyFont="1" applyBorder="1" applyAlignment="1">
      <alignment horizontal="right" vertical="top" wrapText="1"/>
    </xf>
    <xf numFmtId="0" fontId="5" fillId="9" borderId="0" xfId="0" applyFont="1" applyFill="1" applyAlignment="1">
      <alignment vertical="center"/>
    </xf>
    <xf numFmtId="0" fontId="5" fillId="9" borderId="0" xfId="0" applyFont="1" applyFill="1" applyAlignment="1">
      <alignment horizontal="center" vertical="center"/>
    </xf>
    <xf numFmtId="0" fontId="7" fillId="9" borderId="0" xfId="0" applyFont="1" applyFill="1" applyAlignment="1">
      <alignment vertical="center"/>
    </xf>
    <xf numFmtId="164" fontId="5" fillId="9" borderId="0" xfId="4" applyFont="1" applyFill="1" applyAlignment="1">
      <alignment vertical="center"/>
    </xf>
    <xf numFmtId="0" fontId="5" fillId="9" borderId="6" xfId="0" applyFont="1" applyFill="1" applyBorder="1" applyAlignment="1">
      <alignment vertical="center"/>
    </xf>
    <xf numFmtId="0" fontId="5" fillId="9" borderId="24" xfId="0" applyFont="1" applyFill="1" applyBorder="1" applyAlignment="1">
      <alignment vertical="center"/>
    </xf>
    <xf numFmtId="0" fontId="12" fillId="0" borderId="6" xfId="0" applyFont="1" applyBorder="1" applyAlignment="1">
      <alignment vertical="center" wrapText="1"/>
    </xf>
    <xf numFmtId="0" fontId="12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 readingOrder="1"/>
    </xf>
    <xf numFmtId="0" fontId="12" fillId="0" borderId="39" xfId="0" applyFont="1" applyBorder="1" applyAlignment="1">
      <alignment horizontal="left" vertical="center" wrapText="1"/>
    </xf>
    <xf numFmtId="0" fontId="12" fillId="0" borderId="39" xfId="0" applyFont="1" applyBorder="1" applyAlignment="1">
      <alignment horizontal="left" vertical="top" wrapText="1"/>
    </xf>
    <xf numFmtId="0" fontId="17" fillId="0" borderId="39" xfId="0" applyFont="1" applyBorder="1" applyAlignment="1">
      <alignment horizontal="center" vertical="top" wrapText="1" readingOrder="1"/>
    </xf>
    <xf numFmtId="164" fontId="12" fillId="0" borderId="39" xfId="4" applyFont="1" applyFill="1" applyBorder="1" applyAlignment="1">
      <alignment horizontal="left"/>
    </xf>
    <xf numFmtId="165" fontId="14" fillId="0" borderId="39" xfId="0" applyNumberFormat="1" applyFont="1" applyBorder="1" applyAlignment="1">
      <alignment horizontal="right" vertical="top" wrapText="1" readingOrder="1"/>
    </xf>
    <xf numFmtId="164" fontId="12" fillId="0" borderId="39" xfId="4" applyFont="1" applyFill="1" applyBorder="1" applyAlignment="1">
      <alignment horizontal="right" vertical="top" wrapText="1"/>
    </xf>
    <xf numFmtId="165" fontId="17" fillId="0" borderId="39" xfId="0" applyNumberFormat="1" applyFont="1" applyBorder="1" applyAlignment="1">
      <alignment horizontal="right" vertical="top" wrapText="1"/>
    </xf>
    <xf numFmtId="164" fontId="12" fillId="0" borderId="39" xfId="0" applyNumberFormat="1" applyFont="1" applyBorder="1" applyAlignment="1">
      <alignment horizontal="right"/>
    </xf>
    <xf numFmtId="165" fontId="17" fillId="0" borderId="39" xfId="0" applyNumberFormat="1" applyFont="1" applyBorder="1" applyAlignment="1">
      <alignment horizontal="right" vertical="top" wrapText="1" readingOrder="1"/>
    </xf>
    <xf numFmtId="4" fontId="12" fillId="0" borderId="39" xfId="0" applyNumberFormat="1" applyFont="1" applyBorder="1" applyAlignment="1">
      <alignment horizontal="right" vertical="center"/>
    </xf>
    <xf numFmtId="0" fontId="12" fillId="0" borderId="0" xfId="0" applyFont="1" applyAlignment="1">
      <alignment horizontal="left" vertical="center" wrapText="1"/>
    </xf>
    <xf numFmtId="164" fontId="12" fillId="0" borderId="0" xfId="4" applyFont="1" applyFill="1" applyBorder="1" applyAlignment="1">
      <alignment horizontal="left"/>
    </xf>
    <xf numFmtId="165" fontId="14" fillId="0" borderId="0" xfId="0" applyNumberFormat="1" applyFont="1" applyAlignment="1">
      <alignment horizontal="right" vertical="top" wrapText="1" readingOrder="1"/>
    </xf>
    <xf numFmtId="164" fontId="12" fillId="0" borderId="0" xfId="4" applyFont="1" applyFill="1" applyBorder="1" applyAlignment="1">
      <alignment horizontal="right" vertical="top" wrapText="1"/>
    </xf>
    <xf numFmtId="165" fontId="17" fillId="0" borderId="0" xfId="0" applyNumberFormat="1" applyFont="1" applyAlignment="1">
      <alignment horizontal="right" vertical="top" wrapText="1"/>
    </xf>
    <xf numFmtId="164" fontId="12" fillId="0" borderId="0" xfId="0" applyNumberFormat="1" applyFont="1" applyAlignment="1">
      <alignment horizontal="right"/>
    </xf>
    <xf numFmtId="165" fontId="17" fillId="0" borderId="0" xfId="0" applyNumberFormat="1" applyFont="1" applyAlignment="1">
      <alignment horizontal="right" vertical="top" wrapText="1" readingOrder="1"/>
    </xf>
    <xf numFmtId="4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left" vertical="top" wrapText="1"/>
    </xf>
    <xf numFmtId="0" fontId="15" fillId="0" borderId="35" xfId="0" applyFont="1" applyBorder="1" applyAlignment="1">
      <alignment horizontal="right" vertical="center"/>
    </xf>
    <xf numFmtId="0" fontId="15" fillId="0" borderId="26" xfId="0" applyFont="1" applyBorder="1" applyAlignment="1">
      <alignment horizontal="right" vertical="center"/>
    </xf>
    <xf numFmtId="0" fontId="15" fillId="0" borderId="29" xfId="0" applyFont="1" applyBorder="1" applyAlignment="1">
      <alignment horizontal="right" vertical="center"/>
    </xf>
    <xf numFmtId="0" fontId="15" fillId="0" borderId="6" xfId="0" applyFont="1" applyBorder="1" applyAlignment="1">
      <alignment horizontal="right" vertical="center"/>
    </xf>
    <xf numFmtId="0" fontId="19" fillId="2" borderId="5" xfId="0" applyFont="1" applyFill="1" applyBorder="1" applyAlignment="1">
      <alignment horizontal="left" vertical="top"/>
    </xf>
    <xf numFmtId="0" fontId="19" fillId="2" borderId="0" xfId="0" applyFont="1" applyFill="1" applyAlignment="1">
      <alignment horizontal="left" vertical="top"/>
    </xf>
    <xf numFmtId="0" fontId="19" fillId="2" borderId="16" xfId="0" applyFont="1" applyFill="1" applyBorder="1" applyAlignment="1">
      <alignment horizontal="left" vertical="top"/>
    </xf>
    <xf numFmtId="0" fontId="15" fillId="0" borderId="7" xfId="0" applyFont="1" applyBorder="1" applyAlignment="1">
      <alignment horizontal="right" vertical="center"/>
    </xf>
    <xf numFmtId="0" fontId="15" fillId="0" borderId="5" xfId="0" applyFont="1" applyBorder="1" applyAlignment="1">
      <alignment horizontal="right" vertical="center"/>
    </xf>
    <xf numFmtId="0" fontId="19" fillId="2" borderId="33" xfId="0" applyFont="1" applyFill="1" applyBorder="1" applyAlignment="1">
      <alignment horizontal="left" vertical="top"/>
    </xf>
    <xf numFmtId="0" fontId="19" fillId="2" borderId="19" xfId="0" applyFont="1" applyFill="1" applyBorder="1" applyAlignment="1">
      <alignment horizontal="left" vertical="top"/>
    </xf>
    <xf numFmtId="0" fontId="19" fillId="2" borderId="34" xfId="0" applyFont="1" applyFill="1" applyBorder="1" applyAlignment="1">
      <alignment horizontal="left" vertical="top"/>
    </xf>
    <xf numFmtId="0" fontId="15" fillId="0" borderId="30" xfId="0" applyFont="1" applyBorder="1" applyAlignment="1">
      <alignment horizontal="right" vertical="center"/>
    </xf>
    <xf numFmtId="0" fontId="15" fillId="0" borderId="36" xfId="0" applyFont="1" applyBorder="1" applyAlignment="1">
      <alignment horizontal="right" vertical="center"/>
    </xf>
    <xf numFmtId="0" fontId="15" fillId="8" borderId="15" xfId="0" applyFont="1" applyFill="1" applyBorder="1" applyAlignment="1">
      <alignment horizontal="center" vertical="center" wrapText="1"/>
    </xf>
    <xf numFmtId="0" fontId="15" fillId="8" borderId="21" xfId="0" applyFont="1" applyFill="1" applyBorder="1" applyAlignment="1">
      <alignment horizontal="center" vertical="center" wrapText="1"/>
    </xf>
    <xf numFmtId="0" fontId="15" fillId="8" borderId="24" xfId="0" applyFont="1" applyFill="1" applyBorder="1" applyAlignment="1">
      <alignment horizontal="center" vertical="center" wrapText="1"/>
    </xf>
    <xf numFmtId="0" fontId="15" fillId="8" borderId="6" xfId="0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horizontal="center" vertical="center"/>
    </xf>
    <xf numFmtId="0" fontId="15" fillId="8" borderId="8" xfId="0" applyFont="1" applyFill="1" applyBorder="1" applyAlignment="1">
      <alignment horizontal="center" vertical="center"/>
    </xf>
    <xf numFmtId="0" fontId="15" fillId="8" borderId="31" xfId="0" applyFont="1" applyFill="1" applyBorder="1" applyAlignment="1">
      <alignment horizontal="center" vertical="center" wrapText="1"/>
    </xf>
    <xf numFmtId="0" fontId="15" fillId="8" borderId="32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center" vertical="center" wrapText="1"/>
    </xf>
    <xf numFmtId="0" fontId="16" fillId="8" borderId="3" xfId="0" applyFont="1" applyFill="1" applyBorder="1" applyAlignment="1">
      <alignment horizontal="center" vertical="center" wrapText="1"/>
    </xf>
    <xf numFmtId="0" fontId="16" fillId="8" borderId="8" xfId="0" applyFont="1" applyFill="1" applyBorder="1" applyAlignment="1">
      <alignment horizontal="center" vertical="center" wrapText="1"/>
    </xf>
    <xf numFmtId="0" fontId="16" fillId="8" borderId="20" xfId="0" applyFont="1" applyFill="1" applyBorder="1" applyAlignment="1">
      <alignment horizontal="center" vertical="center" wrapText="1"/>
    </xf>
    <xf numFmtId="0" fontId="15" fillId="8" borderId="20" xfId="0" applyFont="1" applyFill="1" applyBorder="1" applyAlignment="1">
      <alignment horizontal="center" vertical="center"/>
    </xf>
    <xf numFmtId="0" fontId="21" fillId="0" borderId="0" xfId="5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5" fillId="8" borderId="22" xfId="0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vertical="center" wrapText="1"/>
    </xf>
    <xf numFmtId="0" fontId="15" fillId="8" borderId="20" xfId="0" applyFont="1" applyFill="1" applyBorder="1" applyAlignment="1">
      <alignment vertical="center" wrapText="1"/>
    </xf>
    <xf numFmtId="0" fontId="19" fillId="2" borderId="6" xfId="0" applyFont="1" applyFill="1" applyBorder="1" applyAlignment="1">
      <alignment horizontal="left" vertical="top"/>
    </xf>
    <xf numFmtId="0" fontId="20" fillId="7" borderId="30" xfId="0" applyFont="1" applyFill="1" applyBorder="1" applyAlignment="1">
      <alignment horizontal="center" vertical="center"/>
    </xf>
    <xf numFmtId="0" fontId="20" fillId="7" borderId="27" xfId="0" applyFont="1" applyFill="1" applyBorder="1" applyAlignment="1">
      <alignment horizontal="center" vertical="center"/>
    </xf>
    <xf numFmtId="0" fontId="20" fillId="7" borderId="28" xfId="0" applyFont="1" applyFill="1" applyBorder="1" applyAlignment="1">
      <alignment horizontal="center" vertical="center"/>
    </xf>
    <xf numFmtId="0" fontId="15" fillId="8" borderId="12" xfId="0" applyFont="1" applyFill="1" applyBorder="1" applyAlignment="1">
      <alignment horizontal="center" vertical="center" wrapText="1"/>
    </xf>
    <xf numFmtId="0" fontId="15" fillId="8" borderId="14" xfId="0" applyFont="1" applyFill="1" applyBorder="1" applyAlignment="1">
      <alignment horizontal="center" vertical="center"/>
    </xf>
    <xf numFmtId="0" fontId="15" fillId="8" borderId="19" xfId="0" applyFont="1" applyFill="1" applyBorder="1" applyAlignment="1">
      <alignment horizontal="center" vertical="center"/>
    </xf>
    <xf numFmtId="0" fontId="15" fillId="8" borderId="10" xfId="0" applyFont="1" applyFill="1" applyBorder="1" applyAlignment="1">
      <alignment horizontal="center" vertical="center" wrapText="1"/>
    </xf>
    <xf numFmtId="0" fontId="15" fillId="8" borderId="13" xfId="0" applyFont="1" applyFill="1" applyBorder="1" applyAlignment="1">
      <alignment horizontal="center" vertical="center" wrapText="1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00000000-0005-0000-0000-000004000000}"/>
    <cellStyle name="Porcentual 2" xfId="3" xr:uid="{00000000-0005-0000-0000-000005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cid:image001.png@01D94CE2.4717EB1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57150</xdr:rowOff>
    </xdr:from>
    <xdr:to>
      <xdr:col>1</xdr:col>
      <xdr:colOff>1195388</xdr:colOff>
      <xdr:row>2</xdr:row>
      <xdr:rowOff>371475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1FBD469-F6BB-4B78-B8CC-2421D2D8F9D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57150"/>
          <a:ext cx="19812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15</xdr:col>
      <xdr:colOff>810639</xdr:colOff>
      <xdr:row>2</xdr:row>
      <xdr:rowOff>344523</xdr:rowOff>
    </xdr:from>
    <xdr:to>
      <xdr:col>16</xdr:col>
      <xdr:colOff>2216167</xdr:colOff>
      <xdr:row>5</xdr:row>
      <xdr:rowOff>94699</xdr:rowOff>
    </xdr:to>
    <xdr:pic>
      <xdr:nvPicPr>
        <xdr:cNvPr id="2" name="Picture 1" descr="Icon&#10;&#10;Description automatically generated">
          <a:extLst>
            <a:ext uri="{FF2B5EF4-FFF2-40B4-BE49-F238E27FC236}">
              <a16:creationId xmlns:a16="http://schemas.microsoft.com/office/drawing/2014/main" id="{5FF4551C-E0A1-4F43-8409-8E7084BC4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72767" y="1094363"/>
          <a:ext cx="3067336" cy="17970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1655"/>
  <sheetViews>
    <sheetView tabSelected="1" view="pageBreakPreview" topLeftCell="D2" zoomScale="47" zoomScaleNormal="70" zoomScaleSheetLayoutView="47" workbookViewId="0">
      <pane ySplit="9" topLeftCell="A258" activePane="bottomLeft" state="frozen"/>
      <selection activeCell="A2" sqref="A2"/>
      <selection pane="bottomLeft" activeCell="C236" sqref="C236"/>
    </sheetView>
  </sheetViews>
  <sheetFormatPr defaultColWidth="11.42578125" defaultRowHeight="15" x14ac:dyDescent="0.2"/>
  <cols>
    <col min="1" max="1" width="11.7109375" style="3" customWidth="1"/>
    <col min="2" max="2" width="58.140625" style="2" bestFit="1" customWidth="1"/>
    <col min="3" max="3" width="17.42578125" style="2" customWidth="1"/>
    <col min="4" max="4" width="82.42578125" style="2" bestFit="1" customWidth="1"/>
    <col min="5" max="5" width="130.7109375" style="2" customWidth="1"/>
    <col min="6" max="6" width="35.5703125" style="4" customWidth="1"/>
    <col min="7" max="7" width="27.28515625" style="4" customWidth="1"/>
    <col min="8" max="8" width="24.5703125" style="7" customWidth="1"/>
    <col min="9" max="9" width="23.85546875" style="8" customWidth="1"/>
    <col min="10" max="10" width="26.140625" style="3" customWidth="1"/>
    <col min="11" max="11" width="29" style="1" customWidth="1"/>
    <col min="12" max="12" width="25.85546875" style="5" customWidth="1"/>
    <col min="13" max="13" width="25.5703125" style="3" customWidth="1"/>
    <col min="14" max="14" width="30.28515625" style="3" customWidth="1"/>
    <col min="15" max="15" width="25.42578125" style="72" customWidth="1"/>
    <col min="16" max="16" width="25" style="76" customWidth="1"/>
    <col min="17" max="17" width="35" style="76" customWidth="1"/>
    <col min="18" max="18" width="25.42578125" style="2" bestFit="1" customWidth="1"/>
    <col min="19" max="16384" width="11.42578125" style="2"/>
  </cols>
  <sheetData>
    <row r="1" spans="1:17" ht="42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L1" s="1"/>
      <c r="M1" s="1"/>
      <c r="N1" s="1"/>
      <c r="O1" s="1"/>
      <c r="P1" s="1"/>
      <c r="Q1" s="1"/>
    </row>
    <row r="2" spans="1:17" ht="18" customHeight="1" x14ac:dyDescent="0.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ht="32.25" customHeight="1" x14ac:dyDescent="0.2">
      <c r="A3" s="57"/>
      <c r="B3" s="57"/>
      <c r="C3" s="57"/>
      <c r="D3" s="57"/>
      <c r="E3" s="57"/>
      <c r="F3" s="57"/>
      <c r="G3" s="57"/>
      <c r="H3" s="57"/>
      <c r="I3" s="57"/>
      <c r="J3" s="58"/>
      <c r="K3" s="57"/>
      <c r="L3" s="57"/>
      <c r="M3" s="57"/>
      <c r="N3" s="57"/>
      <c r="O3" s="57"/>
      <c r="P3" s="57"/>
      <c r="Q3" s="57"/>
    </row>
    <row r="4" spans="1:17" ht="71.25" customHeight="1" x14ac:dyDescent="0.2">
      <c r="A4" s="183" t="s">
        <v>275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</row>
    <row r="5" spans="1:17" ht="57" customHeight="1" x14ac:dyDescent="0.2">
      <c r="A5" s="184" t="s">
        <v>276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</row>
    <row r="6" spans="1:17" ht="15.75" x14ac:dyDescent="0.2">
      <c r="A6" s="10"/>
      <c r="B6" s="10"/>
      <c r="C6" s="10"/>
      <c r="D6" s="10"/>
      <c r="E6" s="10"/>
      <c r="F6" s="10"/>
      <c r="G6" s="59"/>
      <c r="H6" s="60"/>
      <c r="I6" s="61"/>
      <c r="J6" s="10"/>
      <c r="K6" s="10"/>
      <c r="L6" s="10"/>
      <c r="M6" s="10"/>
      <c r="N6" s="10"/>
      <c r="O6" s="10"/>
      <c r="P6" s="10"/>
      <c r="Q6" s="10"/>
    </row>
    <row r="7" spans="1:17" ht="43.5" customHeight="1" thickBot="1" x14ac:dyDescent="0.25">
      <c r="A7" s="189" t="s">
        <v>380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1"/>
    </row>
    <row r="8" spans="1:17" ht="54" customHeight="1" thickBot="1" x14ac:dyDescent="0.25">
      <c r="A8" s="175" t="s">
        <v>17</v>
      </c>
      <c r="B8" s="173" t="s">
        <v>14</v>
      </c>
      <c r="C8" s="173" t="s">
        <v>272</v>
      </c>
      <c r="D8" s="173" t="s">
        <v>19</v>
      </c>
      <c r="E8" s="173" t="s">
        <v>150</v>
      </c>
      <c r="F8" s="173" t="s">
        <v>18</v>
      </c>
      <c r="G8" s="177" t="s">
        <v>15</v>
      </c>
      <c r="H8" s="179" t="s">
        <v>10</v>
      </c>
      <c r="I8" s="193" t="s">
        <v>8</v>
      </c>
      <c r="J8" s="193"/>
      <c r="K8" s="194"/>
      <c r="L8" s="194"/>
      <c r="M8" s="194"/>
      <c r="N8" s="194"/>
      <c r="O8" s="195" t="s">
        <v>1</v>
      </c>
      <c r="P8" s="196"/>
      <c r="Q8" s="171" t="s">
        <v>16</v>
      </c>
    </row>
    <row r="9" spans="1:17" ht="63.75" customHeight="1" x14ac:dyDescent="0.2">
      <c r="A9" s="176"/>
      <c r="B9" s="174"/>
      <c r="C9" s="174"/>
      <c r="D9" s="174"/>
      <c r="E9" s="174"/>
      <c r="F9" s="174"/>
      <c r="G9" s="178"/>
      <c r="H9" s="180"/>
      <c r="I9" s="192" t="s">
        <v>12</v>
      </c>
      <c r="J9" s="192"/>
      <c r="K9" s="186" t="s">
        <v>9</v>
      </c>
      <c r="L9" s="169" t="s">
        <v>13</v>
      </c>
      <c r="M9" s="170"/>
      <c r="N9" s="177" t="s">
        <v>11</v>
      </c>
      <c r="O9" s="172" t="s">
        <v>3</v>
      </c>
      <c r="P9" s="171" t="s">
        <v>0</v>
      </c>
      <c r="Q9" s="171"/>
    </row>
    <row r="10" spans="1:17" ht="76.5" customHeight="1" thickBot="1" x14ac:dyDescent="0.25">
      <c r="A10" s="176"/>
      <c r="B10" s="174"/>
      <c r="C10" s="182"/>
      <c r="D10" s="182"/>
      <c r="E10" s="182"/>
      <c r="F10" s="182"/>
      <c r="G10" s="178"/>
      <c r="H10" s="181"/>
      <c r="I10" s="114" t="s">
        <v>4</v>
      </c>
      <c r="J10" s="115" t="s">
        <v>5</v>
      </c>
      <c r="K10" s="187"/>
      <c r="L10" s="116" t="s">
        <v>6</v>
      </c>
      <c r="M10" s="117" t="s">
        <v>7</v>
      </c>
      <c r="N10" s="185"/>
      <c r="O10" s="172"/>
      <c r="P10" s="171"/>
      <c r="Q10" s="171"/>
    </row>
    <row r="11" spans="1:17" s="4" customFormat="1" ht="31.5" customHeight="1" x14ac:dyDescent="0.2">
      <c r="A11" s="164" t="s">
        <v>21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6"/>
    </row>
    <row r="12" spans="1:17" ht="36.75" customHeight="1" x14ac:dyDescent="0.35">
      <c r="A12" s="31">
        <v>1</v>
      </c>
      <c r="B12" s="12" t="s">
        <v>34</v>
      </c>
      <c r="C12" s="12" t="s">
        <v>273</v>
      </c>
      <c r="D12" s="12" t="s">
        <v>21</v>
      </c>
      <c r="E12" s="12" t="s">
        <v>35</v>
      </c>
      <c r="F12" s="13" t="s">
        <v>29</v>
      </c>
      <c r="G12" s="14">
        <v>400000</v>
      </c>
      <c r="H12" s="19">
        <v>84477.78</v>
      </c>
      <c r="I12" s="16">
        <f>374040*2.87%</f>
        <v>10734.948</v>
      </c>
      <c r="J12" s="26">
        <f>374040*7.1%</f>
        <v>26556.839999999997</v>
      </c>
      <c r="K12" s="80">
        <f>74808*1.1%</f>
        <v>822.88800000000003</v>
      </c>
      <c r="L12" s="26">
        <f>187020*3.04%</f>
        <v>5685.4080000000004</v>
      </c>
      <c r="M12" s="26">
        <f>187020*7.09%</f>
        <v>13259.718000000001</v>
      </c>
      <c r="N12" s="26">
        <v>0</v>
      </c>
      <c r="O12" s="20">
        <f t="shared" ref="O12:O18" si="0">H12+I12+L12+N12</f>
        <v>100898.136</v>
      </c>
      <c r="P12" s="20">
        <f t="shared" ref="P12:P18" si="1">J12+K12+M12</f>
        <v>40639.445999999996</v>
      </c>
      <c r="Q12" s="20">
        <f t="shared" ref="Q12:Q18" si="2">G12-O12</f>
        <v>299101.864</v>
      </c>
    </row>
    <row r="13" spans="1:17" ht="34.5" customHeight="1" x14ac:dyDescent="0.35">
      <c r="A13" s="31">
        <v>2</v>
      </c>
      <c r="B13" s="12" t="s">
        <v>36</v>
      </c>
      <c r="C13" s="12" t="s">
        <v>274</v>
      </c>
      <c r="D13" s="12" t="s">
        <v>21</v>
      </c>
      <c r="E13" s="12" t="s">
        <v>37</v>
      </c>
      <c r="F13" s="13" t="s">
        <v>32</v>
      </c>
      <c r="G13" s="14">
        <v>150000</v>
      </c>
      <c r="H13" s="15">
        <v>23077.89</v>
      </c>
      <c r="I13" s="16">
        <f>G13*2.87/100</f>
        <v>4305</v>
      </c>
      <c r="J13" s="17">
        <f>G13*7.1/100</f>
        <v>10650</v>
      </c>
      <c r="K13" s="80">
        <f t="shared" ref="K13:K17" si="3">74808*1.1%</f>
        <v>822.88800000000003</v>
      </c>
      <c r="L13" s="18">
        <f>+G13*3.04%</f>
        <v>4560</v>
      </c>
      <c r="M13" s="26">
        <f>+G13*7.09%</f>
        <v>10635</v>
      </c>
      <c r="N13" s="19">
        <f>1577.45*2</f>
        <v>3154.9</v>
      </c>
      <c r="O13" s="20">
        <f t="shared" si="0"/>
        <v>35097.79</v>
      </c>
      <c r="P13" s="20">
        <f t="shared" si="1"/>
        <v>22107.887999999999</v>
      </c>
      <c r="Q13" s="20">
        <f t="shared" si="2"/>
        <v>114902.20999999999</v>
      </c>
    </row>
    <row r="14" spans="1:17" ht="48" customHeight="1" x14ac:dyDescent="0.35">
      <c r="A14" s="31">
        <v>3</v>
      </c>
      <c r="B14" s="12" t="s">
        <v>87</v>
      </c>
      <c r="C14" s="12" t="s">
        <v>274</v>
      </c>
      <c r="D14" s="12" t="s">
        <v>21</v>
      </c>
      <c r="E14" s="12" t="s">
        <v>257</v>
      </c>
      <c r="F14" s="13" t="s">
        <v>29</v>
      </c>
      <c r="G14" s="14">
        <v>150000</v>
      </c>
      <c r="H14" s="15">
        <v>23077.89</v>
      </c>
      <c r="I14" s="16">
        <f>G14*2.87/100</f>
        <v>4305</v>
      </c>
      <c r="J14" s="17">
        <f>G14*7.1/100</f>
        <v>10650</v>
      </c>
      <c r="K14" s="80">
        <f t="shared" si="3"/>
        <v>822.88800000000003</v>
      </c>
      <c r="L14" s="18">
        <f>+G14*3.04%</f>
        <v>4560</v>
      </c>
      <c r="M14" s="26">
        <f t="shared" ref="M14:M18" si="4">+G14*7.09%</f>
        <v>10635</v>
      </c>
      <c r="N14" s="19">
        <f>1577.45*2</f>
        <v>3154.9</v>
      </c>
      <c r="O14" s="20">
        <f>H14+I14+L14+N14</f>
        <v>35097.79</v>
      </c>
      <c r="P14" s="20">
        <f>J14+K14+M14</f>
        <v>22107.887999999999</v>
      </c>
      <c r="Q14" s="20">
        <f>G14-O14</f>
        <v>114902.20999999999</v>
      </c>
    </row>
    <row r="15" spans="1:17" ht="40.5" customHeight="1" x14ac:dyDescent="0.35">
      <c r="A15" s="31">
        <v>4</v>
      </c>
      <c r="B15" s="12" t="s">
        <v>38</v>
      </c>
      <c r="C15" s="12" t="s">
        <v>274</v>
      </c>
      <c r="D15" s="12" t="s">
        <v>21</v>
      </c>
      <c r="E15" s="12" t="s">
        <v>39</v>
      </c>
      <c r="F15" s="81" t="s">
        <v>40</v>
      </c>
      <c r="G15" s="14">
        <v>85000</v>
      </c>
      <c r="H15" s="82">
        <v>8576.99</v>
      </c>
      <c r="I15" s="16">
        <f>G15*2.87/100</f>
        <v>2439.5</v>
      </c>
      <c r="J15" s="17">
        <f>G15*7.1/100</f>
        <v>6035</v>
      </c>
      <c r="K15" s="80">
        <f t="shared" si="3"/>
        <v>822.88800000000003</v>
      </c>
      <c r="L15" s="18">
        <f>G15*3.04/100</f>
        <v>2584</v>
      </c>
      <c r="M15" s="26">
        <f t="shared" si="4"/>
        <v>6026.5</v>
      </c>
      <c r="N15" s="44">
        <v>0</v>
      </c>
      <c r="O15" s="20">
        <f t="shared" si="0"/>
        <v>13600.49</v>
      </c>
      <c r="P15" s="20">
        <f t="shared" si="1"/>
        <v>12884.387999999999</v>
      </c>
      <c r="Q15" s="20">
        <f t="shared" si="2"/>
        <v>71399.509999999995</v>
      </c>
    </row>
    <row r="16" spans="1:17" ht="40.5" customHeight="1" x14ac:dyDescent="0.35">
      <c r="A16" s="31">
        <v>5</v>
      </c>
      <c r="B16" s="12" t="s">
        <v>369</v>
      </c>
      <c r="C16" s="12" t="s">
        <v>274</v>
      </c>
      <c r="D16" s="12" t="s">
        <v>21</v>
      </c>
      <c r="E16" s="12" t="s">
        <v>39</v>
      </c>
      <c r="F16" s="81" t="s">
        <v>40</v>
      </c>
      <c r="G16" s="14">
        <v>85000</v>
      </c>
      <c r="H16" s="82">
        <v>8576.99</v>
      </c>
      <c r="I16" s="16">
        <f>G16*2.87/100</f>
        <v>2439.5</v>
      </c>
      <c r="J16" s="17">
        <f>G16*7.1/100</f>
        <v>6035</v>
      </c>
      <c r="K16" s="80">
        <f t="shared" si="3"/>
        <v>822.88800000000003</v>
      </c>
      <c r="L16" s="18">
        <f>G16*3.04/100</f>
        <v>2584</v>
      </c>
      <c r="M16" s="26">
        <f t="shared" ref="M16" si="5">+G16*7.09%</f>
        <v>6026.5</v>
      </c>
      <c r="N16" s="44">
        <v>0</v>
      </c>
      <c r="O16" s="20">
        <f t="shared" ref="O16" si="6">H16+I16+L16+N16</f>
        <v>13600.49</v>
      </c>
      <c r="P16" s="20">
        <f t="shared" ref="P16" si="7">J16+K16+M16</f>
        <v>12884.387999999999</v>
      </c>
      <c r="Q16" s="20">
        <f t="shared" ref="Q16" si="8">G16-O16</f>
        <v>71399.509999999995</v>
      </c>
    </row>
    <row r="17" spans="1:17" ht="21" x14ac:dyDescent="0.35">
      <c r="A17" s="31">
        <v>6</v>
      </c>
      <c r="B17" s="12" t="s">
        <v>266</v>
      </c>
      <c r="C17" s="12" t="s">
        <v>274</v>
      </c>
      <c r="D17" s="12" t="s">
        <v>21</v>
      </c>
      <c r="E17" s="12" t="s">
        <v>232</v>
      </c>
      <c r="F17" s="83" t="s">
        <v>32</v>
      </c>
      <c r="G17" s="84">
        <v>75000</v>
      </c>
      <c r="H17" s="85">
        <v>6309.38</v>
      </c>
      <c r="I17" s="46">
        <f t="shared" ref="I17" si="9">G17*2.87/100</f>
        <v>2152.5</v>
      </c>
      <c r="J17" s="46">
        <f t="shared" ref="J17" si="10">G17*7.1/100</f>
        <v>5325</v>
      </c>
      <c r="K17" s="80">
        <f t="shared" si="3"/>
        <v>822.88800000000003</v>
      </c>
      <c r="L17" s="46">
        <f t="shared" ref="L17" si="11">G17*3.04/100</f>
        <v>2280</v>
      </c>
      <c r="M17" s="26">
        <f t="shared" si="4"/>
        <v>5317.5</v>
      </c>
      <c r="N17" s="86">
        <v>0</v>
      </c>
      <c r="O17" s="79">
        <f>+H17+I17+L17</f>
        <v>10741.880000000001</v>
      </c>
      <c r="P17" s="46">
        <f>+J17+K17+M17</f>
        <v>11465.387999999999</v>
      </c>
      <c r="Q17" s="20">
        <f>+G17-H17-I17-L17-N17</f>
        <v>64258.119999999995</v>
      </c>
    </row>
    <row r="18" spans="1:17" ht="21" x14ac:dyDescent="0.35">
      <c r="A18" s="31">
        <v>7</v>
      </c>
      <c r="B18" s="12" t="s">
        <v>47</v>
      </c>
      <c r="C18" s="12" t="s">
        <v>274</v>
      </c>
      <c r="D18" s="12" t="s">
        <v>21</v>
      </c>
      <c r="E18" s="12" t="s">
        <v>323</v>
      </c>
      <c r="F18" s="13" t="s">
        <v>322</v>
      </c>
      <c r="G18" s="21">
        <v>45000</v>
      </c>
      <c r="H18" s="15">
        <v>0</v>
      </c>
      <c r="I18" s="16">
        <f>G18*2.87/100</f>
        <v>1291.5</v>
      </c>
      <c r="J18" s="17">
        <f>G18*7.1/100</f>
        <v>3195</v>
      </c>
      <c r="K18" s="18">
        <f>+G18*1.1%</f>
        <v>495.00000000000006</v>
      </c>
      <c r="L18" s="18">
        <f>G18*3.04/100</f>
        <v>1368</v>
      </c>
      <c r="M18" s="26">
        <f t="shared" si="4"/>
        <v>3190.5</v>
      </c>
      <c r="N18" s="19">
        <v>1577.45</v>
      </c>
      <c r="O18" s="20">
        <f t="shared" si="0"/>
        <v>4236.95</v>
      </c>
      <c r="P18" s="20">
        <f t="shared" si="1"/>
        <v>6880.5</v>
      </c>
      <c r="Q18" s="20">
        <f t="shared" si="2"/>
        <v>40763.050000000003</v>
      </c>
    </row>
    <row r="19" spans="1:17" ht="21" x14ac:dyDescent="0.2">
      <c r="A19" s="158" t="s">
        <v>261</v>
      </c>
      <c r="B19" s="158"/>
      <c r="C19" s="158"/>
      <c r="D19" s="158"/>
      <c r="E19" s="158"/>
      <c r="F19" s="87"/>
      <c r="G19" s="65">
        <f t="shared" ref="G19:Q19" si="12">SUM(G12:G18)</f>
        <v>990000</v>
      </c>
      <c r="H19" s="65">
        <f t="shared" si="12"/>
        <v>154096.91999999998</v>
      </c>
      <c r="I19" s="65">
        <f t="shared" si="12"/>
        <v>27667.948</v>
      </c>
      <c r="J19" s="65">
        <f t="shared" si="12"/>
        <v>68446.84</v>
      </c>
      <c r="K19" s="65">
        <f t="shared" si="12"/>
        <v>5432.3280000000004</v>
      </c>
      <c r="L19" s="65">
        <f t="shared" si="12"/>
        <v>23621.407999999999</v>
      </c>
      <c r="M19" s="65">
        <f t="shared" si="12"/>
        <v>55090.718000000001</v>
      </c>
      <c r="N19" s="65">
        <f t="shared" si="12"/>
        <v>7887.25</v>
      </c>
      <c r="O19" s="65">
        <f t="shared" si="12"/>
        <v>213273.52600000001</v>
      </c>
      <c r="P19" s="65">
        <f t="shared" si="12"/>
        <v>128969.886</v>
      </c>
      <c r="Q19" s="65">
        <f t="shared" si="12"/>
        <v>776726.47400000005</v>
      </c>
    </row>
    <row r="20" spans="1:17" ht="31.5" x14ac:dyDescent="0.2">
      <c r="A20" s="188" t="s">
        <v>22</v>
      </c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</row>
    <row r="21" spans="1:17" ht="33" customHeight="1" x14ac:dyDescent="0.35">
      <c r="A21" s="31">
        <v>8</v>
      </c>
      <c r="B21" s="12" t="s">
        <v>30</v>
      </c>
      <c r="C21" s="12" t="s">
        <v>274</v>
      </c>
      <c r="D21" s="12" t="s">
        <v>22</v>
      </c>
      <c r="E21" s="12" t="s">
        <v>31</v>
      </c>
      <c r="F21" s="13" t="s">
        <v>29</v>
      </c>
      <c r="G21" s="23">
        <v>210000</v>
      </c>
      <c r="H21" s="15">
        <v>33260.400000000001</v>
      </c>
      <c r="I21" s="16">
        <f t="shared" ref="I21:I28" si="13">G21*2.87/100</f>
        <v>6027</v>
      </c>
      <c r="J21" s="17">
        <f t="shared" ref="J21:J28" si="14">G21*7.1/100</f>
        <v>14910</v>
      </c>
      <c r="K21" s="80">
        <f t="shared" ref="K21:K23" si="15">74808*1.1%</f>
        <v>822.88800000000003</v>
      </c>
      <c r="L21" s="26">
        <f>187020*3.04%</f>
        <v>5685.4080000000004</v>
      </c>
      <c r="M21" s="26">
        <f>187020*7.09%</f>
        <v>13259.718000000001</v>
      </c>
      <c r="N21" s="44">
        <v>1577.45</v>
      </c>
      <c r="O21" s="20">
        <f t="shared" ref="O21:O26" si="16">H21+I21+L21+N21</f>
        <v>46550.258000000002</v>
      </c>
      <c r="P21" s="20">
        <f t="shared" ref="P21:P26" si="17">J21+K21+M21</f>
        <v>28992.606</v>
      </c>
      <c r="Q21" s="20">
        <f t="shared" ref="Q21:Q26" si="18">G21-O21</f>
        <v>163449.742</v>
      </c>
    </row>
    <row r="22" spans="1:17" ht="42.75" customHeight="1" x14ac:dyDescent="0.35">
      <c r="A22" s="31">
        <v>9</v>
      </c>
      <c r="B22" s="12" t="s">
        <v>193</v>
      </c>
      <c r="C22" s="12" t="s">
        <v>274</v>
      </c>
      <c r="D22" s="12" t="s">
        <v>22</v>
      </c>
      <c r="E22" s="12" t="s">
        <v>194</v>
      </c>
      <c r="F22" s="13" t="s">
        <v>32</v>
      </c>
      <c r="G22" s="23">
        <v>150000</v>
      </c>
      <c r="H22" s="15">
        <v>23472.26</v>
      </c>
      <c r="I22" s="16">
        <f t="shared" si="13"/>
        <v>4305</v>
      </c>
      <c r="J22" s="17">
        <f t="shared" si="14"/>
        <v>10650</v>
      </c>
      <c r="K22" s="80">
        <f t="shared" si="15"/>
        <v>822.88800000000003</v>
      </c>
      <c r="L22" s="26">
        <f>+G22*3.04%</f>
        <v>4560</v>
      </c>
      <c r="M22" s="26">
        <f t="shared" ref="M22:M28" si="19">+G22*7.09%</f>
        <v>10635</v>
      </c>
      <c r="N22" s="44">
        <v>1577.45</v>
      </c>
      <c r="O22" s="20">
        <f t="shared" si="16"/>
        <v>33914.71</v>
      </c>
      <c r="P22" s="20">
        <f t="shared" si="17"/>
        <v>22107.887999999999</v>
      </c>
      <c r="Q22" s="20">
        <f t="shared" si="18"/>
        <v>116085.29000000001</v>
      </c>
    </row>
    <row r="23" spans="1:17" ht="42.75" customHeight="1" x14ac:dyDescent="0.35">
      <c r="A23" s="31">
        <v>10</v>
      </c>
      <c r="B23" s="12" t="s">
        <v>33</v>
      </c>
      <c r="C23" s="12" t="s">
        <v>274</v>
      </c>
      <c r="D23" s="12" t="s">
        <v>22</v>
      </c>
      <c r="E23" s="12" t="s">
        <v>259</v>
      </c>
      <c r="F23" s="13" t="s">
        <v>29</v>
      </c>
      <c r="G23" s="23">
        <v>150000</v>
      </c>
      <c r="H23" s="15">
        <v>23472.26</v>
      </c>
      <c r="I23" s="16">
        <f t="shared" si="13"/>
        <v>4305</v>
      </c>
      <c r="J23" s="17">
        <f t="shared" si="14"/>
        <v>10650</v>
      </c>
      <c r="K23" s="80">
        <f t="shared" si="15"/>
        <v>822.88800000000003</v>
      </c>
      <c r="L23" s="26">
        <f t="shared" ref="L23:L28" si="20">G23*3.04/100</f>
        <v>4560</v>
      </c>
      <c r="M23" s="26">
        <f t="shared" si="19"/>
        <v>10635</v>
      </c>
      <c r="N23" s="44">
        <v>1577.45</v>
      </c>
      <c r="O23" s="20">
        <f t="shared" si="16"/>
        <v>33914.71</v>
      </c>
      <c r="P23" s="20">
        <f t="shared" si="17"/>
        <v>22107.887999999999</v>
      </c>
      <c r="Q23" s="20">
        <f t="shared" si="18"/>
        <v>116085.29000000001</v>
      </c>
    </row>
    <row r="24" spans="1:17" ht="42.75" customHeight="1" x14ac:dyDescent="0.35">
      <c r="A24" s="31">
        <v>11</v>
      </c>
      <c r="B24" s="12" t="s">
        <v>165</v>
      </c>
      <c r="C24" s="12" t="s">
        <v>274</v>
      </c>
      <c r="D24" s="12" t="s">
        <v>22</v>
      </c>
      <c r="E24" s="12" t="s">
        <v>192</v>
      </c>
      <c r="F24" s="13" t="s">
        <v>29</v>
      </c>
      <c r="G24" s="23">
        <v>50000</v>
      </c>
      <c r="H24" s="15">
        <v>0</v>
      </c>
      <c r="I24" s="16">
        <f t="shared" si="13"/>
        <v>1435</v>
      </c>
      <c r="J24" s="17">
        <f t="shared" si="14"/>
        <v>3550</v>
      </c>
      <c r="K24" s="18">
        <f t="shared" ref="K24" si="21">+G24*1.1%</f>
        <v>550</v>
      </c>
      <c r="L24" s="26">
        <f t="shared" si="20"/>
        <v>1520</v>
      </c>
      <c r="M24" s="26">
        <f t="shared" si="19"/>
        <v>3545.0000000000005</v>
      </c>
      <c r="N24" s="44">
        <v>0</v>
      </c>
      <c r="O24" s="20">
        <f t="shared" si="16"/>
        <v>2955</v>
      </c>
      <c r="P24" s="20">
        <f t="shared" si="17"/>
        <v>7645</v>
      </c>
      <c r="Q24" s="20">
        <f t="shared" si="18"/>
        <v>47045</v>
      </c>
    </row>
    <row r="25" spans="1:17" ht="42.75" customHeight="1" x14ac:dyDescent="0.35">
      <c r="A25" s="31">
        <v>12</v>
      </c>
      <c r="B25" s="12" t="s">
        <v>293</v>
      </c>
      <c r="C25" s="12" t="s">
        <v>274</v>
      </c>
      <c r="D25" s="12" t="s">
        <v>22</v>
      </c>
      <c r="E25" s="12" t="s">
        <v>292</v>
      </c>
      <c r="F25" s="13" t="s">
        <v>32</v>
      </c>
      <c r="G25" s="23">
        <v>75000</v>
      </c>
      <c r="H25" s="15">
        <v>5993.89</v>
      </c>
      <c r="I25" s="16">
        <f t="shared" si="13"/>
        <v>2152.5</v>
      </c>
      <c r="J25" s="17">
        <f t="shared" si="14"/>
        <v>5325</v>
      </c>
      <c r="K25" s="80">
        <f t="shared" ref="K25:K28" si="22">74808*1.1%</f>
        <v>822.88800000000003</v>
      </c>
      <c r="L25" s="26">
        <f t="shared" si="20"/>
        <v>2280</v>
      </c>
      <c r="M25" s="26">
        <f t="shared" si="19"/>
        <v>5317.5</v>
      </c>
      <c r="N25" s="44">
        <v>1577.45</v>
      </c>
      <c r="O25" s="20">
        <f t="shared" si="16"/>
        <v>12003.84</v>
      </c>
      <c r="P25" s="20">
        <f t="shared" si="17"/>
        <v>11465.387999999999</v>
      </c>
      <c r="Q25" s="20">
        <f t="shared" si="18"/>
        <v>62996.160000000003</v>
      </c>
    </row>
    <row r="26" spans="1:17" ht="42.75" customHeight="1" x14ac:dyDescent="0.35">
      <c r="A26" s="31">
        <v>13</v>
      </c>
      <c r="B26" s="12" t="s">
        <v>279</v>
      </c>
      <c r="C26" s="12" t="s">
        <v>274</v>
      </c>
      <c r="D26" s="12" t="s">
        <v>22</v>
      </c>
      <c r="E26" s="12" t="s">
        <v>280</v>
      </c>
      <c r="F26" s="13" t="s">
        <v>32</v>
      </c>
      <c r="G26" s="23">
        <v>75000</v>
      </c>
      <c r="H26" s="15">
        <v>6309.38</v>
      </c>
      <c r="I26" s="16">
        <f t="shared" si="13"/>
        <v>2152.5</v>
      </c>
      <c r="J26" s="17">
        <f t="shared" si="14"/>
        <v>5325</v>
      </c>
      <c r="K26" s="80">
        <f t="shared" si="22"/>
        <v>822.88800000000003</v>
      </c>
      <c r="L26" s="26">
        <f t="shared" si="20"/>
        <v>2280</v>
      </c>
      <c r="M26" s="26">
        <f t="shared" si="19"/>
        <v>5317.5</v>
      </c>
      <c r="N26" s="44">
        <v>1577.45</v>
      </c>
      <c r="O26" s="20">
        <f t="shared" si="16"/>
        <v>12319.330000000002</v>
      </c>
      <c r="P26" s="20">
        <f t="shared" si="17"/>
        <v>11465.387999999999</v>
      </c>
      <c r="Q26" s="20">
        <f t="shared" si="18"/>
        <v>62680.67</v>
      </c>
    </row>
    <row r="27" spans="1:17" ht="42.75" customHeight="1" x14ac:dyDescent="0.35">
      <c r="A27" s="31">
        <v>14</v>
      </c>
      <c r="B27" s="12" t="s">
        <v>313</v>
      </c>
      <c r="C27" s="12" t="s">
        <v>274</v>
      </c>
      <c r="D27" s="12" t="s">
        <v>22</v>
      </c>
      <c r="E27" s="12" t="s">
        <v>314</v>
      </c>
      <c r="F27" s="13" t="s">
        <v>32</v>
      </c>
      <c r="G27" s="23">
        <v>75000</v>
      </c>
      <c r="H27" s="15">
        <v>5993.89</v>
      </c>
      <c r="I27" s="16">
        <f t="shared" si="13"/>
        <v>2152.5</v>
      </c>
      <c r="J27" s="17">
        <f t="shared" si="14"/>
        <v>5325</v>
      </c>
      <c r="K27" s="80">
        <f t="shared" si="22"/>
        <v>822.88800000000003</v>
      </c>
      <c r="L27" s="26">
        <f t="shared" si="20"/>
        <v>2280</v>
      </c>
      <c r="M27" s="26">
        <f t="shared" si="19"/>
        <v>5317.5</v>
      </c>
      <c r="N27" s="44">
        <v>1577.45</v>
      </c>
      <c r="O27" s="20">
        <f t="shared" ref="O27" si="23">H27+I27+L27+N27</f>
        <v>12003.84</v>
      </c>
      <c r="P27" s="20">
        <f t="shared" ref="P27" si="24">J27+K27+M27</f>
        <v>11465.387999999999</v>
      </c>
      <c r="Q27" s="20">
        <f t="shared" ref="Q27" si="25">G27-O27</f>
        <v>62996.160000000003</v>
      </c>
    </row>
    <row r="28" spans="1:17" ht="42.75" customHeight="1" x14ac:dyDescent="0.35">
      <c r="A28" s="31">
        <v>15</v>
      </c>
      <c r="B28" s="12" t="s">
        <v>326</v>
      </c>
      <c r="C28" s="12" t="s">
        <v>274</v>
      </c>
      <c r="D28" s="12" t="s">
        <v>22</v>
      </c>
      <c r="E28" s="12" t="s">
        <v>364</v>
      </c>
      <c r="F28" s="13" t="s">
        <v>32</v>
      </c>
      <c r="G28" s="23">
        <v>75000</v>
      </c>
      <c r="H28" s="15">
        <v>6309.38</v>
      </c>
      <c r="I28" s="16">
        <f t="shared" si="13"/>
        <v>2152.5</v>
      </c>
      <c r="J28" s="17">
        <f t="shared" si="14"/>
        <v>5325</v>
      </c>
      <c r="K28" s="80">
        <f t="shared" si="22"/>
        <v>822.88800000000003</v>
      </c>
      <c r="L28" s="26">
        <f t="shared" si="20"/>
        <v>2280</v>
      </c>
      <c r="M28" s="26">
        <f t="shared" si="19"/>
        <v>5317.5</v>
      </c>
      <c r="N28" s="44">
        <v>0</v>
      </c>
      <c r="O28" s="20">
        <f t="shared" ref="O28" si="26">H28+I28+L28+N28</f>
        <v>10741.880000000001</v>
      </c>
      <c r="P28" s="20">
        <f t="shared" ref="P28" si="27">J28+K28+M28</f>
        <v>11465.387999999999</v>
      </c>
      <c r="Q28" s="20">
        <f t="shared" ref="Q28" si="28">G28-O28</f>
        <v>64258.119999999995</v>
      </c>
    </row>
    <row r="29" spans="1:17" ht="30" customHeight="1" x14ac:dyDescent="0.35">
      <c r="A29" s="31">
        <v>16</v>
      </c>
      <c r="B29" s="27" t="s">
        <v>173</v>
      </c>
      <c r="C29" s="27" t="s">
        <v>274</v>
      </c>
      <c r="D29" s="12" t="s">
        <v>22</v>
      </c>
      <c r="E29" s="45" t="s">
        <v>235</v>
      </c>
      <c r="F29" s="31" t="s">
        <v>322</v>
      </c>
      <c r="G29" s="23">
        <v>38000</v>
      </c>
      <c r="H29" s="20">
        <v>0</v>
      </c>
      <c r="I29" s="16">
        <f>G29*2.87/100</f>
        <v>1090.5999999999999</v>
      </c>
      <c r="J29" s="17">
        <f>G29*7.1/100</f>
        <v>2698</v>
      </c>
      <c r="K29" s="18">
        <f>+G29*1.1%</f>
        <v>418.00000000000006</v>
      </c>
      <c r="L29" s="18">
        <f>G29*3.04/100</f>
        <v>1155.2</v>
      </c>
      <c r="M29" s="26">
        <f>+G29*7.09%</f>
        <v>2694.2000000000003</v>
      </c>
      <c r="N29" s="24">
        <v>1577.45</v>
      </c>
      <c r="O29" s="20">
        <f>H29+I29+L29+N29</f>
        <v>3823.25</v>
      </c>
      <c r="P29" s="20">
        <f>J29+K29+M29</f>
        <v>5810.2000000000007</v>
      </c>
      <c r="Q29" s="20">
        <f>G29-O29</f>
        <v>34176.75</v>
      </c>
    </row>
    <row r="30" spans="1:17" ht="42.75" customHeight="1" x14ac:dyDescent="0.35">
      <c r="A30" s="31">
        <v>17</v>
      </c>
      <c r="B30" s="12" t="s">
        <v>286</v>
      </c>
      <c r="C30" s="12" t="s">
        <v>274</v>
      </c>
      <c r="D30" s="12" t="s">
        <v>22</v>
      </c>
      <c r="E30" s="12" t="s">
        <v>235</v>
      </c>
      <c r="F30" s="13" t="s">
        <v>322</v>
      </c>
      <c r="G30" s="23">
        <v>38000</v>
      </c>
      <c r="H30" s="15">
        <v>0</v>
      </c>
      <c r="I30" s="16">
        <f t="shared" ref="I30" si="29">G30*2.87/100</f>
        <v>1090.5999999999999</v>
      </c>
      <c r="J30" s="17">
        <f t="shared" ref="J30" si="30">G30*7.1/100</f>
        <v>2698</v>
      </c>
      <c r="K30" s="18">
        <f t="shared" ref="K30" si="31">+G30*1.1%</f>
        <v>418.00000000000006</v>
      </c>
      <c r="L30" s="26">
        <f t="shared" ref="L30" si="32">G30*3.04/100</f>
        <v>1155.2</v>
      </c>
      <c r="M30" s="26">
        <f t="shared" ref="M30" si="33">+G30*7.09%</f>
        <v>2694.2000000000003</v>
      </c>
      <c r="N30" s="44">
        <v>1577.45</v>
      </c>
      <c r="O30" s="20">
        <f t="shared" ref="O30" si="34">H30+I30+L30+N30</f>
        <v>3823.25</v>
      </c>
      <c r="P30" s="20">
        <f t="shared" ref="P30" si="35">J30+K30+M30</f>
        <v>5810.2000000000007</v>
      </c>
      <c r="Q30" s="20">
        <f t="shared" ref="Q30" si="36">G30-O30</f>
        <v>34176.75</v>
      </c>
    </row>
    <row r="31" spans="1:17" ht="28.5" customHeight="1" x14ac:dyDescent="0.2">
      <c r="A31" s="158" t="s">
        <v>141</v>
      </c>
      <c r="B31" s="158"/>
      <c r="C31" s="158"/>
      <c r="D31" s="158"/>
      <c r="E31" s="158"/>
      <c r="F31" s="13"/>
      <c r="G31" s="66">
        <f>SUM(G21:G30)</f>
        <v>936000</v>
      </c>
      <c r="H31" s="66">
        <f t="shared" ref="H31:Q31" si="37">SUM(H21:H30)</f>
        <v>104811.46</v>
      </c>
      <c r="I31" s="66">
        <f t="shared" si="37"/>
        <v>26863.199999999997</v>
      </c>
      <c r="J31" s="66">
        <f t="shared" si="37"/>
        <v>66456</v>
      </c>
      <c r="K31" s="66">
        <f t="shared" si="37"/>
        <v>7146.2160000000003</v>
      </c>
      <c r="L31" s="66">
        <f t="shared" si="37"/>
        <v>27755.808000000001</v>
      </c>
      <c r="M31" s="66">
        <f t="shared" si="37"/>
        <v>64733.117999999995</v>
      </c>
      <c r="N31" s="66">
        <f t="shared" si="37"/>
        <v>12619.600000000002</v>
      </c>
      <c r="O31" s="66">
        <f t="shared" si="37"/>
        <v>172050.068</v>
      </c>
      <c r="P31" s="66">
        <f t="shared" si="37"/>
        <v>138335.33400000003</v>
      </c>
      <c r="Q31" s="66">
        <f t="shared" si="37"/>
        <v>763949.93200000015</v>
      </c>
    </row>
    <row r="32" spans="1:17" ht="36" customHeight="1" x14ac:dyDescent="0.2">
      <c r="A32" s="159" t="s">
        <v>223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1"/>
    </row>
    <row r="33" spans="1:17" ht="24.75" customHeight="1" x14ac:dyDescent="0.35">
      <c r="A33" s="31">
        <v>18</v>
      </c>
      <c r="B33" s="12" t="s">
        <v>28</v>
      </c>
      <c r="C33" s="12" t="s">
        <v>274</v>
      </c>
      <c r="D33" s="12" t="s">
        <v>223</v>
      </c>
      <c r="E33" s="12" t="s">
        <v>145</v>
      </c>
      <c r="F33" s="13" t="s">
        <v>29</v>
      </c>
      <c r="G33" s="23">
        <v>210000</v>
      </c>
      <c r="H33" s="15">
        <v>38154.769999999997</v>
      </c>
      <c r="I33" s="16">
        <f t="shared" ref="I33:I36" si="38">G33*2.87/100</f>
        <v>6027</v>
      </c>
      <c r="J33" s="17">
        <f t="shared" ref="J33:J36" si="39">G33*7.1/100</f>
        <v>14910</v>
      </c>
      <c r="K33" s="80">
        <f t="shared" ref="K33:K38" si="40">74808*1.1%</f>
        <v>822.88800000000003</v>
      </c>
      <c r="L33" s="26">
        <f>187020*3.04%</f>
        <v>5685.4080000000004</v>
      </c>
      <c r="M33" s="26">
        <f>187020*7.09%</f>
        <v>13259.718000000001</v>
      </c>
      <c r="N33" s="26">
        <v>0</v>
      </c>
      <c r="O33" s="20">
        <f t="shared" ref="O33:O36" si="41">H33+I33+L33+N33</f>
        <v>49867.178</v>
      </c>
      <c r="P33" s="20">
        <f t="shared" ref="P33:P36" si="42">J33+K33+M33</f>
        <v>28992.606</v>
      </c>
      <c r="Q33" s="20">
        <f t="shared" ref="Q33:Q36" si="43">G33-O33</f>
        <v>160132.82199999999</v>
      </c>
    </row>
    <row r="34" spans="1:17" ht="24.75" customHeight="1" x14ac:dyDescent="0.35">
      <c r="A34" s="31">
        <v>19</v>
      </c>
      <c r="B34" s="12" t="s">
        <v>368</v>
      </c>
      <c r="C34" s="12" t="s">
        <v>274</v>
      </c>
      <c r="D34" s="12" t="s">
        <v>223</v>
      </c>
      <c r="E34" s="12" t="s">
        <v>233</v>
      </c>
      <c r="F34" s="13" t="s">
        <v>29</v>
      </c>
      <c r="G34" s="23">
        <v>75000</v>
      </c>
      <c r="H34" s="15">
        <v>6309.38</v>
      </c>
      <c r="I34" s="16">
        <f t="shared" si="38"/>
        <v>2152.5</v>
      </c>
      <c r="J34" s="17">
        <f t="shared" si="39"/>
        <v>5325</v>
      </c>
      <c r="K34" s="80">
        <f t="shared" si="40"/>
        <v>822.88800000000003</v>
      </c>
      <c r="L34" s="26">
        <f t="shared" ref="L34:L36" si="44">G34*3.04/100</f>
        <v>2280</v>
      </c>
      <c r="M34" s="26">
        <f t="shared" ref="M34:M36" si="45">+G34*7.09%</f>
        <v>5317.5</v>
      </c>
      <c r="N34" s="26">
        <v>0</v>
      </c>
      <c r="O34" s="20">
        <f t="shared" si="41"/>
        <v>10741.880000000001</v>
      </c>
      <c r="P34" s="20">
        <f t="shared" si="42"/>
        <v>11465.387999999999</v>
      </c>
      <c r="Q34" s="20">
        <f t="shared" si="43"/>
        <v>64258.119999999995</v>
      </c>
    </row>
    <row r="35" spans="1:17" ht="24.75" customHeight="1" x14ac:dyDescent="0.35">
      <c r="A35" s="31">
        <v>20</v>
      </c>
      <c r="B35" s="12" t="s">
        <v>179</v>
      </c>
      <c r="C35" s="12" t="s">
        <v>273</v>
      </c>
      <c r="D35" s="12" t="s">
        <v>223</v>
      </c>
      <c r="E35" s="12" t="s">
        <v>233</v>
      </c>
      <c r="F35" s="13" t="s">
        <v>32</v>
      </c>
      <c r="G35" s="23">
        <v>75000</v>
      </c>
      <c r="H35" s="15">
        <v>5993.89</v>
      </c>
      <c r="I35" s="16">
        <f t="shared" si="38"/>
        <v>2152.5</v>
      </c>
      <c r="J35" s="17">
        <f t="shared" si="39"/>
        <v>5325</v>
      </c>
      <c r="K35" s="80">
        <f t="shared" si="40"/>
        <v>822.88800000000003</v>
      </c>
      <c r="L35" s="26">
        <f t="shared" si="44"/>
        <v>2280</v>
      </c>
      <c r="M35" s="26">
        <f t="shared" si="45"/>
        <v>5317.5</v>
      </c>
      <c r="N35" s="44">
        <v>1577.45</v>
      </c>
      <c r="O35" s="20">
        <f t="shared" si="41"/>
        <v>12003.84</v>
      </c>
      <c r="P35" s="20">
        <f t="shared" si="42"/>
        <v>11465.387999999999</v>
      </c>
      <c r="Q35" s="20">
        <f t="shared" si="43"/>
        <v>62996.160000000003</v>
      </c>
    </row>
    <row r="36" spans="1:17" ht="24.75" customHeight="1" x14ac:dyDescent="0.35">
      <c r="A36" s="31">
        <v>21</v>
      </c>
      <c r="B36" s="12" t="s">
        <v>205</v>
      </c>
      <c r="C36" s="12" t="s">
        <v>274</v>
      </c>
      <c r="D36" s="12" t="s">
        <v>223</v>
      </c>
      <c r="E36" s="12" t="s">
        <v>211</v>
      </c>
      <c r="F36" s="13" t="s">
        <v>32</v>
      </c>
      <c r="G36" s="23">
        <v>75000</v>
      </c>
      <c r="H36" s="15">
        <v>6309.38</v>
      </c>
      <c r="I36" s="16">
        <f t="shared" si="38"/>
        <v>2152.5</v>
      </c>
      <c r="J36" s="17">
        <f t="shared" si="39"/>
        <v>5325</v>
      </c>
      <c r="K36" s="80">
        <f t="shared" si="40"/>
        <v>822.88800000000003</v>
      </c>
      <c r="L36" s="26">
        <f t="shared" si="44"/>
        <v>2280</v>
      </c>
      <c r="M36" s="26">
        <f t="shared" si="45"/>
        <v>5317.5</v>
      </c>
      <c r="N36" s="26">
        <v>0</v>
      </c>
      <c r="O36" s="20">
        <f t="shared" si="41"/>
        <v>10741.880000000001</v>
      </c>
      <c r="P36" s="20">
        <f t="shared" si="42"/>
        <v>11465.387999999999</v>
      </c>
      <c r="Q36" s="20">
        <f t="shared" si="43"/>
        <v>64258.119999999995</v>
      </c>
    </row>
    <row r="37" spans="1:17" ht="28.5" customHeight="1" x14ac:dyDescent="0.35">
      <c r="A37" s="31">
        <v>22</v>
      </c>
      <c r="B37" s="12" t="s">
        <v>282</v>
      </c>
      <c r="C37" s="12" t="s">
        <v>274</v>
      </c>
      <c r="D37" s="12" t="s">
        <v>223</v>
      </c>
      <c r="E37" s="12" t="s">
        <v>303</v>
      </c>
      <c r="F37" s="13" t="s">
        <v>32</v>
      </c>
      <c r="G37" s="23">
        <v>150000</v>
      </c>
      <c r="H37" s="15">
        <v>23866.62</v>
      </c>
      <c r="I37" s="16">
        <f t="shared" ref="I37:I38" si="46">G37*2.87/100</f>
        <v>4305</v>
      </c>
      <c r="J37" s="17">
        <f t="shared" ref="J37:J38" si="47">G37*7.1/100</f>
        <v>10650</v>
      </c>
      <c r="K37" s="80">
        <f t="shared" si="40"/>
        <v>822.88800000000003</v>
      </c>
      <c r="L37" s="26">
        <f>+G37*3.04%</f>
        <v>4560</v>
      </c>
      <c r="M37" s="26">
        <f>+G37*7.09%</f>
        <v>10635</v>
      </c>
      <c r="N37" s="26">
        <v>0</v>
      </c>
      <c r="O37" s="20">
        <f>H37+I37+L37+N37</f>
        <v>32731.62</v>
      </c>
      <c r="P37" s="20">
        <f>J37+K37+M37</f>
        <v>22107.887999999999</v>
      </c>
      <c r="Q37" s="20">
        <f>G37-O37</f>
        <v>117268.38</v>
      </c>
    </row>
    <row r="38" spans="1:17" ht="24.75" customHeight="1" x14ac:dyDescent="0.35">
      <c r="A38" s="31">
        <v>23</v>
      </c>
      <c r="B38" s="12" t="s">
        <v>332</v>
      </c>
      <c r="C38" s="12" t="s">
        <v>274</v>
      </c>
      <c r="D38" s="12" t="s">
        <v>223</v>
      </c>
      <c r="E38" s="12" t="s">
        <v>211</v>
      </c>
      <c r="F38" s="13" t="s">
        <v>32</v>
      </c>
      <c r="G38" s="23">
        <v>75000</v>
      </c>
      <c r="H38" s="15">
        <v>3268.98</v>
      </c>
      <c r="I38" s="16">
        <f t="shared" si="46"/>
        <v>2152.5</v>
      </c>
      <c r="J38" s="17">
        <f t="shared" si="47"/>
        <v>5325</v>
      </c>
      <c r="K38" s="80">
        <f t="shared" si="40"/>
        <v>822.88800000000003</v>
      </c>
      <c r="L38" s="26">
        <f t="shared" ref="L38" si="48">G38*3.04/100</f>
        <v>2280</v>
      </c>
      <c r="M38" s="26">
        <f t="shared" ref="M38" si="49">+G38*7.09%</f>
        <v>5317.5</v>
      </c>
      <c r="N38" s="26">
        <v>0</v>
      </c>
      <c r="O38" s="20">
        <f>H38+I38+L38+N38</f>
        <v>7701.48</v>
      </c>
      <c r="P38" s="20">
        <f t="shared" ref="P38" si="50">J38+K38+M38</f>
        <v>11465.387999999999</v>
      </c>
      <c r="Q38" s="20">
        <f t="shared" ref="Q38" si="51">G38-O38</f>
        <v>67298.52</v>
      </c>
    </row>
    <row r="39" spans="1:17" ht="24.75" customHeight="1" x14ac:dyDescent="0.2">
      <c r="A39" s="158" t="s">
        <v>141</v>
      </c>
      <c r="B39" s="158"/>
      <c r="C39" s="158"/>
      <c r="D39" s="158"/>
      <c r="E39" s="158"/>
      <c r="F39" s="13"/>
      <c r="G39" s="67">
        <f t="shared" ref="G39:Q39" si="52">SUM(G33:G38)</f>
        <v>660000</v>
      </c>
      <c r="H39" s="67">
        <f t="shared" si="52"/>
        <v>83903.01999999999</v>
      </c>
      <c r="I39" s="67">
        <f t="shared" si="52"/>
        <v>18942</v>
      </c>
      <c r="J39" s="67">
        <f t="shared" si="52"/>
        <v>46860</v>
      </c>
      <c r="K39" s="67">
        <f t="shared" si="52"/>
        <v>4937.3280000000004</v>
      </c>
      <c r="L39" s="67">
        <f t="shared" si="52"/>
        <v>19365.407999999999</v>
      </c>
      <c r="M39" s="67">
        <f t="shared" si="52"/>
        <v>45164.718000000001</v>
      </c>
      <c r="N39" s="67">
        <f t="shared" si="52"/>
        <v>1577.45</v>
      </c>
      <c r="O39" s="67">
        <f t="shared" si="52"/>
        <v>123787.878</v>
      </c>
      <c r="P39" s="67">
        <f t="shared" si="52"/>
        <v>96962.046000000002</v>
      </c>
      <c r="Q39" s="67">
        <f t="shared" si="52"/>
        <v>536212.12199999997</v>
      </c>
    </row>
    <row r="40" spans="1:17" ht="36" customHeight="1" x14ac:dyDescent="0.2">
      <c r="A40" s="159" t="s">
        <v>23</v>
      </c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1"/>
    </row>
    <row r="41" spans="1:17" s="56" customFormat="1" ht="41.25" customHeight="1" x14ac:dyDescent="0.35">
      <c r="A41" s="88">
        <v>24</v>
      </c>
      <c r="B41" s="12" t="s">
        <v>97</v>
      </c>
      <c r="C41" s="12" t="s">
        <v>274</v>
      </c>
      <c r="D41" s="12" t="s">
        <v>23</v>
      </c>
      <c r="E41" s="12" t="s">
        <v>148</v>
      </c>
      <c r="F41" s="13" t="s">
        <v>32</v>
      </c>
      <c r="G41" s="41">
        <v>150000</v>
      </c>
      <c r="H41" s="15">
        <v>23472.26</v>
      </c>
      <c r="I41" s="16">
        <f>G41*2.87/100</f>
        <v>4305</v>
      </c>
      <c r="J41" s="17">
        <f>G41*7.1/100</f>
        <v>10650</v>
      </c>
      <c r="K41" s="80">
        <f t="shared" ref="K41:K44" si="53">74808*1.1%</f>
        <v>822.88800000000003</v>
      </c>
      <c r="L41" s="89">
        <f>+G41*3.04%</f>
        <v>4560</v>
      </c>
      <c r="M41" s="26">
        <f t="shared" ref="M41:M44" si="54">+G41*7.09%</f>
        <v>10635</v>
      </c>
      <c r="N41" s="44">
        <v>1577.45</v>
      </c>
      <c r="O41" s="68">
        <f t="shared" ref="O41:O44" si="55">H41+I41+L41+N41</f>
        <v>33914.71</v>
      </c>
      <c r="P41" s="68">
        <f>+J41+K41+M41</f>
        <v>22107.887999999999</v>
      </c>
      <c r="Q41" s="68">
        <f>G41-O41</f>
        <v>116085.29000000001</v>
      </c>
    </row>
    <row r="42" spans="1:17" s="56" customFormat="1" ht="41.25" customHeight="1" x14ac:dyDescent="0.35">
      <c r="A42" s="88">
        <v>25</v>
      </c>
      <c r="B42" s="12" t="s">
        <v>98</v>
      </c>
      <c r="C42" s="12" t="s">
        <v>274</v>
      </c>
      <c r="D42" s="12" t="s">
        <v>23</v>
      </c>
      <c r="E42" s="12" t="s">
        <v>95</v>
      </c>
      <c r="F42" s="13" t="s">
        <v>32</v>
      </c>
      <c r="G42" s="41">
        <v>75000</v>
      </c>
      <c r="H42" s="15">
        <v>5678.4</v>
      </c>
      <c r="I42" s="16">
        <f>G42*2.87/100</f>
        <v>2152.5</v>
      </c>
      <c r="J42" s="17">
        <f>G42*7.1/100</f>
        <v>5325</v>
      </c>
      <c r="K42" s="80">
        <f t="shared" si="53"/>
        <v>822.88800000000003</v>
      </c>
      <c r="L42" s="89">
        <f>G42*3.04/100</f>
        <v>2280</v>
      </c>
      <c r="M42" s="26">
        <f t="shared" si="54"/>
        <v>5317.5</v>
      </c>
      <c r="N42" s="44">
        <f>1577.45*2</f>
        <v>3154.9</v>
      </c>
      <c r="O42" s="68">
        <f t="shared" si="55"/>
        <v>13265.8</v>
      </c>
      <c r="P42" s="68">
        <f>+J42+K42+M42</f>
        <v>11465.387999999999</v>
      </c>
      <c r="Q42" s="68">
        <f>G42-O42</f>
        <v>61734.2</v>
      </c>
    </row>
    <row r="43" spans="1:17" s="56" customFormat="1" ht="41.25" customHeight="1" x14ac:dyDescent="0.35">
      <c r="A43" s="88">
        <v>26</v>
      </c>
      <c r="B43" s="12" t="s">
        <v>338</v>
      </c>
      <c r="C43" s="12" t="s">
        <v>274</v>
      </c>
      <c r="D43" s="12" t="s">
        <v>23</v>
      </c>
      <c r="E43" s="12" t="s">
        <v>95</v>
      </c>
      <c r="F43" s="13" t="s">
        <v>32</v>
      </c>
      <c r="G43" s="41">
        <v>75000</v>
      </c>
      <c r="H43" s="15">
        <v>5678.4</v>
      </c>
      <c r="I43" s="16">
        <f>G43*2.87/100</f>
        <v>2152.5</v>
      </c>
      <c r="J43" s="17">
        <f>G43*7.1/100</f>
        <v>5325</v>
      </c>
      <c r="K43" s="80">
        <f t="shared" si="53"/>
        <v>822.88800000000003</v>
      </c>
      <c r="L43" s="89">
        <f>G43*3.04/100</f>
        <v>2280</v>
      </c>
      <c r="M43" s="26">
        <f t="shared" ref="M43" si="56">+G43*7.09%</f>
        <v>5317.5</v>
      </c>
      <c r="N43" s="90">
        <f>1577.45*2</f>
        <v>3154.9</v>
      </c>
      <c r="O43" s="68">
        <f t="shared" ref="O43" si="57">H43+I43+L43+N43</f>
        <v>13265.8</v>
      </c>
      <c r="P43" s="68">
        <f>+J43+K43+M43</f>
        <v>11465.387999999999</v>
      </c>
      <c r="Q43" s="68">
        <f>G43-O43</f>
        <v>61734.2</v>
      </c>
    </row>
    <row r="44" spans="1:17" s="56" customFormat="1" ht="41.25" customHeight="1" x14ac:dyDescent="0.35">
      <c r="A44" s="88">
        <v>27</v>
      </c>
      <c r="B44" s="12" t="s">
        <v>96</v>
      </c>
      <c r="C44" s="12" t="s">
        <v>273</v>
      </c>
      <c r="D44" s="12" t="s">
        <v>23</v>
      </c>
      <c r="E44" s="12" t="s">
        <v>95</v>
      </c>
      <c r="F44" s="13" t="s">
        <v>32</v>
      </c>
      <c r="G44" s="41">
        <v>80000</v>
      </c>
      <c r="H44" s="15">
        <v>6619.3</v>
      </c>
      <c r="I44" s="16">
        <f>G44*2.87/100</f>
        <v>2296</v>
      </c>
      <c r="J44" s="17">
        <f>G44*7.1/100</f>
        <v>5680</v>
      </c>
      <c r="K44" s="80">
        <f t="shared" si="53"/>
        <v>822.88800000000003</v>
      </c>
      <c r="L44" s="89">
        <f>G44*3.04/100</f>
        <v>2432</v>
      </c>
      <c r="M44" s="26">
        <f t="shared" si="54"/>
        <v>5672</v>
      </c>
      <c r="N44" s="90">
        <f>1577.45*2</f>
        <v>3154.9</v>
      </c>
      <c r="O44" s="68">
        <f t="shared" si="55"/>
        <v>14502.199999999999</v>
      </c>
      <c r="P44" s="68">
        <f>+J44+K44+M44</f>
        <v>12174.887999999999</v>
      </c>
      <c r="Q44" s="68">
        <f>G44-O44</f>
        <v>65497.8</v>
      </c>
    </row>
    <row r="45" spans="1:17" ht="26.25" customHeight="1" x14ac:dyDescent="0.2">
      <c r="A45" s="158" t="s">
        <v>141</v>
      </c>
      <c r="B45" s="158"/>
      <c r="C45" s="158"/>
      <c r="D45" s="158"/>
      <c r="E45" s="158"/>
      <c r="F45" s="13"/>
      <c r="G45" s="66">
        <f t="shared" ref="G45:Q45" si="58">SUM(G41:G44)</f>
        <v>380000</v>
      </c>
      <c r="H45" s="66">
        <f t="shared" si="58"/>
        <v>41448.36</v>
      </c>
      <c r="I45" s="66">
        <f t="shared" si="58"/>
        <v>10906</v>
      </c>
      <c r="J45" s="66">
        <f t="shared" si="58"/>
        <v>26980</v>
      </c>
      <c r="K45" s="66">
        <f t="shared" si="58"/>
        <v>3291.5520000000001</v>
      </c>
      <c r="L45" s="66">
        <f t="shared" si="58"/>
        <v>11552</v>
      </c>
      <c r="M45" s="66">
        <f t="shared" si="58"/>
        <v>26942</v>
      </c>
      <c r="N45" s="66">
        <f t="shared" si="58"/>
        <v>11042.15</v>
      </c>
      <c r="O45" s="66">
        <f t="shared" si="58"/>
        <v>74948.509999999995</v>
      </c>
      <c r="P45" s="66">
        <f t="shared" si="58"/>
        <v>57213.551999999996</v>
      </c>
      <c r="Q45" s="66">
        <f t="shared" si="58"/>
        <v>305051.49</v>
      </c>
    </row>
    <row r="46" spans="1:17" ht="34.5" customHeight="1" x14ac:dyDescent="0.2">
      <c r="A46" s="159" t="s">
        <v>24</v>
      </c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1"/>
    </row>
    <row r="47" spans="1:17" ht="21.75" customHeight="1" x14ac:dyDescent="0.35">
      <c r="A47" s="31">
        <v>28</v>
      </c>
      <c r="B47" s="12" t="s">
        <v>66</v>
      </c>
      <c r="C47" s="12" t="s">
        <v>273</v>
      </c>
      <c r="D47" s="12" t="s">
        <v>24</v>
      </c>
      <c r="E47" s="12" t="s">
        <v>67</v>
      </c>
      <c r="F47" s="13" t="s">
        <v>29</v>
      </c>
      <c r="G47" s="29">
        <v>210000</v>
      </c>
      <c r="H47" s="24">
        <v>38154.769999999997</v>
      </c>
      <c r="I47" s="16">
        <f>G47*2.87/100</f>
        <v>6027</v>
      </c>
      <c r="J47" s="17">
        <f>G47*7.1/100</f>
        <v>14910</v>
      </c>
      <c r="K47" s="80">
        <f t="shared" ref="K47:K55" si="59">74808*1.1%</f>
        <v>822.88800000000003</v>
      </c>
      <c r="L47" s="26">
        <f>187020*3.04%</f>
        <v>5685.4080000000004</v>
      </c>
      <c r="M47" s="26">
        <f>187020*7.09%</f>
        <v>13259.718000000001</v>
      </c>
      <c r="N47" s="24">
        <v>0</v>
      </c>
      <c r="O47" s="20">
        <f t="shared" ref="O47:O60" si="60">H47+I47+L47+N47</f>
        <v>49867.178</v>
      </c>
      <c r="P47" s="20">
        <f>+J47+K47+M47</f>
        <v>28992.606</v>
      </c>
      <c r="Q47" s="20">
        <f>G47-O47</f>
        <v>160132.82199999999</v>
      </c>
    </row>
    <row r="48" spans="1:17" ht="21.75" customHeight="1" x14ac:dyDescent="0.35">
      <c r="A48" s="31">
        <v>29</v>
      </c>
      <c r="B48" s="12" t="s">
        <v>68</v>
      </c>
      <c r="C48" s="12" t="s">
        <v>274</v>
      </c>
      <c r="D48" s="12" t="s">
        <v>24</v>
      </c>
      <c r="E48" s="12" t="s">
        <v>69</v>
      </c>
      <c r="F48" s="13" t="s">
        <v>32</v>
      </c>
      <c r="G48" s="29">
        <v>150000</v>
      </c>
      <c r="H48" s="24">
        <v>23866.62</v>
      </c>
      <c r="I48" s="16">
        <f t="shared" ref="I48:I60" si="61">G48*2.87/100</f>
        <v>4305</v>
      </c>
      <c r="J48" s="17">
        <f t="shared" ref="J48:J60" si="62">G48*7.1/100</f>
        <v>10650</v>
      </c>
      <c r="K48" s="80">
        <f t="shared" si="59"/>
        <v>822.88800000000003</v>
      </c>
      <c r="L48" s="26">
        <f>+G48*3.04%</f>
        <v>4560</v>
      </c>
      <c r="M48" s="26">
        <f t="shared" ref="M48:M60" si="63">+G48*7.09%</f>
        <v>10635</v>
      </c>
      <c r="N48" s="24">
        <v>0</v>
      </c>
      <c r="O48" s="20">
        <f t="shared" si="60"/>
        <v>32731.62</v>
      </c>
      <c r="P48" s="20">
        <f t="shared" ref="P48:P58" si="64">J48+K48+M48</f>
        <v>22107.887999999999</v>
      </c>
      <c r="Q48" s="20">
        <f t="shared" ref="Q48:Q60" si="65">G48-O48</f>
        <v>117268.38</v>
      </c>
    </row>
    <row r="49" spans="1:17" ht="21.75" customHeight="1" x14ac:dyDescent="0.35">
      <c r="A49" s="31">
        <v>30</v>
      </c>
      <c r="B49" s="12" t="s">
        <v>70</v>
      </c>
      <c r="C49" s="12" t="s">
        <v>274</v>
      </c>
      <c r="D49" s="12" t="s">
        <v>24</v>
      </c>
      <c r="E49" s="12" t="s">
        <v>71</v>
      </c>
      <c r="F49" s="13" t="s">
        <v>29</v>
      </c>
      <c r="G49" s="29">
        <v>150000</v>
      </c>
      <c r="H49" s="24">
        <v>23866.62</v>
      </c>
      <c r="I49" s="16">
        <f t="shared" si="61"/>
        <v>4305</v>
      </c>
      <c r="J49" s="17">
        <f t="shared" si="62"/>
        <v>10650</v>
      </c>
      <c r="K49" s="80">
        <f t="shared" si="59"/>
        <v>822.88800000000003</v>
      </c>
      <c r="L49" s="26">
        <f>+G49*3.04%</f>
        <v>4560</v>
      </c>
      <c r="M49" s="26">
        <f t="shared" si="63"/>
        <v>10635</v>
      </c>
      <c r="N49" s="24">
        <v>0</v>
      </c>
      <c r="O49" s="20">
        <f t="shared" si="60"/>
        <v>32731.62</v>
      </c>
      <c r="P49" s="20">
        <f t="shared" si="64"/>
        <v>22107.887999999999</v>
      </c>
      <c r="Q49" s="20">
        <f t="shared" si="65"/>
        <v>117268.38</v>
      </c>
    </row>
    <row r="50" spans="1:17" ht="21" x14ac:dyDescent="0.35">
      <c r="A50" s="31">
        <v>31</v>
      </c>
      <c r="B50" s="12" t="s">
        <v>307</v>
      </c>
      <c r="C50" s="12" t="s">
        <v>274</v>
      </c>
      <c r="D50" s="12" t="s">
        <v>24</v>
      </c>
      <c r="E50" s="12" t="s">
        <v>295</v>
      </c>
      <c r="F50" s="13" t="s">
        <v>32</v>
      </c>
      <c r="G50" s="29">
        <v>150000</v>
      </c>
      <c r="H50" s="24">
        <v>23472.26</v>
      </c>
      <c r="I50" s="16">
        <f t="shared" ref="I50" si="66">G50*2.87/100</f>
        <v>4305</v>
      </c>
      <c r="J50" s="17">
        <f t="shared" ref="J50" si="67">G50*7.1/100</f>
        <v>10650</v>
      </c>
      <c r="K50" s="80">
        <f t="shared" si="59"/>
        <v>822.88800000000003</v>
      </c>
      <c r="L50" s="26">
        <f t="shared" ref="L50" si="68">+G50*3.04%</f>
        <v>4560</v>
      </c>
      <c r="M50" s="26">
        <f t="shared" ref="M50" si="69">+G50*7.09%</f>
        <v>10635</v>
      </c>
      <c r="N50" s="24">
        <v>1577.45</v>
      </c>
      <c r="O50" s="20">
        <f t="shared" ref="O50" si="70">H50+I50+L50+N50</f>
        <v>33914.71</v>
      </c>
      <c r="P50" s="20">
        <f t="shared" ref="P50" si="71">J50+K50+M50</f>
        <v>22107.887999999999</v>
      </c>
      <c r="Q50" s="20">
        <f t="shared" ref="Q50" si="72">G50-O50</f>
        <v>116085.29000000001</v>
      </c>
    </row>
    <row r="51" spans="1:17" ht="21.75" customHeight="1" x14ac:dyDescent="0.35">
      <c r="A51" s="31">
        <v>32</v>
      </c>
      <c r="B51" s="12" t="s">
        <v>77</v>
      </c>
      <c r="C51" s="12" t="s">
        <v>274</v>
      </c>
      <c r="D51" s="12" t="s">
        <v>24</v>
      </c>
      <c r="E51" s="12" t="s">
        <v>72</v>
      </c>
      <c r="F51" s="13" t="s">
        <v>32</v>
      </c>
      <c r="G51" s="29">
        <v>85000</v>
      </c>
      <c r="H51" s="24">
        <v>7788.27</v>
      </c>
      <c r="I51" s="16">
        <f t="shared" si="61"/>
        <v>2439.5</v>
      </c>
      <c r="J51" s="17">
        <f t="shared" si="62"/>
        <v>6035</v>
      </c>
      <c r="K51" s="80">
        <f t="shared" si="59"/>
        <v>822.88800000000003</v>
      </c>
      <c r="L51" s="26">
        <f t="shared" ref="L51:L60" si="73">G51*3.04/100</f>
        <v>2584</v>
      </c>
      <c r="M51" s="26">
        <f t="shared" si="63"/>
        <v>6026.5</v>
      </c>
      <c r="N51" s="24">
        <f>1577.45*2</f>
        <v>3154.9</v>
      </c>
      <c r="O51" s="20">
        <f t="shared" si="60"/>
        <v>15966.67</v>
      </c>
      <c r="P51" s="20">
        <f t="shared" si="64"/>
        <v>12884.387999999999</v>
      </c>
      <c r="Q51" s="20">
        <f t="shared" si="65"/>
        <v>69033.33</v>
      </c>
    </row>
    <row r="52" spans="1:17" ht="21.75" customHeight="1" x14ac:dyDescent="0.35">
      <c r="A52" s="31">
        <v>33</v>
      </c>
      <c r="B52" s="12" t="s">
        <v>75</v>
      </c>
      <c r="C52" s="12" t="s">
        <v>274</v>
      </c>
      <c r="D52" s="12" t="s">
        <v>24</v>
      </c>
      <c r="E52" s="12" t="s">
        <v>72</v>
      </c>
      <c r="F52" s="13" t="s">
        <v>32</v>
      </c>
      <c r="G52" s="29">
        <v>85000</v>
      </c>
      <c r="H52" s="24">
        <v>8576.99</v>
      </c>
      <c r="I52" s="16">
        <f t="shared" si="61"/>
        <v>2439.5</v>
      </c>
      <c r="J52" s="17">
        <f t="shared" si="62"/>
        <v>6035</v>
      </c>
      <c r="K52" s="80">
        <f t="shared" si="59"/>
        <v>822.88800000000003</v>
      </c>
      <c r="L52" s="26">
        <f t="shared" si="73"/>
        <v>2584</v>
      </c>
      <c r="M52" s="26">
        <f t="shared" si="63"/>
        <v>6026.5</v>
      </c>
      <c r="N52" s="24">
        <v>0</v>
      </c>
      <c r="O52" s="20">
        <f t="shared" si="60"/>
        <v>13600.49</v>
      </c>
      <c r="P52" s="20">
        <f t="shared" si="64"/>
        <v>12884.387999999999</v>
      </c>
      <c r="Q52" s="20">
        <f t="shared" si="65"/>
        <v>71399.509999999995</v>
      </c>
    </row>
    <row r="53" spans="1:17" ht="21.75" customHeight="1" x14ac:dyDescent="0.35">
      <c r="A53" s="31">
        <v>34</v>
      </c>
      <c r="B53" s="12" t="s">
        <v>73</v>
      </c>
      <c r="C53" s="12" t="s">
        <v>274</v>
      </c>
      <c r="D53" s="12" t="s">
        <v>24</v>
      </c>
      <c r="E53" s="12" t="s">
        <v>74</v>
      </c>
      <c r="F53" s="13" t="s">
        <v>29</v>
      </c>
      <c r="G53" s="29">
        <v>75000</v>
      </c>
      <c r="H53" s="24">
        <v>6309.38</v>
      </c>
      <c r="I53" s="16">
        <f t="shared" si="61"/>
        <v>2152.5</v>
      </c>
      <c r="J53" s="17">
        <f t="shared" si="62"/>
        <v>5325</v>
      </c>
      <c r="K53" s="80">
        <f t="shared" si="59"/>
        <v>822.88800000000003</v>
      </c>
      <c r="L53" s="26">
        <f t="shared" si="73"/>
        <v>2280</v>
      </c>
      <c r="M53" s="26">
        <f t="shared" si="63"/>
        <v>5317.5</v>
      </c>
      <c r="N53" s="24">
        <v>0</v>
      </c>
      <c r="O53" s="20">
        <f t="shared" si="60"/>
        <v>10741.880000000001</v>
      </c>
      <c r="P53" s="20">
        <f t="shared" si="64"/>
        <v>11465.387999999999</v>
      </c>
      <c r="Q53" s="20">
        <f t="shared" si="65"/>
        <v>64258.119999999995</v>
      </c>
    </row>
    <row r="54" spans="1:17" ht="21.75" customHeight="1" x14ac:dyDescent="0.35">
      <c r="A54" s="31">
        <v>35</v>
      </c>
      <c r="B54" s="12" t="s">
        <v>195</v>
      </c>
      <c r="C54" s="12" t="s">
        <v>274</v>
      </c>
      <c r="D54" s="12" t="s">
        <v>24</v>
      </c>
      <c r="E54" s="12" t="s">
        <v>234</v>
      </c>
      <c r="F54" s="13" t="s">
        <v>32</v>
      </c>
      <c r="G54" s="29">
        <v>75000</v>
      </c>
      <c r="H54" s="24">
        <v>5993.89</v>
      </c>
      <c r="I54" s="16">
        <f t="shared" si="61"/>
        <v>2152.5</v>
      </c>
      <c r="J54" s="17">
        <f t="shared" si="62"/>
        <v>5325</v>
      </c>
      <c r="K54" s="80">
        <f t="shared" si="59"/>
        <v>822.88800000000003</v>
      </c>
      <c r="L54" s="26">
        <f t="shared" si="73"/>
        <v>2280</v>
      </c>
      <c r="M54" s="26">
        <f t="shared" si="63"/>
        <v>5317.5</v>
      </c>
      <c r="N54" s="24">
        <v>1577.45</v>
      </c>
      <c r="O54" s="20">
        <f t="shared" si="60"/>
        <v>12003.84</v>
      </c>
      <c r="P54" s="20">
        <f>J54+K54+M54</f>
        <v>11465.387999999999</v>
      </c>
      <c r="Q54" s="20">
        <f>G54-O54</f>
        <v>62996.160000000003</v>
      </c>
    </row>
    <row r="55" spans="1:17" ht="21" x14ac:dyDescent="0.35">
      <c r="A55" s="31">
        <v>36</v>
      </c>
      <c r="B55" s="12" t="s">
        <v>308</v>
      </c>
      <c r="C55" s="12" t="s">
        <v>274</v>
      </c>
      <c r="D55" s="12" t="s">
        <v>24</v>
      </c>
      <c r="E55" s="12" t="s">
        <v>72</v>
      </c>
      <c r="F55" s="13" t="s">
        <v>32</v>
      </c>
      <c r="G55" s="29">
        <v>75000</v>
      </c>
      <c r="H55" s="24">
        <v>5678.4</v>
      </c>
      <c r="I55" s="16">
        <f t="shared" ref="I55" si="74">G55*2.87/100</f>
        <v>2152.5</v>
      </c>
      <c r="J55" s="17">
        <f t="shared" ref="J55" si="75">G55*7.1/100</f>
        <v>5325</v>
      </c>
      <c r="K55" s="80">
        <f t="shared" si="59"/>
        <v>822.88800000000003</v>
      </c>
      <c r="L55" s="26">
        <f t="shared" ref="L55" si="76">G55*3.04/100</f>
        <v>2280</v>
      </c>
      <c r="M55" s="26">
        <f t="shared" ref="M55" si="77">+G55*7.09%</f>
        <v>5317.5</v>
      </c>
      <c r="N55" s="24">
        <f>1577.45*2</f>
        <v>3154.9</v>
      </c>
      <c r="O55" s="20">
        <f t="shared" ref="O55" si="78">H55+I55+L55+N55</f>
        <v>13265.8</v>
      </c>
      <c r="P55" s="20">
        <f>J55+K55+M55</f>
        <v>11465.387999999999</v>
      </c>
      <c r="Q55" s="20">
        <f>G55-O55</f>
        <v>61734.2</v>
      </c>
    </row>
    <row r="56" spans="1:17" ht="21.75" customHeight="1" x14ac:dyDescent="0.35">
      <c r="A56" s="31">
        <v>37</v>
      </c>
      <c r="B56" s="12" t="s">
        <v>201</v>
      </c>
      <c r="C56" s="12" t="s">
        <v>274</v>
      </c>
      <c r="D56" s="12" t="s">
        <v>24</v>
      </c>
      <c r="E56" s="12" t="s">
        <v>235</v>
      </c>
      <c r="F56" s="13" t="s">
        <v>322</v>
      </c>
      <c r="G56" s="29">
        <v>38000</v>
      </c>
      <c r="H56" s="24">
        <v>0</v>
      </c>
      <c r="I56" s="16">
        <f t="shared" si="61"/>
        <v>1090.5999999999999</v>
      </c>
      <c r="J56" s="17">
        <f t="shared" si="62"/>
        <v>2698</v>
      </c>
      <c r="K56" s="18">
        <f>+G56*1.1%</f>
        <v>418.00000000000006</v>
      </c>
      <c r="L56" s="26">
        <f t="shared" si="73"/>
        <v>1155.2</v>
      </c>
      <c r="M56" s="26">
        <f t="shared" si="63"/>
        <v>2694.2000000000003</v>
      </c>
      <c r="N56" s="24">
        <v>0</v>
      </c>
      <c r="O56" s="20">
        <f t="shared" si="60"/>
        <v>2245.8000000000002</v>
      </c>
      <c r="P56" s="20">
        <f>J56+K56+M56</f>
        <v>5810.2000000000007</v>
      </c>
      <c r="Q56" s="20">
        <f>G56-O56</f>
        <v>35754.199999999997</v>
      </c>
    </row>
    <row r="57" spans="1:17" ht="21.75" customHeight="1" x14ac:dyDescent="0.35">
      <c r="A57" s="31">
        <v>38</v>
      </c>
      <c r="B57" s="12" t="s">
        <v>76</v>
      </c>
      <c r="C57" s="12" t="s">
        <v>273</v>
      </c>
      <c r="D57" s="12" t="s">
        <v>24</v>
      </c>
      <c r="E57" s="12" t="s">
        <v>149</v>
      </c>
      <c r="F57" s="13" t="s">
        <v>29</v>
      </c>
      <c r="G57" s="29">
        <v>85000</v>
      </c>
      <c r="H57" s="24">
        <v>8576.99</v>
      </c>
      <c r="I57" s="16">
        <f t="shared" si="61"/>
        <v>2439.5</v>
      </c>
      <c r="J57" s="17">
        <f t="shared" si="62"/>
        <v>6035</v>
      </c>
      <c r="K57" s="80">
        <f t="shared" ref="K57:K58" si="79">74808*1.1%</f>
        <v>822.88800000000003</v>
      </c>
      <c r="L57" s="26">
        <f t="shared" si="73"/>
        <v>2584</v>
      </c>
      <c r="M57" s="26">
        <f t="shared" si="63"/>
        <v>6026.5</v>
      </c>
      <c r="N57" s="24">
        <v>0</v>
      </c>
      <c r="O57" s="20">
        <f t="shared" si="60"/>
        <v>13600.49</v>
      </c>
      <c r="P57" s="20">
        <f t="shared" si="64"/>
        <v>12884.387999999999</v>
      </c>
      <c r="Q57" s="20">
        <f t="shared" si="65"/>
        <v>71399.509999999995</v>
      </c>
    </row>
    <row r="58" spans="1:17" ht="21.75" customHeight="1" x14ac:dyDescent="0.35">
      <c r="A58" s="31">
        <v>39</v>
      </c>
      <c r="B58" s="12" t="s">
        <v>181</v>
      </c>
      <c r="C58" s="12" t="s">
        <v>274</v>
      </c>
      <c r="D58" s="12" t="s">
        <v>24</v>
      </c>
      <c r="E58" s="12" t="s">
        <v>182</v>
      </c>
      <c r="F58" s="13" t="s">
        <v>32</v>
      </c>
      <c r="G58" s="29">
        <v>75000</v>
      </c>
      <c r="H58" s="24">
        <v>6309.38</v>
      </c>
      <c r="I58" s="16">
        <f t="shared" si="61"/>
        <v>2152.5</v>
      </c>
      <c r="J58" s="17">
        <f t="shared" si="62"/>
        <v>5325</v>
      </c>
      <c r="K58" s="80">
        <f t="shared" si="79"/>
        <v>822.88800000000003</v>
      </c>
      <c r="L58" s="26">
        <f t="shared" si="73"/>
        <v>2280</v>
      </c>
      <c r="M58" s="26">
        <f t="shared" si="63"/>
        <v>5317.5</v>
      </c>
      <c r="N58" s="24">
        <v>0</v>
      </c>
      <c r="O58" s="20">
        <f t="shared" si="60"/>
        <v>10741.880000000001</v>
      </c>
      <c r="P58" s="20">
        <f t="shared" si="64"/>
        <v>11465.387999999999</v>
      </c>
      <c r="Q58" s="20">
        <f t="shared" si="65"/>
        <v>64258.119999999995</v>
      </c>
    </row>
    <row r="59" spans="1:17" ht="30" customHeight="1" x14ac:dyDescent="0.35">
      <c r="A59" s="31">
        <v>40</v>
      </c>
      <c r="B59" s="27" t="s">
        <v>225</v>
      </c>
      <c r="C59" s="27" t="s">
        <v>274</v>
      </c>
      <c r="D59" s="12" t="s">
        <v>24</v>
      </c>
      <c r="E59" s="12" t="s">
        <v>235</v>
      </c>
      <c r="F59" s="31" t="s">
        <v>322</v>
      </c>
      <c r="G59" s="23">
        <v>38000</v>
      </c>
      <c r="H59" s="20">
        <v>0</v>
      </c>
      <c r="I59" s="16">
        <f>G59*2.87/100</f>
        <v>1090.5999999999999</v>
      </c>
      <c r="J59" s="17">
        <f>G59*7.1/100</f>
        <v>2698</v>
      </c>
      <c r="K59" s="18">
        <f>+G59*1.1%</f>
        <v>418.00000000000006</v>
      </c>
      <c r="L59" s="18">
        <f>G59*3.04/100</f>
        <v>1155.2</v>
      </c>
      <c r="M59" s="26">
        <f>+G59*7.09%</f>
        <v>2694.2000000000003</v>
      </c>
      <c r="N59" s="24">
        <v>0</v>
      </c>
      <c r="O59" s="20">
        <f>H59+I59+L59+N59</f>
        <v>2245.8000000000002</v>
      </c>
      <c r="P59" s="20">
        <f>J59+K59+M59</f>
        <v>5810.2000000000007</v>
      </c>
      <c r="Q59" s="20">
        <f>G59-O59</f>
        <v>35754.199999999997</v>
      </c>
    </row>
    <row r="60" spans="1:17" ht="21.75" customHeight="1" x14ac:dyDescent="0.35">
      <c r="A60" s="31">
        <v>41</v>
      </c>
      <c r="B60" s="12" t="s">
        <v>228</v>
      </c>
      <c r="C60" s="12" t="s">
        <v>273</v>
      </c>
      <c r="D60" s="12" t="s">
        <v>24</v>
      </c>
      <c r="E60" s="12" t="s">
        <v>235</v>
      </c>
      <c r="F60" s="13" t="s">
        <v>322</v>
      </c>
      <c r="G60" s="29">
        <v>38000</v>
      </c>
      <c r="H60" s="24">
        <v>0</v>
      </c>
      <c r="I60" s="16">
        <f t="shared" si="61"/>
        <v>1090.5999999999999</v>
      </c>
      <c r="J60" s="17">
        <f t="shared" si="62"/>
        <v>2698</v>
      </c>
      <c r="K60" s="18">
        <f>+G60*1.1%</f>
        <v>418.00000000000006</v>
      </c>
      <c r="L60" s="26">
        <f t="shared" si="73"/>
        <v>1155.2</v>
      </c>
      <c r="M60" s="26">
        <f t="shared" si="63"/>
        <v>2694.2000000000003</v>
      </c>
      <c r="N60" s="24">
        <v>0</v>
      </c>
      <c r="O60" s="20">
        <f t="shared" si="60"/>
        <v>2245.8000000000002</v>
      </c>
      <c r="P60" s="20">
        <f>J60+K60+M60</f>
        <v>5810.2000000000007</v>
      </c>
      <c r="Q60" s="20">
        <f t="shared" si="65"/>
        <v>35754.199999999997</v>
      </c>
    </row>
    <row r="61" spans="1:17" ht="24.75" customHeight="1" x14ac:dyDescent="0.2">
      <c r="A61" s="158" t="s">
        <v>141</v>
      </c>
      <c r="B61" s="158"/>
      <c r="C61" s="158"/>
      <c r="D61" s="158"/>
      <c r="E61" s="158"/>
      <c r="F61" s="13"/>
      <c r="G61" s="70">
        <f t="shared" ref="G61:Q61" si="80">SUM(G47:G60)</f>
        <v>1329000</v>
      </c>
      <c r="H61" s="70">
        <f t="shared" si="80"/>
        <v>158593.57</v>
      </c>
      <c r="I61" s="70">
        <f t="shared" si="80"/>
        <v>38142.299999999996</v>
      </c>
      <c r="J61" s="70">
        <f t="shared" si="80"/>
        <v>94359</v>
      </c>
      <c r="K61" s="70">
        <f t="shared" si="80"/>
        <v>10305.768000000002</v>
      </c>
      <c r="L61" s="70">
        <f t="shared" si="80"/>
        <v>39703.007999999994</v>
      </c>
      <c r="M61" s="70">
        <f t="shared" si="80"/>
        <v>92596.817999999985</v>
      </c>
      <c r="N61" s="70">
        <f t="shared" si="80"/>
        <v>9464.7000000000007</v>
      </c>
      <c r="O61" s="70">
        <f t="shared" si="80"/>
        <v>245903.57799999995</v>
      </c>
      <c r="P61" s="70">
        <f t="shared" si="80"/>
        <v>197261.58600000007</v>
      </c>
      <c r="Q61" s="70">
        <f t="shared" si="80"/>
        <v>1083096.4219999998</v>
      </c>
    </row>
    <row r="62" spans="1:17" ht="30.75" customHeight="1" x14ac:dyDescent="0.2">
      <c r="A62" s="159" t="s">
        <v>25</v>
      </c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1"/>
    </row>
    <row r="63" spans="1:17" ht="22.5" customHeight="1" x14ac:dyDescent="0.35">
      <c r="A63" s="31">
        <v>42</v>
      </c>
      <c r="B63" s="12" t="s">
        <v>41</v>
      </c>
      <c r="C63" s="12" t="s">
        <v>274</v>
      </c>
      <c r="D63" s="12" t="s">
        <v>25</v>
      </c>
      <c r="E63" s="12" t="s">
        <v>42</v>
      </c>
      <c r="F63" s="13" t="s">
        <v>29</v>
      </c>
      <c r="G63" s="23">
        <v>126000</v>
      </c>
      <c r="H63" s="15">
        <v>18221.22</v>
      </c>
      <c r="I63" s="16">
        <f t="shared" ref="I63:I65" si="81">G63*2.87/100</f>
        <v>3616.2</v>
      </c>
      <c r="J63" s="17">
        <f t="shared" ref="J63:J65" si="82">G63*7.1/100</f>
        <v>8946</v>
      </c>
      <c r="K63" s="80">
        <f t="shared" ref="K63:K69" si="83">74808*1.1%</f>
        <v>822.88800000000003</v>
      </c>
      <c r="L63" s="18">
        <f t="shared" ref="L63:L65" si="84">G63*3.04/100</f>
        <v>3830.4</v>
      </c>
      <c r="M63" s="26">
        <f>+G63*7.09%</f>
        <v>8933.4000000000015</v>
      </c>
      <c r="N63" s="24">
        <v>0</v>
      </c>
      <c r="O63" s="20">
        <f t="shared" ref="O63:O65" si="85">H63+I63+L63+N63</f>
        <v>25667.820000000003</v>
      </c>
      <c r="P63" s="20">
        <f t="shared" ref="P63:P65" si="86">J63+K63+M63</f>
        <v>18702.288</v>
      </c>
      <c r="Q63" s="20">
        <f t="shared" ref="Q63:Q65" si="87">G63-O63</f>
        <v>100332.18</v>
      </c>
    </row>
    <row r="64" spans="1:17" ht="22.5" customHeight="1" x14ac:dyDescent="0.35">
      <c r="A64" s="31">
        <v>43</v>
      </c>
      <c r="B64" s="12" t="s">
        <v>309</v>
      </c>
      <c r="C64" s="12" t="s">
        <v>273</v>
      </c>
      <c r="D64" s="12" t="s">
        <v>25</v>
      </c>
      <c r="E64" s="12" t="s">
        <v>310</v>
      </c>
      <c r="F64" s="13" t="s">
        <v>32</v>
      </c>
      <c r="G64" s="23">
        <v>150000</v>
      </c>
      <c r="H64" s="15">
        <v>23077.89</v>
      </c>
      <c r="I64" s="16">
        <f t="shared" ref="I64" si="88">G64*2.87/100</f>
        <v>4305</v>
      </c>
      <c r="J64" s="17">
        <f t="shared" ref="J64" si="89">G64*7.1/100</f>
        <v>10650</v>
      </c>
      <c r="K64" s="80">
        <f t="shared" si="83"/>
        <v>822.88800000000003</v>
      </c>
      <c r="L64" s="18">
        <f t="shared" ref="L64" si="90">G64*3.04/100</f>
        <v>4560</v>
      </c>
      <c r="M64" s="26">
        <f t="shared" ref="M64" si="91">+G64*7.09%</f>
        <v>10635</v>
      </c>
      <c r="N64" s="24">
        <f>1577.45*2</f>
        <v>3154.9</v>
      </c>
      <c r="O64" s="20">
        <f t="shared" ref="O64" si="92">H64+I64+L64+N64</f>
        <v>35097.79</v>
      </c>
      <c r="P64" s="20">
        <f t="shared" ref="P64" si="93">J64+K64+M64</f>
        <v>22107.887999999999</v>
      </c>
      <c r="Q64" s="20">
        <f t="shared" ref="Q64" si="94">G64-O64</f>
        <v>114902.20999999999</v>
      </c>
    </row>
    <row r="65" spans="1:17" ht="22.5" customHeight="1" x14ac:dyDescent="0.35">
      <c r="A65" s="31">
        <v>44</v>
      </c>
      <c r="B65" s="12" t="s">
        <v>48</v>
      </c>
      <c r="C65" s="12" t="s">
        <v>274</v>
      </c>
      <c r="D65" s="12" t="s">
        <v>25</v>
      </c>
      <c r="E65" s="12" t="s">
        <v>237</v>
      </c>
      <c r="F65" s="13" t="s">
        <v>29</v>
      </c>
      <c r="G65" s="23">
        <v>85000</v>
      </c>
      <c r="H65" s="15">
        <v>8182.63</v>
      </c>
      <c r="I65" s="16">
        <f t="shared" si="81"/>
        <v>2439.5</v>
      </c>
      <c r="J65" s="17">
        <f t="shared" si="82"/>
        <v>6035</v>
      </c>
      <c r="K65" s="80">
        <f t="shared" si="83"/>
        <v>822.88800000000003</v>
      </c>
      <c r="L65" s="18">
        <f t="shared" si="84"/>
        <v>2584</v>
      </c>
      <c r="M65" s="26">
        <f>+G65*7.09%</f>
        <v>6026.5</v>
      </c>
      <c r="N65" s="24">
        <v>1577.45</v>
      </c>
      <c r="O65" s="20">
        <f t="shared" si="85"/>
        <v>14783.580000000002</v>
      </c>
      <c r="P65" s="20">
        <f t="shared" si="86"/>
        <v>12884.387999999999</v>
      </c>
      <c r="Q65" s="20">
        <f t="shared" si="87"/>
        <v>70216.42</v>
      </c>
    </row>
    <row r="66" spans="1:17" ht="22.5" customHeight="1" x14ac:dyDescent="0.35">
      <c r="A66" s="31">
        <v>45</v>
      </c>
      <c r="B66" s="12" t="s">
        <v>43</v>
      </c>
      <c r="C66" s="12" t="s">
        <v>274</v>
      </c>
      <c r="D66" s="12" t="s">
        <v>25</v>
      </c>
      <c r="E66" s="12" t="s">
        <v>236</v>
      </c>
      <c r="F66" s="13" t="s">
        <v>32</v>
      </c>
      <c r="G66" s="23">
        <v>85000</v>
      </c>
      <c r="H66" s="15">
        <v>8576.99</v>
      </c>
      <c r="I66" s="16">
        <f>G66*2.87/100</f>
        <v>2439.5</v>
      </c>
      <c r="J66" s="17">
        <f>G66*7.1/100</f>
        <v>6035</v>
      </c>
      <c r="K66" s="80">
        <f t="shared" si="83"/>
        <v>822.88800000000003</v>
      </c>
      <c r="L66" s="18">
        <f>G66*3.04/100</f>
        <v>2584</v>
      </c>
      <c r="M66" s="26">
        <f>+G66*7.09%</f>
        <v>6026.5</v>
      </c>
      <c r="N66" s="24">
        <v>0</v>
      </c>
      <c r="O66" s="20">
        <f>H66+I66+L66+N66</f>
        <v>13600.49</v>
      </c>
      <c r="P66" s="20">
        <f>J66+K66+M66</f>
        <v>12884.387999999999</v>
      </c>
      <c r="Q66" s="20">
        <f>G66-O66</f>
        <v>71399.509999999995</v>
      </c>
    </row>
    <row r="67" spans="1:17" ht="22.5" customHeight="1" x14ac:dyDescent="0.35">
      <c r="A67" s="31">
        <v>46</v>
      </c>
      <c r="B67" s="12" t="s">
        <v>44</v>
      </c>
      <c r="C67" s="12" t="s">
        <v>274</v>
      </c>
      <c r="D67" s="12" t="s">
        <v>25</v>
      </c>
      <c r="E67" s="12" t="s">
        <v>238</v>
      </c>
      <c r="F67" s="13" t="s">
        <v>29</v>
      </c>
      <c r="G67" s="23">
        <v>75000</v>
      </c>
      <c r="H67" s="24">
        <v>5993.89</v>
      </c>
      <c r="I67" s="16">
        <f>G67*2.87/100</f>
        <v>2152.5</v>
      </c>
      <c r="J67" s="17">
        <f>G67*7.1/100</f>
        <v>5325</v>
      </c>
      <c r="K67" s="80">
        <f t="shared" si="83"/>
        <v>822.88800000000003</v>
      </c>
      <c r="L67" s="18">
        <f>G67*3.04/100</f>
        <v>2280</v>
      </c>
      <c r="M67" s="26">
        <f>+G67*7.09%</f>
        <v>5317.5</v>
      </c>
      <c r="N67" s="24">
        <v>1577.45</v>
      </c>
      <c r="O67" s="20">
        <f>H67+I67+L67+N67</f>
        <v>12003.84</v>
      </c>
      <c r="P67" s="20">
        <f>J67+K67+M67</f>
        <v>11465.387999999999</v>
      </c>
      <c r="Q67" s="20">
        <f>G67-O67</f>
        <v>62996.160000000003</v>
      </c>
    </row>
    <row r="68" spans="1:17" ht="22.5" customHeight="1" x14ac:dyDescent="0.35">
      <c r="A68" s="31">
        <v>47</v>
      </c>
      <c r="B68" s="12" t="s">
        <v>358</v>
      </c>
      <c r="C68" s="12" t="s">
        <v>273</v>
      </c>
      <c r="D68" s="12" t="s">
        <v>25</v>
      </c>
      <c r="E68" s="12" t="s">
        <v>296</v>
      </c>
      <c r="F68" s="13" t="s">
        <v>32</v>
      </c>
      <c r="G68" s="23">
        <v>75000</v>
      </c>
      <c r="H68" s="15">
        <v>6309.38</v>
      </c>
      <c r="I68" s="16">
        <f t="shared" ref="I68" si="95">G68*2.87/100</f>
        <v>2152.5</v>
      </c>
      <c r="J68" s="17">
        <f t="shared" ref="J68" si="96">G68*7.1/100</f>
        <v>5325</v>
      </c>
      <c r="K68" s="80">
        <f t="shared" si="83"/>
        <v>822.88800000000003</v>
      </c>
      <c r="L68" s="18">
        <f t="shared" ref="L68" si="97">G68*3.04/100</f>
        <v>2280</v>
      </c>
      <c r="M68" s="26">
        <f t="shared" ref="M68" si="98">+G68*7.09%</f>
        <v>5317.5</v>
      </c>
      <c r="N68" s="24">
        <v>0</v>
      </c>
      <c r="O68" s="20">
        <f>H68+I68+L68+N68</f>
        <v>10741.880000000001</v>
      </c>
      <c r="P68" s="20">
        <f>J68+K68+M68</f>
        <v>11465.387999999999</v>
      </c>
      <c r="Q68" s="20">
        <f>G68-O68</f>
        <v>64258.119999999995</v>
      </c>
    </row>
    <row r="69" spans="1:17" ht="22.5" customHeight="1" x14ac:dyDescent="0.35">
      <c r="A69" s="31">
        <v>48</v>
      </c>
      <c r="B69" s="12" t="s">
        <v>359</v>
      </c>
      <c r="C69" s="12" t="s">
        <v>274</v>
      </c>
      <c r="D69" s="12" t="s">
        <v>25</v>
      </c>
      <c r="E69" s="12" t="s">
        <v>296</v>
      </c>
      <c r="F69" s="13" t="s">
        <v>32</v>
      </c>
      <c r="G69" s="23">
        <v>75000</v>
      </c>
      <c r="H69" s="24">
        <v>5993.89</v>
      </c>
      <c r="I69" s="16">
        <f t="shared" ref="I69" si="99">G69*2.87/100</f>
        <v>2152.5</v>
      </c>
      <c r="J69" s="17">
        <f t="shared" ref="J69" si="100">G69*7.1/100</f>
        <v>5325</v>
      </c>
      <c r="K69" s="80">
        <f t="shared" si="83"/>
        <v>822.88800000000003</v>
      </c>
      <c r="L69" s="18">
        <f t="shared" ref="L69" si="101">G69*3.04/100</f>
        <v>2280</v>
      </c>
      <c r="M69" s="26">
        <f t="shared" ref="M69" si="102">+G69*7.09%</f>
        <v>5317.5</v>
      </c>
      <c r="N69" s="24">
        <v>1577.45</v>
      </c>
      <c r="O69" s="20">
        <f t="shared" ref="O69" si="103">H69+I69+L69+N69</f>
        <v>12003.84</v>
      </c>
      <c r="P69" s="20">
        <f t="shared" ref="P69" si="104">J69+K69+M69</f>
        <v>11465.387999999999</v>
      </c>
      <c r="Q69" s="20">
        <f t="shared" ref="Q69" si="105">G69-O69</f>
        <v>62996.160000000003</v>
      </c>
    </row>
    <row r="70" spans="1:17" ht="22.5" customHeight="1" x14ac:dyDescent="0.35">
      <c r="A70" s="31">
        <v>49</v>
      </c>
      <c r="B70" s="12" t="s">
        <v>45</v>
      </c>
      <c r="C70" s="12" t="s">
        <v>274</v>
      </c>
      <c r="D70" s="12" t="s">
        <v>25</v>
      </c>
      <c r="E70" s="12" t="s">
        <v>46</v>
      </c>
      <c r="F70" s="13" t="s">
        <v>29</v>
      </c>
      <c r="G70" s="23">
        <v>60000</v>
      </c>
      <c r="H70" s="15">
        <v>3439.98</v>
      </c>
      <c r="I70" s="16">
        <f t="shared" ref="I70:I81" si="106">G70*2.87/100</f>
        <v>1722</v>
      </c>
      <c r="J70" s="17">
        <f t="shared" ref="J70:J81" si="107">G70*7.1/100</f>
        <v>4260</v>
      </c>
      <c r="K70" s="18">
        <f t="shared" ref="K70:K81" si="108">+G70*1.1%</f>
        <v>660.00000000000011</v>
      </c>
      <c r="L70" s="18">
        <f t="shared" ref="L70:L81" si="109">G70*3.04/100</f>
        <v>1824</v>
      </c>
      <c r="M70" s="26">
        <f t="shared" ref="M70:M81" si="110">+G70*7.09%</f>
        <v>4254</v>
      </c>
      <c r="N70" s="24">
        <v>0</v>
      </c>
      <c r="O70" s="20">
        <f t="shared" ref="O70:O81" si="111">H70+I70+L70+N70</f>
        <v>6985.98</v>
      </c>
      <c r="P70" s="20">
        <f t="shared" ref="P70:P81" si="112">J70+K70+M70</f>
        <v>9174</v>
      </c>
      <c r="Q70" s="20">
        <f t="shared" ref="Q70:Q76" si="113">G70-O70</f>
        <v>53014.020000000004</v>
      </c>
    </row>
    <row r="71" spans="1:17" ht="22.5" customHeight="1" x14ac:dyDescent="0.35">
      <c r="A71" s="31">
        <v>50</v>
      </c>
      <c r="B71" s="12" t="s">
        <v>186</v>
      </c>
      <c r="C71" s="12" t="s">
        <v>273</v>
      </c>
      <c r="D71" s="12" t="s">
        <v>25</v>
      </c>
      <c r="E71" s="12" t="s">
        <v>239</v>
      </c>
      <c r="F71" s="13" t="s">
        <v>32</v>
      </c>
      <c r="G71" s="23">
        <v>50000</v>
      </c>
      <c r="H71" s="15">
        <v>0</v>
      </c>
      <c r="I71" s="16">
        <f t="shared" si="106"/>
        <v>1435</v>
      </c>
      <c r="J71" s="17">
        <f t="shared" si="107"/>
        <v>3550</v>
      </c>
      <c r="K71" s="18">
        <f t="shared" si="108"/>
        <v>550</v>
      </c>
      <c r="L71" s="18">
        <f t="shared" si="109"/>
        <v>1520</v>
      </c>
      <c r="M71" s="26">
        <f t="shared" si="110"/>
        <v>3545.0000000000005</v>
      </c>
      <c r="N71" s="24">
        <v>1577.45</v>
      </c>
      <c r="O71" s="20">
        <f t="shared" si="111"/>
        <v>4532.45</v>
      </c>
      <c r="P71" s="20">
        <f t="shared" si="112"/>
        <v>7645</v>
      </c>
      <c r="Q71" s="20">
        <f t="shared" si="113"/>
        <v>45467.55</v>
      </c>
    </row>
    <row r="72" spans="1:17" ht="22.5" customHeight="1" x14ac:dyDescent="0.35">
      <c r="A72" s="31">
        <v>51</v>
      </c>
      <c r="B72" s="12" t="s">
        <v>187</v>
      </c>
      <c r="C72" s="12" t="s">
        <v>274</v>
      </c>
      <c r="D72" s="12" t="s">
        <v>25</v>
      </c>
      <c r="E72" s="12" t="s">
        <v>46</v>
      </c>
      <c r="F72" s="13" t="s">
        <v>32</v>
      </c>
      <c r="G72" s="23">
        <v>50000</v>
      </c>
      <c r="H72" s="15">
        <v>0</v>
      </c>
      <c r="I72" s="16">
        <f t="shared" si="106"/>
        <v>1435</v>
      </c>
      <c r="J72" s="17">
        <f t="shared" si="107"/>
        <v>3550</v>
      </c>
      <c r="K72" s="18">
        <f t="shared" si="108"/>
        <v>550</v>
      </c>
      <c r="L72" s="18">
        <f t="shared" si="109"/>
        <v>1520</v>
      </c>
      <c r="M72" s="26">
        <f t="shared" si="110"/>
        <v>3545.0000000000005</v>
      </c>
      <c r="N72" s="24">
        <v>0</v>
      </c>
      <c r="O72" s="20">
        <f t="shared" si="111"/>
        <v>2955</v>
      </c>
      <c r="P72" s="20">
        <f t="shared" si="112"/>
        <v>7645</v>
      </c>
      <c r="Q72" s="20">
        <f t="shared" si="113"/>
        <v>47045</v>
      </c>
    </row>
    <row r="73" spans="1:17" ht="22.5" customHeight="1" x14ac:dyDescent="0.35">
      <c r="A73" s="31">
        <v>52</v>
      </c>
      <c r="B73" s="12" t="s">
        <v>188</v>
      </c>
      <c r="C73" s="12" t="s">
        <v>274</v>
      </c>
      <c r="D73" s="12" t="s">
        <v>25</v>
      </c>
      <c r="E73" s="12" t="s">
        <v>239</v>
      </c>
      <c r="F73" s="13" t="s">
        <v>32</v>
      </c>
      <c r="G73" s="23">
        <v>50000</v>
      </c>
      <c r="H73" s="15">
        <v>1617.38</v>
      </c>
      <c r="I73" s="16">
        <f t="shared" si="106"/>
        <v>1435</v>
      </c>
      <c r="J73" s="17">
        <f t="shared" si="107"/>
        <v>3550</v>
      </c>
      <c r="K73" s="18">
        <f t="shared" si="108"/>
        <v>550</v>
      </c>
      <c r="L73" s="18">
        <f t="shared" si="109"/>
        <v>1520</v>
      </c>
      <c r="M73" s="26">
        <f t="shared" si="110"/>
        <v>3545.0000000000005</v>
      </c>
      <c r="N73" s="24">
        <v>1577.45</v>
      </c>
      <c r="O73" s="20">
        <f t="shared" si="111"/>
        <v>6149.83</v>
      </c>
      <c r="P73" s="20">
        <f t="shared" si="112"/>
        <v>7645</v>
      </c>
      <c r="Q73" s="20">
        <f t="shared" si="113"/>
        <v>43850.17</v>
      </c>
    </row>
    <row r="74" spans="1:17" ht="22.5" customHeight="1" x14ac:dyDescent="0.35">
      <c r="A74" s="31">
        <v>53</v>
      </c>
      <c r="B74" s="12" t="s">
        <v>240</v>
      </c>
      <c r="C74" s="12" t="s">
        <v>274</v>
      </c>
      <c r="D74" s="12" t="s">
        <v>25</v>
      </c>
      <c r="E74" s="12" t="s">
        <v>46</v>
      </c>
      <c r="F74" s="13" t="s">
        <v>32</v>
      </c>
      <c r="G74" s="23">
        <v>50000</v>
      </c>
      <c r="H74" s="15">
        <v>1617.38</v>
      </c>
      <c r="I74" s="16">
        <f t="shared" si="106"/>
        <v>1435</v>
      </c>
      <c r="J74" s="17">
        <f t="shared" si="107"/>
        <v>3550</v>
      </c>
      <c r="K74" s="18">
        <f t="shared" si="108"/>
        <v>550</v>
      </c>
      <c r="L74" s="18">
        <f t="shared" si="109"/>
        <v>1520</v>
      </c>
      <c r="M74" s="26">
        <f t="shared" si="110"/>
        <v>3545.0000000000005</v>
      </c>
      <c r="N74" s="24">
        <v>1577.45</v>
      </c>
      <c r="O74" s="20">
        <f t="shared" si="111"/>
        <v>6149.83</v>
      </c>
      <c r="P74" s="20">
        <f t="shared" si="112"/>
        <v>7645</v>
      </c>
      <c r="Q74" s="20">
        <f t="shared" si="113"/>
        <v>43850.17</v>
      </c>
    </row>
    <row r="75" spans="1:17" ht="22.5" customHeight="1" x14ac:dyDescent="0.35">
      <c r="A75" s="31">
        <v>54</v>
      </c>
      <c r="B75" s="12" t="s">
        <v>381</v>
      </c>
      <c r="C75" s="12" t="s">
        <v>273</v>
      </c>
      <c r="D75" s="12" t="s">
        <v>25</v>
      </c>
      <c r="E75" s="12" t="s">
        <v>239</v>
      </c>
      <c r="F75" s="13" t="s">
        <v>32</v>
      </c>
      <c r="G75" s="23">
        <v>50000</v>
      </c>
      <c r="H75" s="15">
        <v>1854</v>
      </c>
      <c r="I75" s="16">
        <f t="shared" si="106"/>
        <v>1435</v>
      </c>
      <c r="J75" s="17">
        <f t="shared" si="107"/>
        <v>3550</v>
      </c>
      <c r="K75" s="18">
        <f t="shared" si="108"/>
        <v>550</v>
      </c>
      <c r="L75" s="18">
        <f t="shared" si="109"/>
        <v>1520</v>
      </c>
      <c r="M75" s="26">
        <f t="shared" si="110"/>
        <v>3545.0000000000005</v>
      </c>
      <c r="N75" s="24">
        <v>0</v>
      </c>
      <c r="O75" s="20">
        <f t="shared" ref="O75" si="114">H75+I75+L75+N75</f>
        <v>4809</v>
      </c>
      <c r="P75" s="20">
        <f t="shared" ref="P75" si="115">J75+K75+M75</f>
        <v>7645</v>
      </c>
      <c r="Q75" s="20">
        <f t="shared" si="113"/>
        <v>45191</v>
      </c>
    </row>
    <row r="76" spans="1:17" ht="22.5" customHeight="1" x14ac:dyDescent="0.35">
      <c r="A76" s="31">
        <v>55</v>
      </c>
      <c r="B76" s="12" t="s">
        <v>382</v>
      </c>
      <c r="C76" s="12" t="s">
        <v>274</v>
      </c>
      <c r="D76" s="12" t="s">
        <v>25</v>
      </c>
      <c r="E76" s="12" t="s">
        <v>46</v>
      </c>
      <c r="F76" s="13" t="s">
        <v>32</v>
      </c>
      <c r="G76" s="23">
        <v>50000</v>
      </c>
      <c r="H76" s="15">
        <v>1854</v>
      </c>
      <c r="I76" s="16">
        <f t="shared" si="106"/>
        <v>1435</v>
      </c>
      <c r="J76" s="17">
        <f t="shared" si="107"/>
        <v>3550</v>
      </c>
      <c r="K76" s="18">
        <f t="shared" si="108"/>
        <v>550</v>
      </c>
      <c r="L76" s="18">
        <f t="shared" si="109"/>
        <v>1520</v>
      </c>
      <c r="M76" s="26">
        <f t="shared" si="110"/>
        <v>3545.0000000000005</v>
      </c>
      <c r="N76" s="24">
        <v>0</v>
      </c>
      <c r="O76" s="20">
        <f t="shared" ref="O76" si="116">H76+I76+L76+N76</f>
        <v>4809</v>
      </c>
      <c r="P76" s="20">
        <f t="shared" ref="P76" si="117">J76+K76+M76</f>
        <v>7645</v>
      </c>
      <c r="Q76" s="20">
        <f t="shared" si="113"/>
        <v>45191</v>
      </c>
    </row>
    <row r="77" spans="1:17" ht="22.5" customHeight="1" x14ac:dyDescent="0.35">
      <c r="A77" s="31">
        <v>56</v>
      </c>
      <c r="B77" s="12" t="s">
        <v>383</v>
      </c>
      <c r="C77" s="12" t="s">
        <v>274</v>
      </c>
      <c r="D77" s="12" t="s">
        <v>25</v>
      </c>
      <c r="E77" s="12" t="s">
        <v>46</v>
      </c>
      <c r="F77" s="13" t="s">
        <v>32</v>
      </c>
      <c r="G77" s="23">
        <v>50000</v>
      </c>
      <c r="H77" s="15">
        <v>1854</v>
      </c>
      <c r="I77" s="16">
        <f t="shared" ref="I77:I80" si="118">G77*2.87/100</f>
        <v>1435</v>
      </c>
      <c r="J77" s="17">
        <f t="shared" ref="J77:J80" si="119">G77*7.1/100</f>
        <v>3550</v>
      </c>
      <c r="K77" s="18">
        <f t="shared" ref="K77:K80" si="120">+G77*1.1%</f>
        <v>550</v>
      </c>
      <c r="L77" s="18">
        <f t="shared" ref="L77:L80" si="121">G77*3.04/100</f>
        <v>1520</v>
      </c>
      <c r="M77" s="26">
        <f t="shared" ref="M77:M80" si="122">+G77*7.09%</f>
        <v>3545.0000000000005</v>
      </c>
      <c r="N77" s="24">
        <v>0</v>
      </c>
      <c r="O77" s="20">
        <f t="shared" ref="O77:O80" si="123">H77+I77+L77+N77</f>
        <v>4809</v>
      </c>
      <c r="P77" s="20">
        <f t="shared" ref="P77:P80" si="124">J77+K77+M77</f>
        <v>7645</v>
      </c>
      <c r="Q77" s="20">
        <f t="shared" ref="Q77:Q80" si="125">G77-O77</f>
        <v>45191</v>
      </c>
    </row>
    <row r="78" spans="1:17" ht="22.5" customHeight="1" x14ac:dyDescent="0.35">
      <c r="A78" s="31">
        <v>57</v>
      </c>
      <c r="B78" s="12" t="s">
        <v>384</v>
      </c>
      <c r="C78" s="12" t="s">
        <v>273</v>
      </c>
      <c r="D78" s="12" t="s">
        <v>25</v>
      </c>
      <c r="E78" s="12" t="s">
        <v>46</v>
      </c>
      <c r="F78" s="13" t="s">
        <v>32</v>
      </c>
      <c r="G78" s="23">
        <v>50000</v>
      </c>
      <c r="H78" s="15">
        <v>1854</v>
      </c>
      <c r="I78" s="16">
        <f t="shared" si="118"/>
        <v>1435</v>
      </c>
      <c r="J78" s="17">
        <f t="shared" si="119"/>
        <v>3550</v>
      </c>
      <c r="K78" s="18">
        <f t="shared" si="120"/>
        <v>550</v>
      </c>
      <c r="L78" s="18">
        <f t="shared" si="121"/>
        <v>1520</v>
      </c>
      <c r="M78" s="26">
        <f t="shared" si="122"/>
        <v>3545.0000000000005</v>
      </c>
      <c r="N78" s="24">
        <v>0</v>
      </c>
      <c r="O78" s="20">
        <f t="shared" si="123"/>
        <v>4809</v>
      </c>
      <c r="P78" s="20">
        <f t="shared" si="124"/>
        <v>7645</v>
      </c>
      <c r="Q78" s="20">
        <f t="shared" si="125"/>
        <v>45191</v>
      </c>
    </row>
    <row r="79" spans="1:17" ht="22.5" customHeight="1" x14ac:dyDescent="0.35">
      <c r="A79" s="31">
        <v>58</v>
      </c>
      <c r="B79" s="12" t="s">
        <v>385</v>
      </c>
      <c r="C79" s="12" t="s">
        <v>274</v>
      </c>
      <c r="D79" s="12" t="s">
        <v>25</v>
      </c>
      <c r="E79" s="12" t="s">
        <v>239</v>
      </c>
      <c r="F79" s="13" t="s">
        <v>32</v>
      </c>
      <c r="G79" s="23">
        <v>50000</v>
      </c>
      <c r="H79" s="15">
        <v>0</v>
      </c>
      <c r="I79" s="16">
        <f t="shared" si="118"/>
        <v>1435</v>
      </c>
      <c r="J79" s="17">
        <f t="shared" si="119"/>
        <v>3550</v>
      </c>
      <c r="K79" s="18">
        <f t="shared" si="120"/>
        <v>550</v>
      </c>
      <c r="L79" s="18">
        <f t="shared" si="121"/>
        <v>1520</v>
      </c>
      <c r="M79" s="26">
        <f t="shared" si="122"/>
        <v>3545.0000000000005</v>
      </c>
      <c r="N79" s="24">
        <v>0</v>
      </c>
      <c r="O79" s="20">
        <f t="shared" si="123"/>
        <v>2955</v>
      </c>
      <c r="P79" s="20">
        <f t="shared" si="124"/>
        <v>7645</v>
      </c>
      <c r="Q79" s="20">
        <f t="shared" si="125"/>
        <v>47045</v>
      </c>
    </row>
    <row r="80" spans="1:17" ht="22.5" customHeight="1" x14ac:dyDescent="0.35">
      <c r="A80" s="31">
        <v>59</v>
      </c>
      <c r="B80" s="12" t="s">
        <v>386</v>
      </c>
      <c r="C80" s="12" t="s">
        <v>274</v>
      </c>
      <c r="D80" s="12" t="s">
        <v>25</v>
      </c>
      <c r="E80" s="12" t="s">
        <v>46</v>
      </c>
      <c r="F80" s="13" t="s">
        <v>32</v>
      </c>
      <c r="G80" s="23">
        <v>50000</v>
      </c>
      <c r="H80" s="15">
        <v>0</v>
      </c>
      <c r="I80" s="16">
        <f t="shared" si="118"/>
        <v>1435</v>
      </c>
      <c r="J80" s="17">
        <f t="shared" si="119"/>
        <v>3550</v>
      </c>
      <c r="K80" s="18">
        <f t="shared" si="120"/>
        <v>550</v>
      </c>
      <c r="L80" s="18">
        <f t="shared" si="121"/>
        <v>1520</v>
      </c>
      <c r="M80" s="26">
        <f t="shared" si="122"/>
        <v>3545.0000000000005</v>
      </c>
      <c r="N80" s="24">
        <v>0</v>
      </c>
      <c r="O80" s="20">
        <f t="shared" si="123"/>
        <v>2955</v>
      </c>
      <c r="P80" s="20">
        <f t="shared" si="124"/>
        <v>7645</v>
      </c>
      <c r="Q80" s="20">
        <f t="shared" si="125"/>
        <v>47045</v>
      </c>
    </row>
    <row r="81" spans="1:1021 1025:5118 5122:9215 9219:13312 13316:16384" ht="22.5" customHeight="1" x14ac:dyDescent="0.35">
      <c r="A81" s="31">
        <v>60</v>
      </c>
      <c r="B81" s="12" t="s">
        <v>203</v>
      </c>
      <c r="C81" s="12" t="s">
        <v>274</v>
      </c>
      <c r="D81" s="12" t="s">
        <v>25</v>
      </c>
      <c r="E81" s="12" t="s">
        <v>235</v>
      </c>
      <c r="F81" s="13" t="s">
        <v>322</v>
      </c>
      <c r="G81" s="23">
        <v>38000</v>
      </c>
      <c r="H81" s="15">
        <v>0</v>
      </c>
      <c r="I81" s="16">
        <f t="shared" si="106"/>
        <v>1090.5999999999999</v>
      </c>
      <c r="J81" s="17">
        <f t="shared" si="107"/>
        <v>2698</v>
      </c>
      <c r="K81" s="18">
        <f t="shared" si="108"/>
        <v>418.00000000000006</v>
      </c>
      <c r="L81" s="18">
        <f t="shared" si="109"/>
        <v>1155.2</v>
      </c>
      <c r="M81" s="26">
        <f t="shared" si="110"/>
        <v>2694.2000000000003</v>
      </c>
      <c r="N81" s="24">
        <v>1577.45</v>
      </c>
      <c r="O81" s="20">
        <f t="shared" si="111"/>
        <v>3823.25</v>
      </c>
      <c r="P81" s="20">
        <f t="shared" si="112"/>
        <v>5810.2000000000007</v>
      </c>
      <c r="Q81" s="20">
        <f t="shared" ref="Q81" si="126">G81-O81</f>
        <v>34176.75</v>
      </c>
    </row>
    <row r="82" spans="1:1021 1025:5118 5122:9215 9219:13312 13316:16384" ht="23.25" customHeight="1" x14ac:dyDescent="0.2">
      <c r="A82" s="158" t="s">
        <v>141</v>
      </c>
      <c r="B82" s="158"/>
      <c r="C82" s="158"/>
      <c r="D82" s="158"/>
      <c r="E82" s="158"/>
      <c r="F82" s="87"/>
      <c r="G82" s="70">
        <f t="shared" ref="G82:Q82" si="127">SUM(G63:G81)</f>
        <v>1269000</v>
      </c>
      <c r="H82" s="70">
        <f t="shared" si="127"/>
        <v>90446.63</v>
      </c>
      <c r="I82" s="70">
        <f t="shared" si="127"/>
        <v>36420.299999999996</v>
      </c>
      <c r="J82" s="70">
        <f t="shared" si="127"/>
        <v>90099</v>
      </c>
      <c r="K82" s="70">
        <f t="shared" si="127"/>
        <v>12338.216</v>
      </c>
      <c r="L82" s="70">
        <f t="shared" si="127"/>
        <v>38577.599999999999</v>
      </c>
      <c r="M82" s="70">
        <f t="shared" si="127"/>
        <v>89972.1</v>
      </c>
      <c r="N82" s="70">
        <f t="shared" si="127"/>
        <v>14197.050000000003</v>
      </c>
      <c r="O82" s="70">
        <f t="shared" si="127"/>
        <v>179641.58</v>
      </c>
      <c r="P82" s="70">
        <f t="shared" si="127"/>
        <v>192409.31600000002</v>
      </c>
      <c r="Q82" s="70">
        <f t="shared" si="127"/>
        <v>1089358.4200000002</v>
      </c>
    </row>
    <row r="83" spans="1:1021 1025:5118 5122:9215 9219:13312 13316:16384" ht="34.5" customHeight="1" x14ac:dyDescent="0.2">
      <c r="A83" s="159" t="s">
        <v>270</v>
      </c>
      <c r="B83" s="160"/>
      <c r="C83" s="160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1"/>
    </row>
    <row r="84" spans="1:1021 1025:5118 5122:9215 9219:13312 13316:16384" s="146" customFormat="1" ht="34.5" customHeight="1" x14ac:dyDescent="0.35">
      <c r="A84" s="31">
        <v>61</v>
      </c>
      <c r="B84" s="32" t="s">
        <v>339</v>
      </c>
      <c r="C84" s="32" t="s">
        <v>274</v>
      </c>
      <c r="D84" s="32" t="s">
        <v>339</v>
      </c>
      <c r="E84" s="134" t="s">
        <v>340</v>
      </c>
      <c r="F84" s="13" t="s">
        <v>212</v>
      </c>
      <c r="G84" s="23">
        <v>150000</v>
      </c>
      <c r="H84" s="15">
        <v>23866.62</v>
      </c>
      <c r="I84" s="16">
        <f>G84*2.87/100</f>
        <v>4305</v>
      </c>
      <c r="J84" s="17">
        <f>G84*7.1/100</f>
        <v>10650</v>
      </c>
      <c r="K84" s="80">
        <f>74808*1.1%</f>
        <v>822.88800000000003</v>
      </c>
      <c r="L84" s="18">
        <f>G84*3.04/100</f>
        <v>4560</v>
      </c>
      <c r="M84" s="26">
        <f>+G84*7.09%</f>
        <v>10635</v>
      </c>
      <c r="N84" s="26">
        <v>0</v>
      </c>
      <c r="O84" s="20">
        <f>H84+I84+L84+N84</f>
        <v>32731.62</v>
      </c>
      <c r="P84" s="20">
        <f>J84+K84+M84</f>
        <v>22107.887999999999</v>
      </c>
      <c r="Q84" s="20">
        <f>G84-O84</f>
        <v>117268.38</v>
      </c>
      <c r="R84" s="106"/>
      <c r="V84" s="154"/>
      <c r="W84" s="25"/>
      <c r="X84" s="147"/>
      <c r="Y84" s="148"/>
      <c r="Z84" s="149"/>
      <c r="AA84" s="150"/>
      <c r="AB84" s="151"/>
      <c r="AC84" s="151"/>
      <c r="AD84" s="152"/>
      <c r="AE84" s="152"/>
      <c r="AF84" s="153"/>
      <c r="AG84" s="153"/>
      <c r="AH84" s="153"/>
      <c r="AI84" s="106"/>
      <c r="AM84" s="154"/>
      <c r="AN84" s="25"/>
      <c r="AO84" s="147"/>
      <c r="AP84" s="148"/>
      <c r="AQ84" s="149"/>
      <c r="AR84" s="150"/>
      <c r="AS84" s="151"/>
      <c r="AT84" s="151"/>
      <c r="AU84" s="152"/>
      <c r="AV84" s="152"/>
      <c r="AW84" s="153"/>
      <c r="AX84" s="153"/>
      <c r="AY84" s="153"/>
      <c r="AZ84" s="106"/>
      <c r="BD84" s="154"/>
      <c r="BE84" s="25"/>
      <c r="BF84" s="147"/>
      <c r="BG84" s="148"/>
      <c r="BH84" s="149"/>
      <c r="BI84" s="150"/>
      <c r="BJ84" s="151"/>
      <c r="BK84" s="151"/>
      <c r="BL84" s="152"/>
      <c r="BM84" s="152"/>
      <c r="BN84" s="153"/>
      <c r="BO84" s="153"/>
      <c r="BP84" s="153"/>
      <c r="BQ84" s="106"/>
      <c r="BU84" s="154"/>
      <c r="BV84" s="25"/>
      <c r="BW84" s="147"/>
      <c r="BX84" s="148"/>
      <c r="BY84" s="149"/>
      <c r="BZ84" s="150"/>
      <c r="CA84" s="151"/>
      <c r="CB84" s="151"/>
      <c r="CC84" s="152"/>
      <c r="CD84" s="152"/>
      <c r="CE84" s="153"/>
      <c r="CF84" s="153"/>
      <c r="CG84" s="153"/>
      <c r="CH84" s="106"/>
      <c r="CL84" s="154"/>
      <c r="CM84" s="25"/>
      <c r="CN84" s="147"/>
      <c r="CO84" s="148"/>
      <c r="CP84" s="149"/>
      <c r="CQ84" s="150"/>
      <c r="CR84" s="151"/>
      <c r="CS84" s="151"/>
      <c r="CT84" s="152"/>
      <c r="CU84" s="152"/>
      <c r="CV84" s="153"/>
      <c r="CW84" s="153"/>
      <c r="CX84" s="153"/>
      <c r="CY84" s="106"/>
      <c r="DC84" s="154"/>
      <c r="DD84" s="25"/>
      <c r="DE84" s="147"/>
      <c r="DF84" s="148"/>
      <c r="DG84" s="149"/>
      <c r="DH84" s="150"/>
      <c r="DI84" s="151"/>
      <c r="DJ84" s="151"/>
      <c r="DK84" s="152"/>
      <c r="DL84" s="152"/>
      <c r="DM84" s="153"/>
      <c r="DN84" s="153"/>
      <c r="DO84" s="153"/>
      <c r="DP84" s="106"/>
      <c r="DT84" s="154"/>
      <c r="DU84" s="25"/>
      <c r="DV84" s="147"/>
      <c r="DW84" s="148"/>
      <c r="DX84" s="149"/>
      <c r="DY84" s="150"/>
      <c r="DZ84" s="151"/>
      <c r="EA84" s="151"/>
      <c r="EB84" s="152"/>
      <c r="EC84" s="152"/>
      <c r="ED84" s="153"/>
      <c r="EE84" s="153"/>
      <c r="EF84" s="153"/>
      <c r="EG84" s="106"/>
      <c r="EK84" s="154"/>
      <c r="EL84" s="25"/>
      <c r="EM84" s="147"/>
      <c r="EN84" s="148"/>
      <c r="EO84" s="149"/>
      <c r="EP84" s="150"/>
      <c r="EQ84" s="151"/>
      <c r="ER84" s="151"/>
      <c r="ES84" s="152"/>
      <c r="ET84" s="152"/>
      <c r="EU84" s="153"/>
      <c r="EV84" s="153"/>
      <c r="EW84" s="153"/>
      <c r="EX84" s="106"/>
      <c r="FB84" s="154"/>
      <c r="FC84" s="25"/>
      <c r="FD84" s="147"/>
      <c r="FE84" s="148"/>
      <c r="FF84" s="149"/>
      <c r="FG84" s="150"/>
      <c r="FH84" s="151"/>
      <c r="FI84" s="151"/>
      <c r="FJ84" s="152"/>
      <c r="FK84" s="152"/>
      <c r="FL84" s="153"/>
      <c r="FM84" s="153"/>
      <c r="FN84" s="153"/>
      <c r="FO84" s="106"/>
      <c r="FS84" s="154"/>
      <c r="FT84" s="25"/>
      <c r="FU84" s="147"/>
      <c r="FV84" s="148"/>
      <c r="FW84" s="149"/>
      <c r="FX84" s="150"/>
      <c r="FY84" s="151"/>
      <c r="FZ84" s="151"/>
      <c r="GA84" s="152"/>
      <c r="GB84" s="152"/>
      <c r="GC84" s="153"/>
      <c r="GD84" s="153"/>
      <c r="GE84" s="153"/>
      <c r="GF84" s="106"/>
      <c r="GJ84" s="154"/>
      <c r="GK84" s="25"/>
      <c r="GL84" s="147"/>
      <c r="GM84" s="148"/>
      <c r="GN84" s="149"/>
      <c r="GO84" s="150"/>
      <c r="GP84" s="151"/>
      <c r="GQ84" s="151"/>
      <c r="GR84" s="152"/>
      <c r="GS84" s="152"/>
      <c r="GT84" s="153"/>
      <c r="GU84" s="153"/>
      <c r="GV84" s="153"/>
      <c r="GW84" s="106"/>
      <c r="HA84" s="154"/>
      <c r="HB84" s="25"/>
      <c r="HC84" s="147"/>
      <c r="HD84" s="148"/>
      <c r="HE84" s="149"/>
      <c r="HF84" s="150"/>
      <c r="HG84" s="151"/>
      <c r="HH84" s="151"/>
      <c r="HI84" s="152"/>
      <c r="HJ84" s="152"/>
      <c r="HK84" s="153"/>
      <c r="HL84" s="153"/>
      <c r="HM84" s="153"/>
      <c r="HN84" s="106"/>
      <c r="HR84" s="154"/>
      <c r="HS84" s="25"/>
      <c r="HT84" s="147"/>
      <c r="HU84" s="148"/>
      <c r="HV84" s="149"/>
      <c r="HW84" s="150"/>
      <c r="HX84" s="151"/>
      <c r="HY84" s="151"/>
      <c r="HZ84" s="152"/>
      <c r="IA84" s="152"/>
      <c r="IB84" s="153"/>
      <c r="IC84" s="153"/>
      <c r="ID84" s="153"/>
      <c r="IE84" s="106"/>
      <c r="II84" s="154"/>
      <c r="IJ84" s="25"/>
      <c r="IK84" s="147"/>
      <c r="IL84" s="148"/>
      <c r="IM84" s="149"/>
      <c r="IN84" s="150"/>
      <c r="IO84" s="151"/>
      <c r="IP84" s="151"/>
      <c r="IQ84" s="152"/>
      <c r="IR84" s="152"/>
      <c r="IS84" s="153"/>
      <c r="IT84" s="153"/>
      <c r="IU84" s="153"/>
      <c r="IV84" s="106"/>
      <c r="IZ84" s="154"/>
      <c r="JA84" s="25"/>
      <c r="JB84" s="147"/>
      <c r="JC84" s="148"/>
      <c r="JD84" s="149"/>
      <c r="JE84" s="150"/>
      <c r="JF84" s="151"/>
      <c r="JG84" s="151"/>
      <c r="JH84" s="152"/>
      <c r="JI84" s="152"/>
      <c r="JJ84" s="153"/>
      <c r="JK84" s="153"/>
      <c r="JL84" s="153"/>
      <c r="JM84" s="106"/>
      <c r="JQ84" s="154"/>
      <c r="JR84" s="25"/>
      <c r="JS84" s="147"/>
      <c r="JT84" s="148"/>
      <c r="JU84" s="149"/>
      <c r="JV84" s="150"/>
      <c r="JW84" s="151"/>
      <c r="JX84" s="151"/>
      <c r="JY84" s="152"/>
      <c r="JZ84" s="152"/>
      <c r="KA84" s="153"/>
      <c r="KB84" s="153"/>
      <c r="KC84" s="153"/>
      <c r="KD84" s="106"/>
      <c r="KH84" s="154"/>
      <c r="KI84" s="25"/>
      <c r="KJ84" s="147"/>
      <c r="KK84" s="148"/>
      <c r="KL84" s="149"/>
      <c r="KM84" s="150"/>
      <c r="KN84" s="151"/>
      <c r="KO84" s="151"/>
      <c r="KP84" s="152"/>
      <c r="KQ84" s="152"/>
      <c r="KR84" s="153"/>
      <c r="KS84" s="153"/>
      <c r="KT84" s="153"/>
      <c r="KU84" s="106"/>
      <c r="KY84" s="154"/>
      <c r="KZ84" s="25"/>
      <c r="LA84" s="147"/>
      <c r="LB84" s="148"/>
      <c r="LC84" s="149"/>
      <c r="LD84" s="150"/>
      <c r="LE84" s="151"/>
      <c r="LF84" s="151"/>
      <c r="LG84" s="152"/>
      <c r="LH84" s="152"/>
      <c r="LI84" s="153"/>
      <c r="LJ84" s="153"/>
      <c r="LK84" s="153"/>
      <c r="LL84" s="106"/>
      <c r="LP84" s="154"/>
      <c r="LQ84" s="25"/>
      <c r="LR84" s="147"/>
      <c r="LS84" s="148"/>
      <c r="LT84" s="149"/>
      <c r="LU84" s="150"/>
      <c r="LV84" s="151"/>
      <c r="LW84" s="151"/>
      <c r="LX84" s="152"/>
      <c r="LY84" s="152"/>
      <c r="LZ84" s="153"/>
      <c r="MA84" s="153"/>
      <c r="MB84" s="153"/>
      <c r="MC84" s="106"/>
      <c r="MG84" s="154"/>
      <c r="MH84" s="25"/>
      <c r="MI84" s="147"/>
      <c r="MJ84" s="148"/>
      <c r="MK84" s="149"/>
      <c r="ML84" s="150"/>
      <c r="MM84" s="151"/>
      <c r="MN84" s="151"/>
      <c r="MO84" s="152"/>
      <c r="MP84" s="152"/>
      <c r="MQ84" s="153"/>
      <c r="MR84" s="153"/>
      <c r="MS84" s="153"/>
      <c r="MT84" s="106"/>
      <c r="MX84" s="154"/>
      <c r="MY84" s="25"/>
      <c r="MZ84" s="147"/>
      <c r="NA84" s="148"/>
      <c r="NB84" s="149"/>
      <c r="NC84" s="150"/>
      <c r="ND84" s="151"/>
      <c r="NE84" s="151"/>
      <c r="NF84" s="152"/>
      <c r="NG84" s="152"/>
      <c r="NH84" s="153"/>
      <c r="NI84" s="153"/>
      <c r="NJ84" s="153"/>
      <c r="NK84" s="106"/>
      <c r="NO84" s="154"/>
      <c r="NP84" s="25"/>
      <c r="NQ84" s="147"/>
      <c r="NR84" s="148"/>
      <c r="NS84" s="149"/>
      <c r="NT84" s="150"/>
      <c r="NU84" s="151"/>
      <c r="NV84" s="151"/>
      <c r="NW84" s="152"/>
      <c r="NX84" s="152"/>
      <c r="NY84" s="153"/>
      <c r="NZ84" s="153"/>
      <c r="OA84" s="153"/>
      <c r="OB84" s="106"/>
      <c r="OF84" s="154"/>
      <c r="OG84" s="25"/>
      <c r="OH84" s="147"/>
      <c r="OI84" s="148"/>
      <c r="OJ84" s="149"/>
      <c r="OK84" s="150"/>
      <c r="OL84" s="151"/>
      <c r="OM84" s="151"/>
      <c r="ON84" s="152"/>
      <c r="OO84" s="152"/>
      <c r="OP84" s="153"/>
      <c r="OQ84" s="153"/>
      <c r="OR84" s="153"/>
      <c r="OS84" s="106"/>
      <c r="OW84" s="154"/>
      <c r="OX84" s="25"/>
      <c r="OY84" s="147"/>
      <c r="OZ84" s="148"/>
      <c r="PA84" s="149"/>
      <c r="PB84" s="150"/>
      <c r="PC84" s="151"/>
      <c r="PD84" s="151"/>
      <c r="PE84" s="152"/>
      <c r="PF84" s="152"/>
      <c r="PG84" s="153"/>
      <c r="PH84" s="153"/>
      <c r="PI84" s="153"/>
      <c r="PJ84" s="106"/>
      <c r="PN84" s="154"/>
      <c r="PO84" s="25"/>
      <c r="PP84" s="147"/>
      <c r="PQ84" s="148"/>
      <c r="PR84" s="149"/>
      <c r="PS84" s="150"/>
      <c r="PT84" s="151"/>
      <c r="PU84" s="151"/>
      <c r="PV84" s="152"/>
      <c r="PW84" s="152"/>
      <c r="PX84" s="153"/>
      <c r="PY84" s="153"/>
      <c r="PZ84" s="153"/>
      <c r="QA84" s="106"/>
      <c r="QE84" s="154"/>
      <c r="QF84" s="25"/>
      <c r="QG84" s="147"/>
      <c r="QH84" s="148"/>
      <c r="QI84" s="149"/>
      <c r="QJ84" s="150"/>
      <c r="QK84" s="151"/>
      <c r="QL84" s="151"/>
      <c r="QM84" s="152"/>
      <c r="QN84" s="152"/>
      <c r="QO84" s="153"/>
      <c r="QP84" s="153"/>
      <c r="QQ84" s="153"/>
      <c r="QR84" s="106"/>
      <c r="QV84" s="154"/>
      <c r="QW84" s="25"/>
      <c r="QX84" s="147"/>
      <c r="QY84" s="148"/>
      <c r="QZ84" s="149"/>
      <c r="RA84" s="150"/>
      <c r="RB84" s="151"/>
      <c r="RC84" s="151"/>
      <c r="RD84" s="152"/>
      <c r="RE84" s="152"/>
      <c r="RF84" s="153"/>
      <c r="RG84" s="153"/>
      <c r="RH84" s="153"/>
      <c r="RI84" s="106"/>
      <c r="RM84" s="154"/>
      <c r="RN84" s="25"/>
      <c r="RO84" s="147"/>
      <c r="RP84" s="148"/>
      <c r="RQ84" s="149"/>
      <c r="RR84" s="150"/>
      <c r="RS84" s="151"/>
      <c r="RT84" s="151"/>
      <c r="RU84" s="152"/>
      <c r="RV84" s="152"/>
      <c r="RW84" s="153"/>
      <c r="RX84" s="153"/>
      <c r="RY84" s="153"/>
      <c r="RZ84" s="106"/>
      <c r="SD84" s="154"/>
      <c r="SE84" s="25"/>
      <c r="SF84" s="147"/>
      <c r="SG84" s="148"/>
      <c r="SH84" s="149"/>
      <c r="SI84" s="150"/>
      <c r="SJ84" s="151"/>
      <c r="SK84" s="151"/>
      <c r="SL84" s="152"/>
      <c r="SM84" s="152"/>
      <c r="SN84" s="153"/>
      <c r="SO84" s="153"/>
      <c r="SP84" s="153"/>
      <c r="SQ84" s="106"/>
      <c r="SU84" s="154"/>
      <c r="SV84" s="25"/>
      <c r="SW84" s="147"/>
      <c r="SX84" s="148"/>
      <c r="SY84" s="149"/>
      <c r="SZ84" s="150"/>
      <c r="TA84" s="151"/>
      <c r="TB84" s="151"/>
      <c r="TC84" s="152"/>
      <c r="TD84" s="152"/>
      <c r="TE84" s="153"/>
      <c r="TF84" s="153"/>
      <c r="TG84" s="153"/>
      <c r="TH84" s="106"/>
      <c r="TL84" s="154"/>
      <c r="TM84" s="25"/>
      <c r="TN84" s="147"/>
      <c r="TO84" s="148"/>
      <c r="TP84" s="149"/>
      <c r="TQ84" s="150"/>
      <c r="TR84" s="151"/>
      <c r="TS84" s="151"/>
      <c r="TT84" s="152"/>
      <c r="TU84" s="152"/>
      <c r="TV84" s="153"/>
      <c r="TW84" s="153"/>
      <c r="TX84" s="153"/>
      <c r="TY84" s="106"/>
      <c r="UC84" s="154"/>
      <c r="UD84" s="25"/>
      <c r="UE84" s="147"/>
      <c r="UF84" s="148"/>
      <c r="UG84" s="149"/>
      <c r="UH84" s="150"/>
      <c r="UI84" s="151"/>
      <c r="UJ84" s="151"/>
      <c r="UK84" s="152"/>
      <c r="UL84" s="152"/>
      <c r="UM84" s="153"/>
      <c r="UN84" s="153"/>
      <c r="UO84" s="153"/>
      <c r="UP84" s="106"/>
      <c r="UT84" s="154"/>
      <c r="UU84" s="25"/>
      <c r="UV84" s="147"/>
      <c r="UW84" s="148"/>
      <c r="UX84" s="149"/>
      <c r="UY84" s="150"/>
      <c r="UZ84" s="151"/>
      <c r="VA84" s="151"/>
      <c r="VB84" s="152"/>
      <c r="VC84" s="152"/>
      <c r="VD84" s="153"/>
      <c r="VE84" s="153"/>
      <c r="VF84" s="153"/>
      <c r="VG84" s="106"/>
      <c r="VK84" s="154"/>
      <c r="VL84" s="25"/>
      <c r="VM84" s="147"/>
      <c r="VN84" s="148"/>
      <c r="VO84" s="149"/>
      <c r="VP84" s="150"/>
      <c r="VQ84" s="151"/>
      <c r="VR84" s="151"/>
      <c r="VS84" s="152"/>
      <c r="VT84" s="152"/>
      <c r="VU84" s="153"/>
      <c r="VV84" s="153"/>
      <c r="VW84" s="153"/>
      <c r="VX84" s="106"/>
      <c r="WB84" s="154"/>
      <c r="WC84" s="25"/>
      <c r="WD84" s="147"/>
      <c r="WE84" s="148"/>
      <c r="WF84" s="149"/>
      <c r="WG84" s="150"/>
      <c r="WH84" s="151"/>
      <c r="WI84" s="151"/>
      <c r="WJ84" s="152"/>
      <c r="WK84" s="152"/>
      <c r="WL84" s="153"/>
      <c r="WM84" s="153"/>
      <c r="WN84" s="153"/>
      <c r="WO84" s="106"/>
      <c r="WS84" s="154"/>
      <c r="WT84" s="25"/>
      <c r="WU84" s="147"/>
      <c r="WV84" s="148"/>
      <c r="WW84" s="149"/>
      <c r="WX84" s="150"/>
      <c r="WY84" s="151"/>
      <c r="WZ84" s="151"/>
      <c r="XA84" s="152"/>
      <c r="XB84" s="152"/>
      <c r="XC84" s="153"/>
      <c r="XD84" s="153"/>
      <c r="XE84" s="153"/>
      <c r="XF84" s="106"/>
      <c r="XJ84" s="154"/>
      <c r="XK84" s="25"/>
      <c r="XL84" s="147"/>
      <c r="XM84" s="148"/>
      <c r="XN84" s="149"/>
      <c r="XO84" s="150"/>
      <c r="XP84" s="151"/>
      <c r="XQ84" s="151"/>
      <c r="XR84" s="152"/>
      <c r="XS84" s="152"/>
      <c r="XT84" s="153"/>
      <c r="XU84" s="153"/>
      <c r="XV84" s="153"/>
      <c r="XW84" s="106"/>
      <c r="YA84" s="154"/>
      <c r="YB84" s="25"/>
      <c r="YC84" s="147"/>
      <c r="YD84" s="148"/>
      <c r="YE84" s="149"/>
      <c r="YF84" s="150"/>
      <c r="YG84" s="151"/>
      <c r="YH84" s="151"/>
      <c r="YI84" s="152"/>
      <c r="YJ84" s="152"/>
      <c r="YK84" s="153"/>
      <c r="YL84" s="153"/>
      <c r="YM84" s="153"/>
      <c r="YN84" s="106"/>
      <c r="YR84" s="154"/>
      <c r="YS84" s="25"/>
      <c r="YT84" s="147"/>
      <c r="YU84" s="148"/>
      <c r="YV84" s="149"/>
      <c r="YW84" s="150"/>
      <c r="YX84" s="151"/>
      <c r="YY84" s="151"/>
      <c r="YZ84" s="152"/>
      <c r="ZA84" s="152"/>
      <c r="ZB84" s="153"/>
      <c r="ZC84" s="153"/>
      <c r="ZD84" s="153"/>
      <c r="ZE84" s="106"/>
      <c r="ZI84" s="154"/>
      <c r="ZJ84" s="25"/>
      <c r="ZK84" s="147"/>
      <c r="ZL84" s="148"/>
      <c r="ZM84" s="149"/>
      <c r="ZN84" s="150"/>
      <c r="ZO84" s="151"/>
      <c r="ZP84" s="151"/>
      <c r="ZQ84" s="152"/>
      <c r="ZR84" s="152"/>
      <c r="ZS84" s="153"/>
      <c r="ZT84" s="153"/>
      <c r="ZU84" s="153"/>
      <c r="ZV84" s="106"/>
      <c r="ZZ84" s="154"/>
      <c r="AAA84" s="25"/>
      <c r="AAB84" s="147"/>
      <c r="AAC84" s="148"/>
      <c r="AAD84" s="149"/>
      <c r="AAE84" s="150"/>
      <c r="AAF84" s="151"/>
      <c r="AAG84" s="151"/>
      <c r="AAH84" s="152"/>
      <c r="AAI84" s="152"/>
      <c r="AAJ84" s="153"/>
      <c r="AAK84" s="153"/>
      <c r="AAL84" s="153"/>
      <c r="AAM84" s="106"/>
      <c r="AAQ84" s="154"/>
      <c r="AAR84" s="25"/>
      <c r="AAS84" s="147"/>
      <c r="AAT84" s="148"/>
      <c r="AAU84" s="149"/>
      <c r="AAV84" s="150"/>
      <c r="AAW84" s="151"/>
      <c r="AAX84" s="151"/>
      <c r="AAY84" s="152"/>
      <c r="AAZ84" s="152"/>
      <c r="ABA84" s="153"/>
      <c r="ABB84" s="153"/>
      <c r="ABC84" s="153"/>
      <c r="ABD84" s="106"/>
      <c r="ABH84" s="154"/>
      <c r="ABI84" s="25"/>
      <c r="ABJ84" s="147"/>
      <c r="ABK84" s="148"/>
      <c r="ABL84" s="149"/>
      <c r="ABM84" s="150"/>
      <c r="ABN84" s="151"/>
      <c r="ABO84" s="151"/>
      <c r="ABP84" s="152"/>
      <c r="ABQ84" s="152"/>
      <c r="ABR84" s="153"/>
      <c r="ABS84" s="153"/>
      <c r="ABT84" s="153"/>
      <c r="ABU84" s="106"/>
      <c r="ABY84" s="154"/>
      <c r="ABZ84" s="25"/>
      <c r="ACA84" s="147"/>
      <c r="ACB84" s="148"/>
      <c r="ACC84" s="149"/>
      <c r="ACD84" s="150"/>
      <c r="ACE84" s="151"/>
      <c r="ACF84" s="151"/>
      <c r="ACG84" s="152"/>
      <c r="ACH84" s="152"/>
      <c r="ACI84" s="153"/>
      <c r="ACJ84" s="153"/>
      <c r="ACK84" s="153"/>
      <c r="ACL84" s="106"/>
      <c r="ACP84" s="154"/>
      <c r="ACQ84" s="25"/>
      <c r="ACR84" s="147"/>
      <c r="ACS84" s="148"/>
      <c r="ACT84" s="149"/>
      <c r="ACU84" s="150"/>
      <c r="ACV84" s="151"/>
      <c r="ACW84" s="151"/>
      <c r="ACX84" s="152"/>
      <c r="ACY84" s="152"/>
      <c r="ACZ84" s="153"/>
      <c r="ADA84" s="153"/>
      <c r="ADB84" s="153"/>
      <c r="ADC84" s="106"/>
      <c r="ADG84" s="154"/>
      <c r="ADH84" s="25"/>
      <c r="ADI84" s="147"/>
      <c r="ADJ84" s="148"/>
      <c r="ADK84" s="149"/>
      <c r="ADL84" s="150"/>
      <c r="ADM84" s="151"/>
      <c r="ADN84" s="151"/>
      <c r="ADO84" s="152"/>
      <c r="ADP84" s="152"/>
      <c r="ADQ84" s="153"/>
      <c r="ADR84" s="153"/>
      <c r="ADS84" s="153"/>
      <c r="ADT84" s="106"/>
      <c r="ADX84" s="154"/>
      <c r="ADY84" s="25"/>
      <c r="ADZ84" s="147"/>
      <c r="AEA84" s="148"/>
      <c r="AEB84" s="149"/>
      <c r="AEC84" s="150"/>
      <c r="AED84" s="151"/>
      <c r="AEE84" s="151"/>
      <c r="AEF84" s="152"/>
      <c r="AEG84" s="152"/>
      <c r="AEH84" s="153"/>
      <c r="AEI84" s="153"/>
      <c r="AEJ84" s="153"/>
      <c r="AEK84" s="106"/>
      <c r="AEO84" s="154"/>
      <c r="AEP84" s="25"/>
      <c r="AEQ84" s="147"/>
      <c r="AER84" s="148"/>
      <c r="AES84" s="149"/>
      <c r="AET84" s="150"/>
      <c r="AEU84" s="151"/>
      <c r="AEV84" s="151"/>
      <c r="AEW84" s="152"/>
      <c r="AEX84" s="152"/>
      <c r="AEY84" s="153"/>
      <c r="AEZ84" s="153"/>
      <c r="AFA84" s="153"/>
      <c r="AFB84" s="106"/>
      <c r="AFF84" s="154"/>
      <c r="AFG84" s="25"/>
      <c r="AFH84" s="147"/>
      <c r="AFI84" s="148"/>
      <c r="AFJ84" s="149"/>
      <c r="AFK84" s="150"/>
      <c r="AFL84" s="151"/>
      <c r="AFM84" s="151"/>
      <c r="AFN84" s="152"/>
      <c r="AFO84" s="152"/>
      <c r="AFP84" s="153"/>
      <c r="AFQ84" s="153"/>
      <c r="AFR84" s="153"/>
      <c r="AFS84" s="106"/>
      <c r="AFW84" s="154"/>
      <c r="AFX84" s="25"/>
      <c r="AFY84" s="147"/>
      <c r="AFZ84" s="148"/>
      <c r="AGA84" s="149"/>
      <c r="AGB84" s="150"/>
      <c r="AGC84" s="151"/>
      <c r="AGD84" s="151"/>
      <c r="AGE84" s="152"/>
      <c r="AGF84" s="152"/>
      <c r="AGG84" s="153"/>
      <c r="AGH84" s="153"/>
      <c r="AGI84" s="153"/>
      <c r="AGJ84" s="106"/>
      <c r="AGN84" s="154"/>
      <c r="AGO84" s="25"/>
      <c r="AGP84" s="147"/>
      <c r="AGQ84" s="148"/>
      <c r="AGR84" s="149"/>
      <c r="AGS84" s="150"/>
      <c r="AGT84" s="151"/>
      <c r="AGU84" s="151"/>
      <c r="AGV84" s="152"/>
      <c r="AGW84" s="152"/>
      <c r="AGX84" s="153"/>
      <c r="AGY84" s="153"/>
      <c r="AGZ84" s="153"/>
      <c r="AHA84" s="106"/>
      <c r="AHE84" s="154"/>
      <c r="AHF84" s="25"/>
      <c r="AHG84" s="147"/>
      <c r="AHH84" s="148"/>
      <c r="AHI84" s="149"/>
      <c r="AHJ84" s="150"/>
      <c r="AHK84" s="151"/>
      <c r="AHL84" s="151"/>
      <c r="AHM84" s="152"/>
      <c r="AHN84" s="152"/>
      <c r="AHO84" s="153"/>
      <c r="AHP84" s="153"/>
      <c r="AHQ84" s="153"/>
      <c r="AHR84" s="106"/>
      <c r="AHV84" s="154"/>
      <c r="AHW84" s="25"/>
      <c r="AHX84" s="147"/>
      <c r="AHY84" s="148"/>
      <c r="AHZ84" s="149"/>
      <c r="AIA84" s="150"/>
      <c r="AIB84" s="151"/>
      <c r="AIC84" s="151"/>
      <c r="AID84" s="152"/>
      <c r="AIE84" s="152"/>
      <c r="AIF84" s="153"/>
      <c r="AIG84" s="153"/>
      <c r="AIH84" s="153"/>
      <c r="AII84" s="106"/>
      <c r="AIM84" s="154"/>
      <c r="AIN84" s="25"/>
      <c r="AIO84" s="147"/>
      <c r="AIP84" s="148"/>
      <c r="AIQ84" s="149"/>
      <c r="AIR84" s="150"/>
      <c r="AIS84" s="151"/>
      <c r="AIT84" s="151"/>
      <c r="AIU84" s="152"/>
      <c r="AIV84" s="152"/>
      <c r="AIW84" s="153"/>
      <c r="AIX84" s="153"/>
      <c r="AIY84" s="153"/>
      <c r="AIZ84" s="106"/>
      <c r="AJD84" s="154"/>
      <c r="AJE84" s="25"/>
      <c r="AJF84" s="147"/>
      <c r="AJG84" s="148"/>
      <c r="AJH84" s="149"/>
      <c r="AJI84" s="150"/>
      <c r="AJJ84" s="151"/>
      <c r="AJK84" s="151"/>
      <c r="AJL84" s="152"/>
      <c r="AJM84" s="152"/>
      <c r="AJN84" s="153"/>
      <c r="AJO84" s="153"/>
      <c r="AJP84" s="153"/>
      <c r="AJQ84" s="106"/>
      <c r="AJU84" s="154"/>
      <c r="AJV84" s="25"/>
      <c r="AJW84" s="147"/>
      <c r="AJX84" s="148"/>
      <c r="AJY84" s="149"/>
      <c r="AJZ84" s="150"/>
      <c r="AKA84" s="151"/>
      <c r="AKB84" s="151"/>
      <c r="AKC84" s="152"/>
      <c r="AKD84" s="152"/>
      <c r="AKE84" s="153"/>
      <c r="AKF84" s="153"/>
      <c r="AKG84" s="153"/>
      <c r="AKH84" s="106"/>
      <c r="AKL84" s="154"/>
      <c r="AKM84" s="25"/>
      <c r="AKN84" s="147"/>
      <c r="AKO84" s="148"/>
      <c r="AKP84" s="149"/>
      <c r="AKQ84" s="150"/>
      <c r="AKR84" s="151"/>
      <c r="AKS84" s="151"/>
      <c r="AKT84" s="152"/>
      <c r="AKU84" s="152"/>
      <c r="AKV84" s="153"/>
      <c r="AKW84" s="153"/>
      <c r="AKX84" s="153"/>
      <c r="AKY84" s="106"/>
      <c r="ALC84" s="154"/>
      <c r="ALD84" s="25"/>
      <c r="ALE84" s="147"/>
      <c r="ALF84" s="148"/>
      <c r="ALG84" s="149"/>
      <c r="ALH84" s="150"/>
      <c r="ALI84" s="151"/>
      <c r="ALJ84" s="151"/>
      <c r="ALK84" s="152"/>
      <c r="ALL84" s="152"/>
      <c r="ALM84" s="153"/>
      <c r="ALN84" s="153"/>
      <c r="ALO84" s="153"/>
      <c r="ALP84" s="106"/>
      <c r="ALT84" s="154"/>
      <c r="ALU84" s="25"/>
      <c r="ALV84" s="147"/>
      <c r="ALW84" s="148"/>
      <c r="ALX84" s="149"/>
      <c r="ALY84" s="150"/>
      <c r="ALZ84" s="151"/>
      <c r="AMA84" s="151"/>
      <c r="AMB84" s="152"/>
      <c r="AMC84" s="152"/>
      <c r="AMD84" s="153"/>
      <c r="AME84" s="153"/>
      <c r="AMF84" s="153"/>
      <c r="AMG84" s="106"/>
      <c r="AMK84" s="154"/>
      <c r="AML84" s="25"/>
      <c r="AMM84" s="147"/>
      <c r="AMN84" s="148"/>
      <c r="AMO84" s="149"/>
      <c r="AMP84" s="150"/>
      <c r="AMQ84" s="151"/>
      <c r="AMR84" s="151"/>
      <c r="AMS84" s="152"/>
      <c r="AMT84" s="152"/>
      <c r="AMU84" s="153"/>
      <c r="AMV84" s="153"/>
      <c r="AMW84" s="153"/>
      <c r="AMX84" s="106"/>
      <c r="ANB84" s="154"/>
      <c r="ANC84" s="25"/>
      <c r="AND84" s="147"/>
      <c r="ANE84" s="148"/>
      <c r="ANF84" s="149"/>
      <c r="ANG84" s="150"/>
      <c r="ANH84" s="151"/>
      <c r="ANI84" s="151"/>
      <c r="ANJ84" s="152"/>
      <c r="ANK84" s="152"/>
      <c r="ANL84" s="153"/>
      <c r="ANM84" s="153"/>
      <c r="ANN84" s="153"/>
      <c r="ANO84" s="106"/>
      <c r="ANS84" s="154"/>
      <c r="ANT84" s="25"/>
      <c r="ANU84" s="147"/>
      <c r="ANV84" s="148"/>
      <c r="ANW84" s="149"/>
      <c r="ANX84" s="150"/>
      <c r="ANY84" s="151"/>
      <c r="ANZ84" s="151"/>
      <c r="AOA84" s="152"/>
      <c r="AOB84" s="152"/>
      <c r="AOC84" s="153"/>
      <c r="AOD84" s="153"/>
      <c r="AOE84" s="153"/>
      <c r="AOF84" s="106"/>
      <c r="AOJ84" s="154"/>
      <c r="AOK84" s="25"/>
      <c r="AOL84" s="147"/>
      <c r="AOM84" s="148"/>
      <c r="AON84" s="149"/>
      <c r="AOO84" s="150"/>
      <c r="AOP84" s="151"/>
      <c r="AOQ84" s="151"/>
      <c r="AOR84" s="152"/>
      <c r="AOS84" s="152"/>
      <c r="AOT84" s="153"/>
      <c r="AOU84" s="153"/>
      <c r="AOV84" s="153"/>
      <c r="AOW84" s="106"/>
      <c r="APA84" s="154"/>
      <c r="APB84" s="25"/>
      <c r="APC84" s="147"/>
      <c r="APD84" s="148"/>
      <c r="APE84" s="149"/>
      <c r="APF84" s="150"/>
      <c r="APG84" s="151"/>
      <c r="APH84" s="151"/>
      <c r="API84" s="152"/>
      <c r="APJ84" s="152"/>
      <c r="APK84" s="153"/>
      <c r="APL84" s="153"/>
      <c r="APM84" s="153"/>
      <c r="APN84" s="106"/>
      <c r="APR84" s="154"/>
      <c r="APS84" s="25"/>
      <c r="APT84" s="147"/>
      <c r="APU84" s="148"/>
      <c r="APV84" s="149"/>
      <c r="APW84" s="150"/>
      <c r="APX84" s="151"/>
      <c r="APY84" s="151"/>
      <c r="APZ84" s="152"/>
      <c r="AQA84" s="152"/>
      <c r="AQB84" s="153"/>
      <c r="AQC84" s="153"/>
      <c r="AQD84" s="153"/>
      <c r="AQE84" s="106"/>
      <c r="AQI84" s="154"/>
      <c r="AQJ84" s="25"/>
      <c r="AQK84" s="147"/>
      <c r="AQL84" s="148"/>
      <c r="AQM84" s="149"/>
      <c r="AQN84" s="150"/>
      <c r="AQO84" s="151"/>
      <c r="AQP84" s="151"/>
      <c r="AQQ84" s="152"/>
      <c r="AQR84" s="152"/>
      <c r="AQS84" s="153"/>
      <c r="AQT84" s="153"/>
      <c r="AQU84" s="153"/>
      <c r="AQV84" s="106"/>
      <c r="AQZ84" s="154"/>
      <c r="ARA84" s="25"/>
      <c r="ARB84" s="147"/>
      <c r="ARC84" s="148"/>
      <c r="ARD84" s="149"/>
      <c r="ARE84" s="150"/>
      <c r="ARF84" s="151"/>
      <c r="ARG84" s="151"/>
      <c r="ARH84" s="152"/>
      <c r="ARI84" s="152"/>
      <c r="ARJ84" s="153"/>
      <c r="ARK84" s="153"/>
      <c r="ARL84" s="153"/>
      <c r="ARM84" s="106"/>
      <c r="ARQ84" s="154"/>
      <c r="ARR84" s="25"/>
      <c r="ARS84" s="147"/>
      <c r="ART84" s="148"/>
      <c r="ARU84" s="149"/>
      <c r="ARV84" s="150"/>
      <c r="ARW84" s="151"/>
      <c r="ARX84" s="151"/>
      <c r="ARY84" s="152"/>
      <c r="ARZ84" s="152"/>
      <c r="ASA84" s="153"/>
      <c r="ASB84" s="153"/>
      <c r="ASC84" s="153"/>
      <c r="ASD84" s="106"/>
      <c r="ASH84" s="154"/>
      <c r="ASI84" s="25"/>
      <c r="ASJ84" s="147"/>
      <c r="ASK84" s="148"/>
      <c r="ASL84" s="149"/>
      <c r="ASM84" s="150"/>
      <c r="ASN84" s="151"/>
      <c r="ASO84" s="151"/>
      <c r="ASP84" s="152"/>
      <c r="ASQ84" s="152"/>
      <c r="ASR84" s="153"/>
      <c r="ASS84" s="153"/>
      <c r="AST84" s="153"/>
      <c r="ASU84" s="106"/>
      <c r="ASY84" s="154"/>
      <c r="ASZ84" s="25"/>
      <c r="ATA84" s="147"/>
      <c r="ATB84" s="148"/>
      <c r="ATC84" s="149"/>
      <c r="ATD84" s="150"/>
      <c r="ATE84" s="151"/>
      <c r="ATF84" s="151"/>
      <c r="ATG84" s="152"/>
      <c r="ATH84" s="152"/>
      <c r="ATI84" s="153"/>
      <c r="ATJ84" s="153"/>
      <c r="ATK84" s="153"/>
      <c r="ATL84" s="106"/>
      <c r="ATP84" s="154"/>
      <c r="ATQ84" s="25"/>
      <c r="ATR84" s="147"/>
      <c r="ATS84" s="148"/>
      <c r="ATT84" s="149"/>
      <c r="ATU84" s="150"/>
      <c r="ATV84" s="151"/>
      <c r="ATW84" s="151"/>
      <c r="ATX84" s="152"/>
      <c r="ATY84" s="152"/>
      <c r="ATZ84" s="153"/>
      <c r="AUA84" s="153"/>
      <c r="AUB84" s="153"/>
      <c r="AUC84" s="106"/>
      <c r="AUG84" s="154"/>
      <c r="AUH84" s="25"/>
      <c r="AUI84" s="147"/>
      <c r="AUJ84" s="148"/>
      <c r="AUK84" s="149"/>
      <c r="AUL84" s="150"/>
      <c r="AUM84" s="151"/>
      <c r="AUN84" s="151"/>
      <c r="AUO84" s="152"/>
      <c r="AUP84" s="152"/>
      <c r="AUQ84" s="153"/>
      <c r="AUR84" s="153"/>
      <c r="AUS84" s="153"/>
      <c r="AUT84" s="106"/>
      <c r="AUX84" s="154"/>
      <c r="AUY84" s="25"/>
      <c r="AUZ84" s="147"/>
      <c r="AVA84" s="148"/>
      <c r="AVB84" s="149"/>
      <c r="AVC84" s="150"/>
      <c r="AVD84" s="151"/>
      <c r="AVE84" s="151"/>
      <c r="AVF84" s="152"/>
      <c r="AVG84" s="152"/>
      <c r="AVH84" s="153"/>
      <c r="AVI84" s="153"/>
      <c r="AVJ84" s="153"/>
      <c r="AVK84" s="106"/>
      <c r="AVO84" s="154"/>
      <c r="AVP84" s="25"/>
      <c r="AVQ84" s="147"/>
      <c r="AVR84" s="148"/>
      <c r="AVS84" s="149"/>
      <c r="AVT84" s="150"/>
      <c r="AVU84" s="151"/>
      <c r="AVV84" s="151"/>
      <c r="AVW84" s="152"/>
      <c r="AVX84" s="152"/>
      <c r="AVY84" s="153"/>
      <c r="AVZ84" s="153"/>
      <c r="AWA84" s="153"/>
      <c r="AWB84" s="106"/>
      <c r="AWF84" s="154"/>
      <c r="AWG84" s="25"/>
      <c r="AWH84" s="147"/>
      <c r="AWI84" s="148"/>
      <c r="AWJ84" s="149"/>
      <c r="AWK84" s="150"/>
      <c r="AWL84" s="151"/>
      <c r="AWM84" s="151"/>
      <c r="AWN84" s="152"/>
      <c r="AWO84" s="152"/>
      <c r="AWP84" s="153"/>
      <c r="AWQ84" s="153"/>
      <c r="AWR84" s="153"/>
      <c r="AWS84" s="106"/>
      <c r="AWW84" s="154"/>
      <c r="AWX84" s="25"/>
      <c r="AWY84" s="147"/>
      <c r="AWZ84" s="148"/>
      <c r="AXA84" s="149"/>
      <c r="AXB84" s="150"/>
      <c r="AXC84" s="151"/>
      <c r="AXD84" s="151"/>
      <c r="AXE84" s="152"/>
      <c r="AXF84" s="152"/>
      <c r="AXG84" s="153"/>
      <c r="AXH84" s="153"/>
      <c r="AXI84" s="153"/>
      <c r="AXJ84" s="106"/>
      <c r="AXN84" s="154"/>
      <c r="AXO84" s="25"/>
      <c r="AXP84" s="147"/>
      <c r="AXQ84" s="148"/>
      <c r="AXR84" s="149"/>
      <c r="AXS84" s="150"/>
      <c r="AXT84" s="151"/>
      <c r="AXU84" s="151"/>
      <c r="AXV84" s="152"/>
      <c r="AXW84" s="152"/>
      <c r="AXX84" s="153"/>
      <c r="AXY84" s="153"/>
      <c r="AXZ84" s="153"/>
      <c r="AYA84" s="106"/>
      <c r="AYE84" s="154"/>
      <c r="AYF84" s="25"/>
      <c r="AYG84" s="147"/>
      <c r="AYH84" s="148"/>
      <c r="AYI84" s="149"/>
      <c r="AYJ84" s="150"/>
      <c r="AYK84" s="151"/>
      <c r="AYL84" s="151"/>
      <c r="AYM84" s="152"/>
      <c r="AYN84" s="152"/>
      <c r="AYO84" s="153"/>
      <c r="AYP84" s="153"/>
      <c r="AYQ84" s="153"/>
      <c r="AYR84" s="106"/>
      <c r="AYV84" s="154"/>
      <c r="AYW84" s="25"/>
      <c r="AYX84" s="147"/>
      <c r="AYY84" s="148"/>
      <c r="AYZ84" s="149"/>
      <c r="AZA84" s="150"/>
      <c r="AZB84" s="151"/>
      <c r="AZC84" s="151"/>
      <c r="AZD84" s="152"/>
      <c r="AZE84" s="152"/>
      <c r="AZF84" s="153"/>
      <c r="AZG84" s="153"/>
      <c r="AZH84" s="153"/>
      <c r="AZI84" s="106"/>
      <c r="AZM84" s="154"/>
      <c r="AZN84" s="25"/>
      <c r="AZO84" s="147"/>
      <c r="AZP84" s="148"/>
      <c r="AZQ84" s="149"/>
      <c r="AZR84" s="150"/>
      <c r="AZS84" s="151"/>
      <c r="AZT84" s="151"/>
      <c r="AZU84" s="152"/>
      <c r="AZV84" s="152"/>
      <c r="AZW84" s="153"/>
      <c r="AZX84" s="153"/>
      <c r="AZY84" s="153"/>
      <c r="AZZ84" s="106"/>
      <c r="BAD84" s="154"/>
      <c r="BAE84" s="25"/>
      <c r="BAF84" s="147"/>
      <c r="BAG84" s="148"/>
      <c r="BAH84" s="149"/>
      <c r="BAI84" s="150"/>
      <c r="BAJ84" s="151"/>
      <c r="BAK84" s="151"/>
      <c r="BAL84" s="152"/>
      <c r="BAM84" s="152"/>
      <c r="BAN84" s="153"/>
      <c r="BAO84" s="153"/>
      <c r="BAP84" s="153"/>
      <c r="BAQ84" s="106"/>
      <c r="BAU84" s="154"/>
      <c r="BAV84" s="25"/>
      <c r="BAW84" s="147"/>
      <c r="BAX84" s="148"/>
      <c r="BAY84" s="149"/>
      <c r="BAZ84" s="150"/>
      <c r="BBA84" s="151"/>
      <c r="BBB84" s="151"/>
      <c r="BBC84" s="152"/>
      <c r="BBD84" s="152"/>
      <c r="BBE84" s="153"/>
      <c r="BBF84" s="153"/>
      <c r="BBG84" s="153"/>
      <c r="BBH84" s="106"/>
      <c r="BBL84" s="154"/>
      <c r="BBM84" s="25"/>
      <c r="BBN84" s="147"/>
      <c r="BBO84" s="148"/>
      <c r="BBP84" s="149"/>
      <c r="BBQ84" s="150"/>
      <c r="BBR84" s="151"/>
      <c r="BBS84" s="151"/>
      <c r="BBT84" s="152"/>
      <c r="BBU84" s="152"/>
      <c r="BBV84" s="153"/>
      <c r="BBW84" s="153"/>
      <c r="BBX84" s="153"/>
      <c r="BBY84" s="106"/>
      <c r="BCC84" s="154"/>
      <c r="BCD84" s="25"/>
      <c r="BCE84" s="147"/>
      <c r="BCF84" s="148"/>
      <c r="BCG84" s="149"/>
      <c r="BCH84" s="150"/>
      <c r="BCI84" s="151"/>
      <c r="BCJ84" s="151"/>
      <c r="BCK84" s="152"/>
      <c r="BCL84" s="152"/>
      <c r="BCM84" s="153"/>
      <c r="BCN84" s="153"/>
      <c r="BCO84" s="153"/>
      <c r="BCP84" s="106"/>
      <c r="BCT84" s="154"/>
      <c r="BCU84" s="25"/>
      <c r="BCV84" s="147"/>
      <c r="BCW84" s="148"/>
      <c r="BCX84" s="149"/>
      <c r="BCY84" s="150"/>
      <c r="BCZ84" s="151"/>
      <c r="BDA84" s="151"/>
      <c r="BDB84" s="152"/>
      <c r="BDC84" s="152"/>
      <c r="BDD84" s="153"/>
      <c r="BDE84" s="153"/>
      <c r="BDF84" s="153"/>
      <c r="BDG84" s="106"/>
      <c r="BDK84" s="154"/>
      <c r="BDL84" s="25"/>
      <c r="BDM84" s="147"/>
      <c r="BDN84" s="148"/>
      <c r="BDO84" s="149"/>
      <c r="BDP84" s="150"/>
      <c r="BDQ84" s="151"/>
      <c r="BDR84" s="151"/>
      <c r="BDS84" s="152"/>
      <c r="BDT84" s="152"/>
      <c r="BDU84" s="153"/>
      <c r="BDV84" s="153"/>
      <c r="BDW84" s="153"/>
      <c r="BDX84" s="106"/>
      <c r="BEB84" s="154"/>
      <c r="BEC84" s="25"/>
      <c r="BED84" s="147"/>
      <c r="BEE84" s="148"/>
      <c r="BEF84" s="149"/>
      <c r="BEG84" s="150"/>
      <c r="BEH84" s="151"/>
      <c r="BEI84" s="151"/>
      <c r="BEJ84" s="152"/>
      <c r="BEK84" s="152"/>
      <c r="BEL84" s="153"/>
      <c r="BEM84" s="153"/>
      <c r="BEN84" s="153"/>
      <c r="BEO84" s="106"/>
      <c r="BES84" s="154"/>
      <c r="BET84" s="25"/>
      <c r="BEU84" s="147"/>
      <c r="BEV84" s="148"/>
      <c r="BEW84" s="149"/>
      <c r="BEX84" s="150"/>
      <c r="BEY84" s="151"/>
      <c r="BEZ84" s="151"/>
      <c r="BFA84" s="152"/>
      <c r="BFB84" s="152"/>
      <c r="BFC84" s="153"/>
      <c r="BFD84" s="153"/>
      <c r="BFE84" s="153"/>
      <c r="BFF84" s="106"/>
      <c r="BFJ84" s="154"/>
      <c r="BFK84" s="25"/>
      <c r="BFL84" s="147"/>
      <c r="BFM84" s="148"/>
      <c r="BFN84" s="149"/>
      <c r="BFO84" s="150"/>
      <c r="BFP84" s="151"/>
      <c r="BFQ84" s="151"/>
      <c r="BFR84" s="152"/>
      <c r="BFS84" s="152"/>
      <c r="BFT84" s="153"/>
      <c r="BFU84" s="153"/>
      <c r="BFV84" s="153"/>
      <c r="BFW84" s="106"/>
      <c r="BGA84" s="154"/>
      <c r="BGB84" s="25"/>
      <c r="BGC84" s="147"/>
      <c r="BGD84" s="148"/>
      <c r="BGE84" s="149"/>
      <c r="BGF84" s="150"/>
      <c r="BGG84" s="151"/>
      <c r="BGH84" s="151"/>
      <c r="BGI84" s="152"/>
      <c r="BGJ84" s="152"/>
      <c r="BGK84" s="153"/>
      <c r="BGL84" s="153"/>
      <c r="BGM84" s="153"/>
      <c r="BGN84" s="106"/>
      <c r="BGR84" s="154"/>
      <c r="BGS84" s="25"/>
      <c r="BGT84" s="147"/>
      <c r="BGU84" s="148"/>
      <c r="BGV84" s="149"/>
      <c r="BGW84" s="150"/>
      <c r="BGX84" s="151"/>
      <c r="BGY84" s="151"/>
      <c r="BGZ84" s="152"/>
      <c r="BHA84" s="152"/>
      <c r="BHB84" s="153"/>
      <c r="BHC84" s="153"/>
      <c r="BHD84" s="153"/>
      <c r="BHE84" s="106"/>
      <c r="BHI84" s="154"/>
      <c r="BHJ84" s="25"/>
      <c r="BHK84" s="147"/>
      <c r="BHL84" s="148"/>
      <c r="BHM84" s="149"/>
      <c r="BHN84" s="150"/>
      <c r="BHO84" s="151"/>
      <c r="BHP84" s="151"/>
      <c r="BHQ84" s="152"/>
      <c r="BHR84" s="152"/>
      <c r="BHS84" s="153"/>
      <c r="BHT84" s="153"/>
      <c r="BHU84" s="153"/>
      <c r="BHV84" s="106"/>
      <c r="BHZ84" s="154"/>
      <c r="BIA84" s="25"/>
      <c r="BIB84" s="147"/>
      <c r="BIC84" s="148"/>
      <c r="BID84" s="149"/>
      <c r="BIE84" s="150"/>
      <c r="BIF84" s="151"/>
      <c r="BIG84" s="151"/>
      <c r="BIH84" s="152"/>
      <c r="BII84" s="152"/>
      <c r="BIJ84" s="153"/>
      <c r="BIK84" s="153"/>
      <c r="BIL84" s="153"/>
      <c r="BIM84" s="106"/>
      <c r="BIQ84" s="154"/>
      <c r="BIR84" s="25"/>
      <c r="BIS84" s="147"/>
      <c r="BIT84" s="148"/>
      <c r="BIU84" s="149"/>
      <c r="BIV84" s="150"/>
      <c r="BIW84" s="151"/>
      <c r="BIX84" s="151"/>
      <c r="BIY84" s="152"/>
      <c r="BIZ84" s="152"/>
      <c r="BJA84" s="153"/>
      <c r="BJB84" s="153"/>
      <c r="BJC84" s="153"/>
      <c r="BJD84" s="106"/>
      <c r="BJH84" s="154"/>
      <c r="BJI84" s="25"/>
      <c r="BJJ84" s="147"/>
      <c r="BJK84" s="148"/>
      <c r="BJL84" s="149"/>
      <c r="BJM84" s="150"/>
      <c r="BJN84" s="151"/>
      <c r="BJO84" s="151"/>
      <c r="BJP84" s="152"/>
      <c r="BJQ84" s="152"/>
      <c r="BJR84" s="153"/>
      <c r="BJS84" s="153"/>
      <c r="BJT84" s="153"/>
      <c r="BJU84" s="106"/>
      <c r="BJY84" s="154"/>
      <c r="BJZ84" s="25"/>
      <c r="BKA84" s="147"/>
      <c r="BKB84" s="148"/>
      <c r="BKC84" s="149"/>
      <c r="BKD84" s="150"/>
      <c r="BKE84" s="151"/>
      <c r="BKF84" s="151"/>
      <c r="BKG84" s="152"/>
      <c r="BKH84" s="152"/>
      <c r="BKI84" s="153"/>
      <c r="BKJ84" s="153"/>
      <c r="BKK84" s="153"/>
      <c r="BKL84" s="106"/>
      <c r="BKP84" s="154"/>
      <c r="BKQ84" s="25"/>
      <c r="BKR84" s="147"/>
      <c r="BKS84" s="148"/>
      <c r="BKT84" s="149"/>
      <c r="BKU84" s="150"/>
      <c r="BKV84" s="151"/>
      <c r="BKW84" s="151"/>
      <c r="BKX84" s="152"/>
      <c r="BKY84" s="152"/>
      <c r="BKZ84" s="153"/>
      <c r="BLA84" s="153"/>
      <c r="BLB84" s="153"/>
      <c r="BLC84" s="106"/>
      <c r="BLG84" s="154"/>
      <c r="BLH84" s="25"/>
      <c r="BLI84" s="147"/>
      <c r="BLJ84" s="148"/>
      <c r="BLK84" s="149"/>
      <c r="BLL84" s="150"/>
      <c r="BLM84" s="151"/>
      <c r="BLN84" s="151"/>
      <c r="BLO84" s="152"/>
      <c r="BLP84" s="152"/>
      <c r="BLQ84" s="153"/>
      <c r="BLR84" s="153"/>
      <c r="BLS84" s="153"/>
      <c r="BLT84" s="106"/>
      <c r="BLX84" s="154"/>
      <c r="BLY84" s="25"/>
      <c r="BLZ84" s="147"/>
      <c r="BMA84" s="148"/>
      <c r="BMB84" s="149"/>
      <c r="BMC84" s="150"/>
      <c r="BMD84" s="151"/>
      <c r="BME84" s="151"/>
      <c r="BMF84" s="152"/>
      <c r="BMG84" s="152"/>
      <c r="BMH84" s="153"/>
      <c r="BMI84" s="153"/>
      <c r="BMJ84" s="153"/>
      <c r="BMK84" s="106"/>
      <c r="BMO84" s="154"/>
      <c r="BMP84" s="25"/>
      <c r="BMQ84" s="147"/>
      <c r="BMR84" s="148"/>
      <c r="BMS84" s="149"/>
      <c r="BMT84" s="150"/>
      <c r="BMU84" s="151"/>
      <c r="BMV84" s="151"/>
      <c r="BMW84" s="152"/>
      <c r="BMX84" s="152"/>
      <c r="BMY84" s="153"/>
      <c r="BMZ84" s="153"/>
      <c r="BNA84" s="153"/>
      <c r="BNB84" s="106"/>
      <c r="BNF84" s="154"/>
      <c r="BNG84" s="25"/>
      <c r="BNH84" s="147"/>
      <c r="BNI84" s="148"/>
      <c r="BNJ84" s="149"/>
      <c r="BNK84" s="150"/>
      <c r="BNL84" s="151"/>
      <c r="BNM84" s="151"/>
      <c r="BNN84" s="152"/>
      <c r="BNO84" s="152"/>
      <c r="BNP84" s="153"/>
      <c r="BNQ84" s="153"/>
      <c r="BNR84" s="153"/>
      <c r="BNS84" s="106"/>
      <c r="BNW84" s="154"/>
      <c r="BNX84" s="25"/>
      <c r="BNY84" s="147"/>
      <c r="BNZ84" s="148"/>
      <c r="BOA84" s="149"/>
      <c r="BOB84" s="150"/>
      <c r="BOC84" s="151"/>
      <c r="BOD84" s="151"/>
      <c r="BOE84" s="152"/>
      <c r="BOF84" s="152"/>
      <c r="BOG84" s="153"/>
      <c r="BOH84" s="153"/>
      <c r="BOI84" s="153"/>
      <c r="BOJ84" s="106"/>
      <c r="BON84" s="154"/>
      <c r="BOO84" s="25"/>
      <c r="BOP84" s="147"/>
      <c r="BOQ84" s="148"/>
      <c r="BOR84" s="149"/>
      <c r="BOS84" s="150"/>
      <c r="BOT84" s="151"/>
      <c r="BOU84" s="151"/>
      <c r="BOV84" s="152"/>
      <c r="BOW84" s="152"/>
      <c r="BOX84" s="153"/>
      <c r="BOY84" s="153"/>
      <c r="BOZ84" s="153"/>
      <c r="BPA84" s="106"/>
      <c r="BPE84" s="154"/>
      <c r="BPF84" s="25"/>
      <c r="BPG84" s="147"/>
      <c r="BPH84" s="148"/>
      <c r="BPI84" s="149"/>
      <c r="BPJ84" s="150"/>
      <c r="BPK84" s="151"/>
      <c r="BPL84" s="151"/>
      <c r="BPM84" s="152"/>
      <c r="BPN84" s="152"/>
      <c r="BPO84" s="153"/>
      <c r="BPP84" s="153"/>
      <c r="BPQ84" s="153"/>
      <c r="BPR84" s="106"/>
      <c r="BPV84" s="154"/>
      <c r="BPW84" s="25"/>
      <c r="BPX84" s="147"/>
      <c r="BPY84" s="148"/>
      <c r="BPZ84" s="149"/>
      <c r="BQA84" s="150"/>
      <c r="BQB84" s="151"/>
      <c r="BQC84" s="151"/>
      <c r="BQD84" s="152"/>
      <c r="BQE84" s="152"/>
      <c r="BQF84" s="153"/>
      <c r="BQG84" s="153"/>
      <c r="BQH84" s="153"/>
      <c r="BQI84" s="106"/>
      <c r="BQM84" s="154"/>
      <c r="BQN84" s="25"/>
      <c r="BQO84" s="147"/>
      <c r="BQP84" s="148"/>
      <c r="BQQ84" s="149"/>
      <c r="BQR84" s="150"/>
      <c r="BQS84" s="151"/>
      <c r="BQT84" s="151"/>
      <c r="BQU84" s="152"/>
      <c r="BQV84" s="152"/>
      <c r="BQW84" s="153"/>
      <c r="BQX84" s="153"/>
      <c r="BQY84" s="153"/>
      <c r="BQZ84" s="106"/>
      <c r="BRD84" s="154"/>
      <c r="BRE84" s="25"/>
      <c r="BRF84" s="147"/>
      <c r="BRG84" s="148"/>
      <c r="BRH84" s="149"/>
      <c r="BRI84" s="150"/>
      <c r="BRJ84" s="151"/>
      <c r="BRK84" s="151"/>
      <c r="BRL84" s="152"/>
      <c r="BRM84" s="152"/>
      <c r="BRN84" s="153"/>
      <c r="BRO84" s="153"/>
      <c r="BRP84" s="153"/>
      <c r="BRQ84" s="106"/>
      <c r="BRU84" s="154"/>
      <c r="BRV84" s="25"/>
      <c r="BRW84" s="147"/>
      <c r="BRX84" s="148"/>
      <c r="BRY84" s="149"/>
      <c r="BRZ84" s="150"/>
      <c r="BSA84" s="151"/>
      <c r="BSB84" s="151"/>
      <c r="BSC84" s="152"/>
      <c r="BSD84" s="152"/>
      <c r="BSE84" s="153"/>
      <c r="BSF84" s="153"/>
      <c r="BSG84" s="153"/>
      <c r="BSH84" s="106"/>
      <c r="BSL84" s="154"/>
      <c r="BSM84" s="25"/>
      <c r="BSN84" s="147"/>
      <c r="BSO84" s="148"/>
      <c r="BSP84" s="149"/>
      <c r="BSQ84" s="150"/>
      <c r="BSR84" s="151"/>
      <c r="BSS84" s="151"/>
      <c r="BST84" s="152"/>
      <c r="BSU84" s="152"/>
      <c r="BSV84" s="153"/>
      <c r="BSW84" s="153"/>
      <c r="BSX84" s="153"/>
      <c r="BSY84" s="106"/>
      <c r="BTC84" s="154"/>
      <c r="BTD84" s="25"/>
      <c r="BTE84" s="147"/>
      <c r="BTF84" s="148"/>
      <c r="BTG84" s="149"/>
      <c r="BTH84" s="150"/>
      <c r="BTI84" s="151"/>
      <c r="BTJ84" s="151"/>
      <c r="BTK84" s="152"/>
      <c r="BTL84" s="152"/>
      <c r="BTM84" s="153"/>
      <c r="BTN84" s="153"/>
      <c r="BTO84" s="153"/>
      <c r="BTP84" s="106"/>
      <c r="BTT84" s="154"/>
      <c r="BTU84" s="25"/>
      <c r="BTV84" s="147"/>
      <c r="BTW84" s="148"/>
      <c r="BTX84" s="149"/>
      <c r="BTY84" s="150"/>
      <c r="BTZ84" s="151"/>
      <c r="BUA84" s="151"/>
      <c r="BUB84" s="152"/>
      <c r="BUC84" s="152"/>
      <c r="BUD84" s="153"/>
      <c r="BUE84" s="153"/>
      <c r="BUF84" s="153"/>
      <c r="BUG84" s="106"/>
      <c r="BUK84" s="154"/>
      <c r="BUL84" s="25"/>
      <c r="BUM84" s="147"/>
      <c r="BUN84" s="148"/>
      <c r="BUO84" s="149"/>
      <c r="BUP84" s="150"/>
      <c r="BUQ84" s="151"/>
      <c r="BUR84" s="151"/>
      <c r="BUS84" s="152"/>
      <c r="BUT84" s="152"/>
      <c r="BUU84" s="153"/>
      <c r="BUV84" s="153"/>
      <c r="BUW84" s="153"/>
      <c r="BUX84" s="106"/>
      <c r="BVB84" s="154"/>
      <c r="BVC84" s="25"/>
      <c r="BVD84" s="147"/>
      <c r="BVE84" s="148"/>
      <c r="BVF84" s="149"/>
      <c r="BVG84" s="150"/>
      <c r="BVH84" s="151"/>
      <c r="BVI84" s="151"/>
      <c r="BVJ84" s="152"/>
      <c r="BVK84" s="152"/>
      <c r="BVL84" s="153"/>
      <c r="BVM84" s="153"/>
      <c r="BVN84" s="153"/>
      <c r="BVO84" s="106"/>
      <c r="BVS84" s="154"/>
      <c r="BVT84" s="25"/>
      <c r="BVU84" s="147"/>
      <c r="BVV84" s="148"/>
      <c r="BVW84" s="149"/>
      <c r="BVX84" s="150"/>
      <c r="BVY84" s="151"/>
      <c r="BVZ84" s="151"/>
      <c r="BWA84" s="152"/>
      <c r="BWB84" s="152"/>
      <c r="BWC84" s="153"/>
      <c r="BWD84" s="153"/>
      <c r="BWE84" s="153"/>
      <c r="BWF84" s="106"/>
      <c r="BWJ84" s="154"/>
      <c r="BWK84" s="25"/>
      <c r="BWL84" s="147"/>
      <c r="BWM84" s="148"/>
      <c r="BWN84" s="149"/>
      <c r="BWO84" s="150"/>
      <c r="BWP84" s="151"/>
      <c r="BWQ84" s="151"/>
      <c r="BWR84" s="152"/>
      <c r="BWS84" s="152"/>
      <c r="BWT84" s="153"/>
      <c r="BWU84" s="153"/>
      <c r="BWV84" s="153"/>
      <c r="BWW84" s="106"/>
      <c r="BXA84" s="154"/>
      <c r="BXB84" s="25"/>
      <c r="BXC84" s="147"/>
      <c r="BXD84" s="148"/>
      <c r="BXE84" s="149"/>
      <c r="BXF84" s="150"/>
      <c r="BXG84" s="151"/>
      <c r="BXH84" s="151"/>
      <c r="BXI84" s="152"/>
      <c r="BXJ84" s="152"/>
      <c r="BXK84" s="153"/>
      <c r="BXL84" s="153"/>
      <c r="BXM84" s="153"/>
      <c r="BXN84" s="106"/>
      <c r="BXR84" s="154"/>
      <c r="BXS84" s="25"/>
      <c r="BXT84" s="147"/>
      <c r="BXU84" s="148"/>
      <c r="BXV84" s="149"/>
      <c r="BXW84" s="150"/>
      <c r="BXX84" s="151"/>
      <c r="BXY84" s="151"/>
      <c r="BXZ84" s="152"/>
      <c r="BYA84" s="152"/>
      <c r="BYB84" s="153"/>
      <c r="BYC84" s="153"/>
      <c r="BYD84" s="153"/>
      <c r="BYE84" s="106"/>
      <c r="BYI84" s="154"/>
      <c r="BYJ84" s="25"/>
      <c r="BYK84" s="147"/>
      <c r="BYL84" s="148"/>
      <c r="BYM84" s="149"/>
      <c r="BYN84" s="150"/>
      <c r="BYO84" s="151"/>
      <c r="BYP84" s="151"/>
      <c r="BYQ84" s="152"/>
      <c r="BYR84" s="152"/>
      <c r="BYS84" s="153"/>
      <c r="BYT84" s="153"/>
      <c r="BYU84" s="153"/>
      <c r="BYV84" s="106"/>
      <c r="BYZ84" s="154"/>
      <c r="BZA84" s="25"/>
      <c r="BZB84" s="147"/>
      <c r="BZC84" s="148"/>
      <c r="BZD84" s="149"/>
      <c r="BZE84" s="150"/>
      <c r="BZF84" s="151"/>
      <c r="BZG84" s="151"/>
      <c r="BZH84" s="152"/>
      <c r="BZI84" s="152"/>
      <c r="BZJ84" s="153"/>
      <c r="BZK84" s="153"/>
      <c r="BZL84" s="153"/>
      <c r="BZM84" s="106"/>
      <c r="BZQ84" s="154"/>
      <c r="BZR84" s="25"/>
      <c r="BZS84" s="147"/>
      <c r="BZT84" s="148"/>
      <c r="BZU84" s="149"/>
      <c r="BZV84" s="150"/>
      <c r="BZW84" s="151"/>
      <c r="BZX84" s="151"/>
      <c r="BZY84" s="152"/>
      <c r="BZZ84" s="152"/>
      <c r="CAA84" s="153"/>
      <c r="CAB84" s="153"/>
      <c r="CAC84" s="153"/>
      <c r="CAD84" s="106"/>
      <c r="CAH84" s="154"/>
      <c r="CAI84" s="25"/>
      <c r="CAJ84" s="147"/>
      <c r="CAK84" s="148"/>
      <c r="CAL84" s="149"/>
      <c r="CAM84" s="150"/>
      <c r="CAN84" s="151"/>
      <c r="CAO84" s="151"/>
      <c r="CAP84" s="152"/>
      <c r="CAQ84" s="152"/>
      <c r="CAR84" s="153"/>
      <c r="CAS84" s="153"/>
      <c r="CAT84" s="153"/>
      <c r="CAU84" s="106"/>
      <c r="CAY84" s="154"/>
      <c r="CAZ84" s="25"/>
      <c r="CBA84" s="147"/>
      <c r="CBB84" s="148"/>
      <c r="CBC84" s="149"/>
      <c r="CBD84" s="150"/>
      <c r="CBE84" s="151"/>
      <c r="CBF84" s="151"/>
      <c r="CBG84" s="152"/>
      <c r="CBH84" s="152"/>
      <c r="CBI84" s="153"/>
      <c r="CBJ84" s="153"/>
      <c r="CBK84" s="153"/>
      <c r="CBL84" s="106"/>
      <c r="CBP84" s="154"/>
      <c r="CBQ84" s="25"/>
      <c r="CBR84" s="147"/>
      <c r="CBS84" s="148"/>
      <c r="CBT84" s="149"/>
      <c r="CBU84" s="150"/>
      <c r="CBV84" s="151"/>
      <c r="CBW84" s="151"/>
      <c r="CBX84" s="152"/>
      <c r="CBY84" s="152"/>
      <c r="CBZ84" s="153"/>
      <c r="CCA84" s="153"/>
      <c r="CCB84" s="153"/>
      <c r="CCC84" s="106"/>
      <c r="CCG84" s="154"/>
      <c r="CCH84" s="25"/>
      <c r="CCI84" s="147"/>
      <c r="CCJ84" s="148"/>
      <c r="CCK84" s="149"/>
      <c r="CCL84" s="150"/>
      <c r="CCM84" s="151"/>
      <c r="CCN84" s="151"/>
      <c r="CCO84" s="152"/>
      <c r="CCP84" s="152"/>
      <c r="CCQ84" s="153"/>
      <c r="CCR84" s="153"/>
      <c r="CCS84" s="153"/>
      <c r="CCT84" s="106"/>
      <c r="CCX84" s="154"/>
      <c r="CCY84" s="25"/>
      <c r="CCZ84" s="147"/>
      <c r="CDA84" s="148"/>
      <c r="CDB84" s="149"/>
      <c r="CDC84" s="150"/>
      <c r="CDD84" s="151"/>
      <c r="CDE84" s="151"/>
      <c r="CDF84" s="152"/>
      <c r="CDG84" s="152"/>
      <c r="CDH84" s="153"/>
      <c r="CDI84" s="153"/>
      <c r="CDJ84" s="153"/>
      <c r="CDK84" s="106"/>
      <c r="CDO84" s="154"/>
      <c r="CDP84" s="25"/>
      <c r="CDQ84" s="147"/>
      <c r="CDR84" s="148"/>
      <c r="CDS84" s="149"/>
      <c r="CDT84" s="150"/>
      <c r="CDU84" s="151"/>
      <c r="CDV84" s="151"/>
      <c r="CDW84" s="152"/>
      <c r="CDX84" s="152"/>
      <c r="CDY84" s="153"/>
      <c r="CDZ84" s="153"/>
      <c r="CEA84" s="153"/>
      <c r="CEB84" s="106"/>
      <c r="CEF84" s="154"/>
      <c r="CEG84" s="25"/>
      <c r="CEH84" s="147"/>
      <c r="CEI84" s="148"/>
      <c r="CEJ84" s="149"/>
      <c r="CEK84" s="150"/>
      <c r="CEL84" s="151"/>
      <c r="CEM84" s="151"/>
      <c r="CEN84" s="152"/>
      <c r="CEO84" s="152"/>
      <c r="CEP84" s="153"/>
      <c r="CEQ84" s="153"/>
      <c r="CER84" s="153"/>
      <c r="CES84" s="106"/>
      <c r="CEW84" s="154"/>
      <c r="CEX84" s="25"/>
      <c r="CEY84" s="147"/>
      <c r="CEZ84" s="148"/>
      <c r="CFA84" s="149"/>
      <c r="CFB84" s="150"/>
      <c r="CFC84" s="151"/>
      <c r="CFD84" s="151"/>
      <c r="CFE84" s="152"/>
      <c r="CFF84" s="152"/>
      <c r="CFG84" s="153"/>
      <c r="CFH84" s="153"/>
      <c r="CFI84" s="153"/>
      <c r="CFJ84" s="106"/>
      <c r="CFN84" s="154"/>
      <c r="CFO84" s="25"/>
      <c r="CFP84" s="147"/>
      <c r="CFQ84" s="148"/>
      <c r="CFR84" s="149"/>
      <c r="CFS84" s="150"/>
      <c r="CFT84" s="151"/>
      <c r="CFU84" s="151"/>
      <c r="CFV84" s="152"/>
      <c r="CFW84" s="152"/>
      <c r="CFX84" s="153"/>
      <c r="CFY84" s="153"/>
      <c r="CFZ84" s="153"/>
      <c r="CGA84" s="106"/>
      <c r="CGE84" s="154"/>
      <c r="CGF84" s="25"/>
      <c r="CGG84" s="147"/>
      <c r="CGH84" s="148"/>
      <c r="CGI84" s="149"/>
      <c r="CGJ84" s="150"/>
      <c r="CGK84" s="151"/>
      <c r="CGL84" s="151"/>
      <c r="CGM84" s="152"/>
      <c r="CGN84" s="152"/>
      <c r="CGO84" s="153"/>
      <c r="CGP84" s="153"/>
      <c r="CGQ84" s="153"/>
      <c r="CGR84" s="106"/>
      <c r="CGV84" s="154"/>
      <c r="CGW84" s="25"/>
      <c r="CGX84" s="147"/>
      <c r="CGY84" s="148"/>
      <c r="CGZ84" s="149"/>
      <c r="CHA84" s="150"/>
      <c r="CHB84" s="151"/>
      <c r="CHC84" s="151"/>
      <c r="CHD84" s="152"/>
      <c r="CHE84" s="152"/>
      <c r="CHF84" s="153"/>
      <c r="CHG84" s="153"/>
      <c r="CHH84" s="153"/>
      <c r="CHI84" s="106"/>
      <c r="CHM84" s="154"/>
      <c r="CHN84" s="25"/>
      <c r="CHO84" s="147"/>
      <c r="CHP84" s="148"/>
      <c r="CHQ84" s="149"/>
      <c r="CHR84" s="150"/>
      <c r="CHS84" s="151"/>
      <c r="CHT84" s="151"/>
      <c r="CHU84" s="152"/>
      <c r="CHV84" s="152"/>
      <c r="CHW84" s="153"/>
      <c r="CHX84" s="153"/>
      <c r="CHY84" s="153"/>
      <c r="CHZ84" s="106"/>
      <c r="CID84" s="154"/>
      <c r="CIE84" s="25"/>
      <c r="CIF84" s="147"/>
      <c r="CIG84" s="148"/>
      <c r="CIH84" s="149"/>
      <c r="CII84" s="150"/>
      <c r="CIJ84" s="151"/>
      <c r="CIK84" s="151"/>
      <c r="CIL84" s="152"/>
      <c r="CIM84" s="152"/>
      <c r="CIN84" s="153"/>
      <c r="CIO84" s="153"/>
      <c r="CIP84" s="153"/>
      <c r="CIQ84" s="106"/>
      <c r="CIU84" s="154"/>
      <c r="CIV84" s="25"/>
      <c r="CIW84" s="147"/>
      <c r="CIX84" s="148"/>
      <c r="CIY84" s="149"/>
      <c r="CIZ84" s="150"/>
      <c r="CJA84" s="151"/>
      <c r="CJB84" s="151"/>
      <c r="CJC84" s="152"/>
      <c r="CJD84" s="152"/>
      <c r="CJE84" s="153"/>
      <c r="CJF84" s="153"/>
      <c r="CJG84" s="153"/>
      <c r="CJH84" s="106"/>
      <c r="CJL84" s="154"/>
      <c r="CJM84" s="25"/>
      <c r="CJN84" s="147"/>
      <c r="CJO84" s="148"/>
      <c r="CJP84" s="149"/>
      <c r="CJQ84" s="150"/>
      <c r="CJR84" s="151"/>
      <c r="CJS84" s="151"/>
      <c r="CJT84" s="152"/>
      <c r="CJU84" s="152"/>
      <c r="CJV84" s="153"/>
      <c r="CJW84" s="153"/>
      <c r="CJX84" s="153"/>
      <c r="CJY84" s="106"/>
      <c r="CKC84" s="154"/>
      <c r="CKD84" s="25"/>
      <c r="CKE84" s="147"/>
      <c r="CKF84" s="148"/>
      <c r="CKG84" s="149"/>
      <c r="CKH84" s="150"/>
      <c r="CKI84" s="151"/>
      <c r="CKJ84" s="151"/>
      <c r="CKK84" s="152"/>
      <c r="CKL84" s="152"/>
      <c r="CKM84" s="153"/>
      <c r="CKN84" s="153"/>
      <c r="CKO84" s="153"/>
      <c r="CKP84" s="106"/>
      <c r="CKT84" s="154"/>
      <c r="CKU84" s="25"/>
      <c r="CKV84" s="147"/>
      <c r="CKW84" s="148"/>
      <c r="CKX84" s="149"/>
      <c r="CKY84" s="150"/>
      <c r="CKZ84" s="151"/>
      <c r="CLA84" s="151"/>
      <c r="CLB84" s="152"/>
      <c r="CLC84" s="152"/>
      <c r="CLD84" s="153"/>
      <c r="CLE84" s="153"/>
      <c r="CLF84" s="153"/>
      <c r="CLG84" s="106"/>
      <c r="CLK84" s="154"/>
      <c r="CLL84" s="25"/>
      <c r="CLM84" s="147"/>
      <c r="CLN84" s="148"/>
      <c r="CLO84" s="149"/>
      <c r="CLP84" s="150"/>
      <c r="CLQ84" s="151"/>
      <c r="CLR84" s="151"/>
      <c r="CLS84" s="152"/>
      <c r="CLT84" s="152"/>
      <c r="CLU84" s="153"/>
      <c r="CLV84" s="153"/>
      <c r="CLW84" s="153"/>
      <c r="CLX84" s="106"/>
      <c r="CMB84" s="154"/>
      <c r="CMC84" s="25"/>
      <c r="CMD84" s="147"/>
      <c r="CME84" s="148"/>
      <c r="CMF84" s="149"/>
      <c r="CMG84" s="150"/>
      <c r="CMH84" s="151"/>
      <c r="CMI84" s="151"/>
      <c r="CMJ84" s="152"/>
      <c r="CMK84" s="152"/>
      <c r="CML84" s="153"/>
      <c r="CMM84" s="153"/>
      <c r="CMN84" s="153"/>
      <c r="CMO84" s="106"/>
      <c r="CMS84" s="154"/>
      <c r="CMT84" s="25"/>
      <c r="CMU84" s="147"/>
      <c r="CMV84" s="148"/>
      <c r="CMW84" s="149"/>
      <c r="CMX84" s="150"/>
      <c r="CMY84" s="151"/>
      <c r="CMZ84" s="151"/>
      <c r="CNA84" s="152"/>
      <c r="CNB84" s="152"/>
      <c r="CNC84" s="153"/>
      <c r="CND84" s="153"/>
      <c r="CNE84" s="153"/>
      <c r="CNF84" s="106"/>
      <c r="CNJ84" s="154"/>
      <c r="CNK84" s="25"/>
      <c r="CNL84" s="147"/>
      <c r="CNM84" s="148"/>
      <c r="CNN84" s="149"/>
      <c r="CNO84" s="150"/>
      <c r="CNP84" s="151"/>
      <c r="CNQ84" s="151"/>
      <c r="CNR84" s="152"/>
      <c r="CNS84" s="152"/>
      <c r="CNT84" s="153"/>
      <c r="CNU84" s="153"/>
      <c r="CNV84" s="153"/>
      <c r="CNW84" s="106"/>
      <c r="COA84" s="154"/>
      <c r="COB84" s="25"/>
      <c r="COC84" s="147"/>
      <c r="COD84" s="148"/>
      <c r="COE84" s="149"/>
      <c r="COF84" s="150"/>
      <c r="COG84" s="151"/>
      <c r="COH84" s="151"/>
      <c r="COI84" s="152"/>
      <c r="COJ84" s="152"/>
      <c r="COK84" s="153"/>
      <c r="COL84" s="153"/>
      <c r="COM84" s="153"/>
      <c r="CON84" s="106"/>
      <c r="COR84" s="154"/>
      <c r="COS84" s="25"/>
      <c r="COT84" s="147"/>
      <c r="COU84" s="148"/>
      <c r="COV84" s="149"/>
      <c r="COW84" s="150"/>
      <c r="COX84" s="151"/>
      <c r="COY84" s="151"/>
      <c r="COZ84" s="152"/>
      <c r="CPA84" s="152"/>
      <c r="CPB84" s="153"/>
      <c r="CPC84" s="153"/>
      <c r="CPD84" s="153"/>
      <c r="CPE84" s="106"/>
      <c r="CPI84" s="154"/>
      <c r="CPJ84" s="25"/>
      <c r="CPK84" s="147"/>
      <c r="CPL84" s="148"/>
      <c r="CPM84" s="149"/>
      <c r="CPN84" s="150"/>
      <c r="CPO84" s="151"/>
      <c r="CPP84" s="151"/>
      <c r="CPQ84" s="152"/>
      <c r="CPR84" s="152"/>
      <c r="CPS84" s="153"/>
      <c r="CPT84" s="153"/>
      <c r="CPU84" s="153"/>
      <c r="CPV84" s="106"/>
      <c r="CPZ84" s="154"/>
      <c r="CQA84" s="25"/>
      <c r="CQB84" s="147"/>
      <c r="CQC84" s="148"/>
      <c r="CQD84" s="149"/>
      <c r="CQE84" s="150"/>
      <c r="CQF84" s="151"/>
      <c r="CQG84" s="151"/>
      <c r="CQH84" s="152"/>
      <c r="CQI84" s="152"/>
      <c r="CQJ84" s="153"/>
      <c r="CQK84" s="153"/>
      <c r="CQL84" s="153"/>
      <c r="CQM84" s="106"/>
      <c r="CQQ84" s="154"/>
      <c r="CQR84" s="25"/>
      <c r="CQS84" s="147"/>
      <c r="CQT84" s="148"/>
      <c r="CQU84" s="149"/>
      <c r="CQV84" s="150"/>
      <c r="CQW84" s="151"/>
      <c r="CQX84" s="151"/>
      <c r="CQY84" s="152"/>
      <c r="CQZ84" s="152"/>
      <c r="CRA84" s="153"/>
      <c r="CRB84" s="153"/>
      <c r="CRC84" s="153"/>
      <c r="CRD84" s="106"/>
      <c r="CRH84" s="154"/>
      <c r="CRI84" s="25"/>
      <c r="CRJ84" s="147"/>
      <c r="CRK84" s="148"/>
      <c r="CRL84" s="149"/>
      <c r="CRM84" s="150"/>
      <c r="CRN84" s="151"/>
      <c r="CRO84" s="151"/>
      <c r="CRP84" s="152"/>
      <c r="CRQ84" s="152"/>
      <c r="CRR84" s="153"/>
      <c r="CRS84" s="153"/>
      <c r="CRT84" s="153"/>
      <c r="CRU84" s="106"/>
      <c r="CRY84" s="154"/>
      <c r="CRZ84" s="25"/>
      <c r="CSA84" s="147"/>
      <c r="CSB84" s="148"/>
      <c r="CSC84" s="149"/>
      <c r="CSD84" s="150"/>
      <c r="CSE84" s="151"/>
      <c r="CSF84" s="151"/>
      <c r="CSG84" s="152"/>
      <c r="CSH84" s="152"/>
      <c r="CSI84" s="153"/>
      <c r="CSJ84" s="153"/>
      <c r="CSK84" s="153"/>
      <c r="CSL84" s="106"/>
      <c r="CSP84" s="154"/>
      <c r="CSQ84" s="25"/>
      <c r="CSR84" s="147"/>
      <c r="CSS84" s="148"/>
      <c r="CST84" s="149"/>
      <c r="CSU84" s="150"/>
      <c r="CSV84" s="151"/>
      <c r="CSW84" s="151"/>
      <c r="CSX84" s="152"/>
      <c r="CSY84" s="152"/>
      <c r="CSZ84" s="153"/>
      <c r="CTA84" s="153"/>
      <c r="CTB84" s="153"/>
      <c r="CTC84" s="106"/>
      <c r="CTG84" s="154"/>
      <c r="CTH84" s="25"/>
      <c r="CTI84" s="147"/>
      <c r="CTJ84" s="148"/>
      <c r="CTK84" s="149"/>
      <c r="CTL84" s="150"/>
      <c r="CTM84" s="151"/>
      <c r="CTN84" s="151"/>
      <c r="CTO84" s="152"/>
      <c r="CTP84" s="152"/>
      <c r="CTQ84" s="153"/>
      <c r="CTR84" s="153"/>
      <c r="CTS84" s="153"/>
      <c r="CTT84" s="106"/>
      <c r="CTX84" s="154"/>
      <c r="CTY84" s="25"/>
      <c r="CTZ84" s="147"/>
      <c r="CUA84" s="148"/>
      <c r="CUB84" s="149"/>
      <c r="CUC84" s="150"/>
      <c r="CUD84" s="151"/>
      <c r="CUE84" s="151"/>
      <c r="CUF84" s="152"/>
      <c r="CUG84" s="152"/>
      <c r="CUH84" s="153"/>
      <c r="CUI84" s="153"/>
      <c r="CUJ84" s="153"/>
      <c r="CUK84" s="106"/>
      <c r="CUO84" s="154"/>
      <c r="CUP84" s="25"/>
      <c r="CUQ84" s="147"/>
      <c r="CUR84" s="148"/>
      <c r="CUS84" s="149"/>
      <c r="CUT84" s="150"/>
      <c r="CUU84" s="151"/>
      <c r="CUV84" s="151"/>
      <c r="CUW84" s="152"/>
      <c r="CUX84" s="152"/>
      <c r="CUY84" s="153"/>
      <c r="CUZ84" s="153"/>
      <c r="CVA84" s="153"/>
      <c r="CVB84" s="106"/>
      <c r="CVF84" s="154"/>
      <c r="CVG84" s="25"/>
      <c r="CVH84" s="147"/>
      <c r="CVI84" s="148"/>
      <c r="CVJ84" s="149"/>
      <c r="CVK84" s="150"/>
      <c r="CVL84" s="151"/>
      <c r="CVM84" s="151"/>
      <c r="CVN84" s="152"/>
      <c r="CVO84" s="152"/>
      <c r="CVP84" s="153"/>
      <c r="CVQ84" s="153"/>
      <c r="CVR84" s="153"/>
      <c r="CVS84" s="106"/>
      <c r="CVW84" s="154"/>
      <c r="CVX84" s="25"/>
      <c r="CVY84" s="147"/>
      <c r="CVZ84" s="148"/>
      <c r="CWA84" s="149"/>
      <c r="CWB84" s="150"/>
      <c r="CWC84" s="151"/>
      <c r="CWD84" s="151"/>
      <c r="CWE84" s="152"/>
      <c r="CWF84" s="152"/>
      <c r="CWG84" s="153"/>
      <c r="CWH84" s="153"/>
      <c r="CWI84" s="153"/>
      <c r="CWJ84" s="106"/>
      <c r="CWN84" s="154"/>
      <c r="CWO84" s="25"/>
      <c r="CWP84" s="147"/>
      <c r="CWQ84" s="148"/>
      <c r="CWR84" s="149"/>
      <c r="CWS84" s="150"/>
      <c r="CWT84" s="151"/>
      <c r="CWU84" s="151"/>
      <c r="CWV84" s="152"/>
      <c r="CWW84" s="152"/>
      <c r="CWX84" s="153"/>
      <c r="CWY84" s="153"/>
      <c r="CWZ84" s="153"/>
      <c r="CXA84" s="106"/>
      <c r="CXE84" s="154"/>
      <c r="CXF84" s="25"/>
      <c r="CXG84" s="147"/>
      <c r="CXH84" s="148"/>
      <c r="CXI84" s="149"/>
      <c r="CXJ84" s="150"/>
      <c r="CXK84" s="151"/>
      <c r="CXL84" s="151"/>
      <c r="CXM84" s="152"/>
      <c r="CXN84" s="152"/>
      <c r="CXO84" s="153"/>
      <c r="CXP84" s="153"/>
      <c r="CXQ84" s="153"/>
      <c r="CXR84" s="106"/>
      <c r="CXV84" s="154"/>
      <c r="CXW84" s="25"/>
      <c r="CXX84" s="147"/>
      <c r="CXY84" s="148"/>
      <c r="CXZ84" s="149"/>
      <c r="CYA84" s="150"/>
      <c r="CYB84" s="151"/>
      <c r="CYC84" s="151"/>
      <c r="CYD84" s="152"/>
      <c r="CYE84" s="152"/>
      <c r="CYF84" s="153"/>
      <c r="CYG84" s="153"/>
      <c r="CYH84" s="153"/>
      <c r="CYI84" s="106"/>
      <c r="CYM84" s="154"/>
      <c r="CYN84" s="25"/>
      <c r="CYO84" s="147"/>
      <c r="CYP84" s="148"/>
      <c r="CYQ84" s="149"/>
      <c r="CYR84" s="150"/>
      <c r="CYS84" s="151"/>
      <c r="CYT84" s="151"/>
      <c r="CYU84" s="152"/>
      <c r="CYV84" s="152"/>
      <c r="CYW84" s="153"/>
      <c r="CYX84" s="153"/>
      <c r="CYY84" s="153"/>
      <c r="CYZ84" s="106"/>
      <c r="CZD84" s="154"/>
      <c r="CZE84" s="25"/>
      <c r="CZF84" s="147"/>
      <c r="CZG84" s="148"/>
      <c r="CZH84" s="149"/>
      <c r="CZI84" s="150"/>
      <c r="CZJ84" s="151"/>
      <c r="CZK84" s="151"/>
      <c r="CZL84" s="152"/>
      <c r="CZM84" s="152"/>
      <c r="CZN84" s="153"/>
      <c r="CZO84" s="153"/>
      <c r="CZP84" s="153"/>
      <c r="CZQ84" s="106"/>
      <c r="CZU84" s="154"/>
      <c r="CZV84" s="25"/>
      <c r="CZW84" s="147"/>
      <c r="CZX84" s="148"/>
      <c r="CZY84" s="149"/>
      <c r="CZZ84" s="150"/>
      <c r="DAA84" s="151"/>
      <c r="DAB84" s="151"/>
      <c r="DAC84" s="152"/>
      <c r="DAD84" s="152"/>
      <c r="DAE84" s="153"/>
      <c r="DAF84" s="153"/>
      <c r="DAG84" s="153"/>
      <c r="DAH84" s="106"/>
      <c r="DAL84" s="154"/>
      <c r="DAM84" s="25"/>
      <c r="DAN84" s="147"/>
      <c r="DAO84" s="148"/>
      <c r="DAP84" s="149"/>
      <c r="DAQ84" s="150"/>
      <c r="DAR84" s="151"/>
      <c r="DAS84" s="151"/>
      <c r="DAT84" s="152"/>
      <c r="DAU84" s="152"/>
      <c r="DAV84" s="153"/>
      <c r="DAW84" s="153"/>
      <c r="DAX84" s="153"/>
      <c r="DAY84" s="106"/>
      <c r="DBC84" s="154"/>
      <c r="DBD84" s="25"/>
      <c r="DBE84" s="147"/>
      <c r="DBF84" s="148"/>
      <c r="DBG84" s="149"/>
      <c r="DBH84" s="150"/>
      <c r="DBI84" s="151"/>
      <c r="DBJ84" s="151"/>
      <c r="DBK84" s="152"/>
      <c r="DBL84" s="152"/>
      <c r="DBM84" s="153"/>
      <c r="DBN84" s="153"/>
      <c r="DBO84" s="153"/>
      <c r="DBP84" s="106"/>
      <c r="DBT84" s="154"/>
      <c r="DBU84" s="25"/>
      <c r="DBV84" s="147"/>
      <c r="DBW84" s="148"/>
      <c r="DBX84" s="149"/>
      <c r="DBY84" s="150"/>
      <c r="DBZ84" s="151"/>
      <c r="DCA84" s="151"/>
      <c r="DCB84" s="152"/>
      <c r="DCC84" s="152"/>
      <c r="DCD84" s="153"/>
      <c r="DCE84" s="153"/>
      <c r="DCF84" s="153"/>
      <c r="DCG84" s="106"/>
      <c r="DCK84" s="154"/>
      <c r="DCL84" s="25"/>
      <c r="DCM84" s="147"/>
      <c r="DCN84" s="148"/>
      <c r="DCO84" s="149"/>
      <c r="DCP84" s="150"/>
      <c r="DCQ84" s="151"/>
      <c r="DCR84" s="151"/>
      <c r="DCS84" s="152"/>
      <c r="DCT84" s="152"/>
      <c r="DCU84" s="153"/>
      <c r="DCV84" s="153"/>
      <c r="DCW84" s="153"/>
      <c r="DCX84" s="106"/>
      <c r="DDB84" s="154"/>
      <c r="DDC84" s="25"/>
      <c r="DDD84" s="147"/>
      <c r="DDE84" s="148"/>
      <c r="DDF84" s="149"/>
      <c r="DDG84" s="150"/>
      <c r="DDH84" s="151"/>
      <c r="DDI84" s="151"/>
      <c r="DDJ84" s="152"/>
      <c r="DDK84" s="152"/>
      <c r="DDL84" s="153"/>
      <c r="DDM84" s="153"/>
      <c r="DDN84" s="153"/>
      <c r="DDO84" s="106"/>
      <c r="DDS84" s="154"/>
      <c r="DDT84" s="25"/>
      <c r="DDU84" s="147"/>
      <c r="DDV84" s="148"/>
      <c r="DDW84" s="149"/>
      <c r="DDX84" s="150"/>
      <c r="DDY84" s="151"/>
      <c r="DDZ84" s="151"/>
      <c r="DEA84" s="152"/>
      <c r="DEB84" s="152"/>
      <c r="DEC84" s="153"/>
      <c r="DED84" s="153"/>
      <c r="DEE84" s="153"/>
      <c r="DEF84" s="106"/>
      <c r="DEJ84" s="154"/>
      <c r="DEK84" s="25"/>
      <c r="DEL84" s="147"/>
      <c r="DEM84" s="148"/>
      <c r="DEN84" s="149"/>
      <c r="DEO84" s="150"/>
      <c r="DEP84" s="151"/>
      <c r="DEQ84" s="151"/>
      <c r="DER84" s="152"/>
      <c r="DES84" s="152"/>
      <c r="DET84" s="153"/>
      <c r="DEU84" s="153"/>
      <c r="DEV84" s="153"/>
      <c r="DEW84" s="106"/>
      <c r="DFA84" s="154"/>
      <c r="DFB84" s="25"/>
      <c r="DFC84" s="147"/>
      <c r="DFD84" s="148"/>
      <c r="DFE84" s="149"/>
      <c r="DFF84" s="150"/>
      <c r="DFG84" s="151"/>
      <c r="DFH84" s="151"/>
      <c r="DFI84" s="152"/>
      <c r="DFJ84" s="152"/>
      <c r="DFK84" s="153"/>
      <c r="DFL84" s="153"/>
      <c r="DFM84" s="153"/>
      <c r="DFN84" s="106"/>
      <c r="DFR84" s="154"/>
      <c r="DFS84" s="25"/>
      <c r="DFT84" s="147"/>
      <c r="DFU84" s="148"/>
      <c r="DFV84" s="149"/>
      <c r="DFW84" s="150"/>
      <c r="DFX84" s="151"/>
      <c r="DFY84" s="151"/>
      <c r="DFZ84" s="152"/>
      <c r="DGA84" s="152"/>
      <c r="DGB84" s="153"/>
      <c r="DGC84" s="153"/>
      <c r="DGD84" s="153"/>
      <c r="DGE84" s="106"/>
      <c r="DGI84" s="154"/>
      <c r="DGJ84" s="25"/>
      <c r="DGK84" s="147"/>
      <c r="DGL84" s="148"/>
      <c r="DGM84" s="149"/>
      <c r="DGN84" s="150"/>
      <c r="DGO84" s="151"/>
      <c r="DGP84" s="151"/>
      <c r="DGQ84" s="152"/>
      <c r="DGR84" s="152"/>
      <c r="DGS84" s="153"/>
      <c r="DGT84" s="153"/>
      <c r="DGU84" s="153"/>
      <c r="DGV84" s="106"/>
      <c r="DGZ84" s="154"/>
      <c r="DHA84" s="25"/>
      <c r="DHB84" s="147"/>
      <c r="DHC84" s="148"/>
      <c r="DHD84" s="149"/>
      <c r="DHE84" s="150"/>
      <c r="DHF84" s="151"/>
      <c r="DHG84" s="151"/>
      <c r="DHH84" s="152"/>
      <c r="DHI84" s="152"/>
      <c r="DHJ84" s="153"/>
      <c r="DHK84" s="153"/>
      <c r="DHL84" s="153"/>
      <c r="DHM84" s="106"/>
      <c r="DHQ84" s="154"/>
      <c r="DHR84" s="25"/>
      <c r="DHS84" s="147"/>
      <c r="DHT84" s="148"/>
      <c r="DHU84" s="149"/>
      <c r="DHV84" s="150"/>
      <c r="DHW84" s="151"/>
      <c r="DHX84" s="151"/>
      <c r="DHY84" s="152"/>
      <c r="DHZ84" s="152"/>
      <c r="DIA84" s="153"/>
      <c r="DIB84" s="153"/>
      <c r="DIC84" s="153"/>
      <c r="DID84" s="106"/>
      <c r="DIH84" s="154"/>
      <c r="DII84" s="25"/>
      <c r="DIJ84" s="147"/>
      <c r="DIK84" s="148"/>
      <c r="DIL84" s="149"/>
      <c r="DIM84" s="150"/>
      <c r="DIN84" s="151"/>
      <c r="DIO84" s="151"/>
      <c r="DIP84" s="152"/>
      <c r="DIQ84" s="152"/>
      <c r="DIR84" s="153"/>
      <c r="DIS84" s="153"/>
      <c r="DIT84" s="153"/>
      <c r="DIU84" s="106"/>
      <c r="DIY84" s="154"/>
      <c r="DIZ84" s="25"/>
      <c r="DJA84" s="147"/>
      <c r="DJB84" s="148"/>
      <c r="DJC84" s="149"/>
      <c r="DJD84" s="150"/>
      <c r="DJE84" s="151"/>
      <c r="DJF84" s="151"/>
      <c r="DJG84" s="152"/>
      <c r="DJH84" s="152"/>
      <c r="DJI84" s="153"/>
      <c r="DJJ84" s="153"/>
      <c r="DJK84" s="153"/>
      <c r="DJL84" s="106"/>
      <c r="DJP84" s="154"/>
      <c r="DJQ84" s="25"/>
      <c r="DJR84" s="147"/>
      <c r="DJS84" s="148"/>
      <c r="DJT84" s="149"/>
      <c r="DJU84" s="150"/>
      <c r="DJV84" s="151"/>
      <c r="DJW84" s="151"/>
      <c r="DJX84" s="152"/>
      <c r="DJY84" s="152"/>
      <c r="DJZ84" s="153"/>
      <c r="DKA84" s="153"/>
      <c r="DKB84" s="153"/>
      <c r="DKC84" s="106"/>
      <c r="DKG84" s="154"/>
      <c r="DKH84" s="25"/>
      <c r="DKI84" s="147"/>
      <c r="DKJ84" s="148"/>
      <c r="DKK84" s="149"/>
      <c r="DKL84" s="150"/>
      <c r="DKM84" s="151"/>
      <c r="DKN84" s="151"/>
      <c r="DKO84" s="152"/>
      <c r="DKP84" s="152"/>
      <c r="DKQ84" s="153"/>
      <c r="DKR84" s="153"/>
      <c r="DKS84" s="153"/>
      <c r="DKT84" s="106"/>
      <c r="DKX84" s="154"/>
      <c r="DKY84" s="25"/>
      <c r="DKZ84" s="147"/>
      <c r="DLA84" s="148"/>
      <c r="DLB84" s="149"/>
      <c r="DLC84" s="150"/>
      <c r="DLD84" s="151"/>
      <c r="DLE84" s="151"/>
      <c r="DLF84" s="152"/>
      <c r="DLG84" s="152"/>
      <c r="DLH84" s="153"/>
      <c r="DLI84" s="153"/>
      <c r="DLJ84" s="153"/>
      <c r="DLK84" s="106"/>
      <c r="DLO84" s="154"/>
      <c r="DLP84" s="25"/>
      <c r="DLQ84" s="147"/>
      <c r="DLR84" s="148"/>
      <c r="DLS84" s="149"/>
      <c r="DLT84" s="150"/>
      <c r="DLU84" s="151"/>
      <c r="DLV84" s="151"/>
      <c r="DLW84" s="152"/>
      <c r="DLX84" s="152"/>
      <c r="DLY84" s="153"/>
      <c r="DLZ84" s="153"/>
      <c r="DMA84" s="153"/>
      <c r="DMB84" s="106"/>
      <c r="DMF84" s="154"/>
      <c r="DMG84" s="25"/>
      <c r="DMH84" s="147"/>
      <c r="DMI84" s="148"/>
      <c r="DMJ84" s="149"/>
      <c r="DMK84" s="150"/>
      <c r="DML84" s="151"/>
      <c r="DMM84" s="151"/>
      <c r="DMN84" s="152"/>
      <c r="DMO84" s="152"/>
      <c r="DMP84" s="153"/>
      <c r="DMQ84" s="153"/>
      <c r="DMR84" s="153"/>
      <c r="DMS84" s="106"/>
      <c r="DMW84" s="154"/>
      <c r="DMX84" s="25"/>
      <c r="DMY84" s="147"/>
      <c r="DMZ84" s="148"/>
      <c r="DNA84" s="149"/>
      <c r="DNB84" s="150"/>
      <c r="DNC84" s="151"/>
      <c r="DND84" s="151"/>
      <c r="DNE84" s="152"/>
      <c r="DNF84" s="152"/>
      <c r="DNG84" s="153"/>
      <c r="DNH84" s="153"/>
      <c r="DNI84" s="153"/>
      <c r="DNJ84" s="106"/>
      <c r="DNN84" s="154"/>
      <c r="DNO84" s="25"/>
      <c r="DNP84" s="147"/>
      <c r="DNQ84" s="148"/>
      <c r="DNR84" s="149"/>
      <c r="DNS84" s="150"/>
      <c r="DNT84" s="151"/>
      <c r="DNU84" s="151"/>
      <c r="DNV84" s="152"/>
      <c r="DNW84" s="152"/>
      <c r="DNX84" s="153"/>
      <c r="DNY84" s="153"/>
      <c r="DNZ84" s="153"/>
      <c r="DOA84" s="106"/>
      <c r="DOE84" s="154"/>
      <c r="DOF84" s="25"/>
      <c r="DOG84" s="147"/>
      <c r="DOH84" s="148"/>
      <c r="DOI84" s="149"/>
      <c r="DOJ84" s="150"/>
      <c r="DOK84" s="151"/>
      <c r="DOL84" s="151"/>
      <c r="DOM84" s="152"/>
      <c r="DON84" s="152"/>
      <c r="DOO84" s="153"/>
      <c r="DOP84" s="153"/>
      <c r="DOQ84" s="153"/>
      <c r="DOR84" s="106"/>
      <c r="DOV84" s="154"/>
      <c r="DOW84" s="25"/>
      <c r="DOX84" s="147"/>
      <c r="DOY84" s="148"/>
      <c r="DOZ84" s="149"/>
      <c r="DPA84" s="150"/>
      <c r="DPB84" s="151"/>
      <c r="DPC84" s="151"/>
      <c r="DPD84" s="152"/>
      <c r="DPE84" s="152"/>
      <c r="DPF84" s="153"/>
      <c r="DPG84" s="153"/>
      <c r="DPH84" s="153"/>
      <c r="DPI84" s="106"/>
      <c r="DPM84" s="154"/>
      <c r="DPN84" s="25"/>
      <c r="DPO84" s="147"/>
      <c r="DPP84" s="148"/>
      <c r="DPQ84" s="149"/>
      <c r="DPR84" s="150"/>
      <c r="DPS84" s="151"/>
      <c r="DPT84" s="151"/>
      <c r="DPU84" s="152"/>
      <c r="DPV84" s="152"/>
      <c r="DPW84" s="153"/>
      <c r="DPX84" s="153"/>
      <c r="DPY84" s="153"/>
      <c r="DPZ84" s="106"/>
      <c r="DQD84" s="154"/>
      <c r="DQE84" s="25"/>
      <c r="DQF84" s="147"/>
      <c r="DQG84" s="148"/>
      <c r="DQH84" s="149"/>
      <c r="DQI84" s="150"/>
      <c r="DQJ84" s="151"/>
      <c r="DQK84" s="151"/>
      <c r="DQL84" s="152"/>
      <c r="DQM84" s="152"/>
      <c r="DQN84" s="153"/>
      <c r="DQO84" s="153"/>
      <c r="DQP84" s="153"/>
      <c r="DQQ84" s="106"/>
      <c r="DQU84" s="154"/>
      <c r="DQV84" s="25"/>
      <c r="DQW84" s="147"/>
      <c r="DQX84" s="148"/>
      <c r="DQY84" s="149"/>
      <c r="DQZ84" s="150"/>
      <c r="DRA84" s="151"/>
      <c r="DRB84" s="151"/>
      <c r="DRC84" s="152"/>
      <c r="DRD84" s="152"/>
      <c r="DRE84" s="153"/>
      <c r="DRF84" s="153"/>
      <c r="DRG84" s="153"/>
      <c r="DRH84" s="106"/>
      <c r="DRL84" s="154"/>
      <c r="DRM84" s="25"/>
      <c r="DRN84" s="147"/>
      <c r="DRO84" s="148"/>
      <c r="DRP84" s="149"/>
      <c r="DRQ84" s="150"/>
      <c r="DRR84" s="151"/>
      <c r="DRS84" s="151"/>
      <c r="DRT84" s="152"/>
      <c r="DRU84" s="152"/>
      <c r="DRV84" s="153"/>
      <c r="DRW84" s="153"/>
      <c r="DRX84" s="153"/>
      <c r="DRY84" s="106"/>
      <c r="DSC84" s="154"/>
      <c r="DSD84" s="25"/>
      <c r="DSE84" s="147"/>
      <c r="DSF84" s="148"/>
      <c r="DSG84" s="149"/>
      <c r="DSH84" s="150"/>
      <c r="DSI84" s="151"/>
      <c r="DSJ84" s="151"/>
      <c r="DSK84" s="152"/>
      <c r="DSL84" s="152"/>
      <c r="DSM84" s="153"/>
      <c r="DSN84" s="153"/>
      <c r="DSO84" s="153"/>
      <c r="DSP84" s="106"/>
      <c r="DST84" s="154"/>
      <c r="DSU84" s="25"/>
      <c r="DSV84" s="147"/>
      <c r="DSW84" s="148"/>
      <c r="DSX84" s="149"/>
      <c r="DSY84" s="150"/>
      <c r="DSZ84" s="151"/>
      <c r="DTA84" s="151"/>
      <c r="DTB84" s="152"/>
      <c r="DTC84" s="152"/>
      <c r="DTD84" s="153"/>
      <c r="DTE84" s="153"/>
      <c r="DTF84" s="153"/>
      <c r="DTG84" s="106"/>
      <c r="DTK84" s="154"/>
      <c r="DTL84" s="25"/>
      <c r="DTM84" s="147"/>
      <c r="DTN84" s="148"/>
      <c r="DTO84" s="149"/>
      <c r="DTP84" s="150"/>
      <c r="DTQ84" s="151"/>
      <c r="DTR84" s="151"/>
      <c r="DTS84" s="152"/>
      <c r="DTT84" s="152"/>
      <c r="DTU84" s="153"/>
      <c r="DTV84" s="153"/>
      <c r="DTW84" s="153"/>
      <c r="DTX84" s="106"/>
      <c r="DUB84" s="154"/>
      <c r="DUC84" s="25"/>
      <c r="DUD84" s="147"/>
      <c r="DUE84" s="148"/>
      <c r="DUF84" s="149"/>
      <c r="DUG84" s="150"/>
      <c r="DUH84" s="151"/>
      <c r="DUI84" s="151"/>
      <c r="DUJ84" s="152"/>
      <c r="DUK84" s="152"/>
      <c r="DUL84" s="153"/>
      <c r="DUM84" s="153"/>
      <c r="DUN84" s="153"/>
      <c r="DUO84" s="106"/>
      <c r="DUS84" s="154"/>
      <c r="DUT84" s="25"/>
      <c r="DUU84" s="147"/>
      <c r="DUV84" s="148"/>
      <c r="DUW84" s="149"/>
      <c r="DUX84" s="150"/>
      <c r="DUY84" s="151"/>
      <c r="DUZ84" s="151"/>
      <c r="DVA84" s="152"/>
      <c r="DVB84" s="152"/>
      <c r="DVC84" s="153"/>
      <c r="DVD84" s="153"/>
      <c r="DVE84" s="153"/>
      <c r="DVF84" s="106"/>
      <c r="DVJ84" s="154"/>
      <c r="DVK84" s="25"/>
      <c r="DVL84" s="147"/>
      <c r="DVM84" s="148"/>
      <c r="DVN84" s="149"/>
      <c r="DVO84" s="150"/>
      <c r="DVP84" s="151"/>
      <c r="DVQ84" s="151"/>
      <c r="DVR84" s="152"/>
      <c r="DVS84" s="152"/>
      <c r="DVT84" s="153"/>
      <c r="DVU84" s="153"/>
      <c r="DVV84" s="153"/>
      <c r="DVW84" s="106"/>
      <c r="DWA84" s="154"/>
      <c r="DWB84" s="25"/>
      <c r="DWC84" s="147"/>
      <c r="DWD84" s="148"/>
      <c r="DWE84" s="149"/>
      <c r="DWF84" s="150"/>
      <c r="DWG84" s="151"/>
      <c r="DWH84" s="151"/>
      <c r="DWI84" s="152"/>
      <c r="DWJ84" s="152"/>
      <c r="DWK84" s="153"/>
      <c r="DWL84" s="153"/>
      <c r="DWM84" s="153"/>
      <c r="DWN84" s="106"/>
      <c r="DWR84" s="154"/>
      <c r="DWS84" s="25"/>
      <c r="DWT84" s="147"/>
      <c r="DWU84" s="148"/>
      <c r="DWV84" s="149"/>
      <c r="DWW84" s="150"/>
      <c r="DWX84" s="151"/>
      <c r="DWY84" s="151"/>
      <c r="DWZ84" s="152"/>
      <c r="DXA84" s="152"/>
      <c r="DXB84" s="153"/>
      <c r="DXC84" s="153"/>
      <c r="DXD84" s="153"/>
      <c r="DXE84" s="106"/>
      <c r="DXI84" s="154"/>
      <c r="DXJ84" s="25"/>
      <c r="DXK84" s="147"/>
      <c r="DXL84" s="148"/>
      <c r="DXM84" s="149"/>
      <c r="DXN84" s="150"/>
      <c r="DXO84" s="151"/>
      <c r="DXP84" s="151"/>
      <c r="DXQ84" s="152"/>
      <c r="DXR84" s="152"/>
      <c r="DXS84" s="153"/>
      <c r="DXT84" s="153"/>
      <c r="DXU84" s="153"/>
      <c r="DXV84" s="106"/>
      <c r="DXZ84" s="154"/>
      <c r="DYA84" s="25"/>
      <c r="DYB84" s="147"/>
      <c r="DYC84" s="148"/>
      <c r="DYD84" s="149"/>
      <c r="DYE84" s="150"/>
      <c r="DYF84" s="151"/>
      <c r="DYG84" s="151"/>
      <c r="DYH84" s="152"/>
      <c r="DYI84" s="152"/>
      <c r="DYJ84" s="153"/>
      <c r="DYK84" s="153"/>
      <c r="DYL84" s="153"/>
      <c r="DYM84" s="106"/>
      <c r="DYQ84" s="154"/>
      <c r="DYR84" s="25"/>
      <c r="DYS84" s="147"/>
      <c r="DYT84" s="148"/>
      <c r="DYU84" s="149"/>
      <c r="DYV84" s="150"/>
      <c r="DYW84" s="151"/>
      <c r="DYX84" s="151"/>
      <c r="DYY84" s="152"/>
      <c r="DYZ84" s="152"/>
      <c r="DZA84" s="153"/>
      <c r="DZB84" s="153"/>
      <c r="DZC84" s="153"/>
      <c r="DZD84" s="106"/>
      <c r="DZH84" s="154"/>
      <c r="DZI84" s="25"/>
      <c r="DZJ84" s="147"/>
      <c r="DZK84" s="148"/>
      <c r="DZL84" s="149"/>
      <c r="DZM84" s="150"/>
      <c r="DZN84" s="151"/>
      <c r="DZO84" s="151"/>
      <c r="DZP84" s="152"/>
      <c r="DZQ84" s="152"/>
      <c r="DZR84" s="153"/>
      <c r="DZS84" s="153"/>
      <c r="DZT84" s="153"/>
      <c r="DZU84" s="106"/>
      <c r="DZY84" s="154"/>
      <c r="DZZ84" s="25"/>
      <c r="EAA84" s="147"/>
      <c r="EAB84" s="148"/>
      <c r="EAC84" s="149"/>
      <c r="EAD84" s="150"/>
      <c r="EAE84" s="151"/>
      <c r="EAF84" s="151"/>
      <c r="EAG84" s="152"/>
      <c r="EAH84" s="152"/>
      <c r="EAI84" s="153"/>
      <c r="EAJ84" s="153"/>
      <c r="EAK84" s="153"/>
      <c r="EAL84" s="106"/>
      <c r="EAP84" s="154"/>
      <c r="EAQ84" s="25"/>
      <c r="EAR84" s="147"/>
      <c r="EAS84" s="148"/>
      <c r="EAT84" s="149"/>
      <c r="EAU84" s="150"/>
      <c r="EAV84" s="151"/>
      <c r="EAW84" s="151"/>
      <c r="EAX84" s="152"/>
      <c r="EAY84" s="152"/>
      <c r="EAZ84" s="153"/>
      <c r="EBA84" s="153"/>
      <c r="EBB84" s="153"/>
      <c r="EBC84" s="106"/>
      <c r="EBG84" s="154"/>
      <c r="EBH84" s="25"/>
      <c r="EBI84" s="147"/>
      <c r="EBJ84" s="148"/>
      <c r="EBK84" s="149"/>
      <c r="EBL84" s="150"/>
      <c r="EBM84" s="151"/>
      <c r="EBN84" s="151"/>
      <c r="EBO84" s="152"/>
      <c r="EBP84" s="152"/>
      <c r="EBQ84" s="153"/>
      <c r="EBR84" s="153"/>
      <c r="EBS84" s="153"/>
      <c r="EBT84" s="106"/>
      <c r="EBX84" s="154"/>
      <c r="EBY84" s="25"/>
      <c r="EBZ84" s="147"/>
      <c r="ECA84" s="148"/>
      <c r="ECB84" s="149"/>
      <c r="ECC84" s="150"/>
      <c r="ECD84" s="151"/>
      <c r="ECE84" s="151"/>
      <c r="ECF84" s="152"/>
      <c r="ECG84" s="152"/>
      <c r="ECH84" s="153"/>
      <c r="ECI84" s="153"/>
      <c r="ECJ84" s="153"/>
      <c r="ECK84" s="106"/>
      <c r="ECO84" s="154"/>
      <c r="ECP84" s="25"/>
      <c r="ECQ84" s="147"/>
      <c r="ECR84" s="148"/>
      <c r="ECS84" s="149"/>
      <c r="ECT84" s="150"/>
      <c r="ECU84" s="151"/>
      <c r="ECV84" s="151"/>
      <c r="ECW84" s="152"/>
      <c r="ECX84" s="152"/>
      <c r="ECY84" s="153"/>
      <c r="ECZ84" s="153"/>
      <c r="EDA84" s="153"/>
      <c r="EDB84" s="106"/>
      <c r="EDF84" s="154"/>
      <c r="EDG84" s="25"/>
      <c r="EDH84" s="147"/>
      <c r="EDI84" s="148"/>
      <c r="EDJ84" s="149"/>
      <c r="EDK84" s="150"/>
      <c r="EDL84" s="151"/>
      <c r="EDM84" s="151"/>
      <c r="EDN84" s="152"/>
      <c r="EDO84" s="152"/>
      <c r="EDP84" s="153"/>
      <c r="EDQ84" s="153"/>
      <c r="EDR84" s="153"/>
      <c r="EDS84" s="106"/>
      <c r="EDW84" s="154"/>
      <c r="EDX84" s="25"/>
      <c r="EDY84" s="147"/>
      <c r="EDZ84" s="148"/>
      <c r="EEA84" s="149"/>
      <c r="EEB84" s="150"/>
      <c r="EEC84" s="151"/>
      <c r="EED84" s="151"/>
      <c r="EEE84" s="152"/>
      <c r="EEF84" s="152"/>
      <c r="EEG84" s="153"/>
      <c r="EEH84" s="153"/>
      <c r="EEI84" s="153"/>
      <c r="EEJ84" s="106"/>
      <c r="EEN84" s="154"/>
      <c r="EEO84" s="25"/>
      <c r="EEP84" s="147"/>
      <c r="EEQ84" s="148"/>
      <c r="EER84" s="149"/>
      <c r="EES84" s="150"/>
      <c r="EET84" s="151"/>
      <c r="EEU84" s="151"/>
      <c r="EEV84" s="152"/>
      <c r="EEW84" s="152"/>
      <c r="EEX84" s="153"/>
      <c r="EEY84" s="153"/>
      <c r="EEZ84" s="153"/>
      <c r="EFA84" s="106"/>
      <c r="EFE84" s="154"/>
      <c r="EFF84" s="25"/>
      <c r="EFG84" s="147"/>
      <c r="EFH84" s="148"/>
      <c r="EFI84" s="149"/>
      <c r="EFJ84" s="150"/>
      <c r="EFK84" s="151"/>
      <c r="EFL84" s="151"/>
      <c r="EFM84" s="152"/>
      <c r="EFN84" s="152"/>
      <c r="EFO84" s="153"/>
      <c r="EFP84" s="153"/>
      <c r="EFQ84" s="153"/>
      <c r="EFR84" s="106"/>
      <c r="EFV84" s="154"/>
      <c r="EFW84" s="25"/>
      <c r="EFX84" s="147"/>
      <c r="EFY84" s="148"/>
      <c r="EFZ84" s="149"/>
      <c r="EGA84" s="150"/>
      <c r="EGB84" s="151"/>
      <c r="EGC84" s="151"/>
      <c r="EGD84" s="152"/>
      <c r="EGE84" s="152"/>
      <c r="EGF84" s="153"/>
      <c r="EGG84" s="153"/>
      <c r="EGH84" s="153"/>
      <c r="EGI84" s="106"/>
      <c r="EGM84" s="154"/>
      <c r="EGN84" s="25"/>
      <c r="EGO84" s="147"/>
      <c r="EGP84" s="148"/>
      <c r="EGQ84" s="149"/>
      <c r="EGR84" s="150"/>
      <c r="EGS84" s="151"/>
      <c r="EGT84" s="151"/>
      <c r="EGU84" s="152"/>
      <c r="EGV84" s="152"/>
      <c r="EGW84" s="153"/>
      <c r="EGX84" s="153"/>
      <c r="EGY84" s="153"/>
      <c r="EGZ84" s="106"/>
      <c r="EHD84" s="154"/>
      <c r="EHE84" s="25"/>
      <c r="EHF84" s="147"/>
      <c r="EHG84" s="148"/>
      <c r="EHH84" s="149"/>
      <c r="EHI84" s="150"/>
      <c r="EHJ84" s="151"/>
      <c r="EHK84" s="151"/>
      <c r="EHL84" s="152"/>
      <c r="EHM84" s="152"/>
      <c r="EHN84" s="153"/>
      <c r="EHO84" s="153"/>
      <c r="EHP84" s="153"/>
      <c r="EHQ84" s="106"/>
      <c r="EHU84" s="154"/>
      <c r="EHV84" s="25"/>
      <c r="EHW84" s="147"/>
      <c r="EHX84" s="148"/>
      <c r="EHY84" s="149"/>
      <c r="EHZ84" s="150"/>
      <c r="EIA84" s="151"/>
      <c r="EIB84" s="151"/>
      <c r="EIC84" s="152"/>
      <c r="EID84" s="152"/>
      <c r="EIE84" s="153"/>
      <c r="EIF84" s="153"/>
      <c r="EIG84" s="153"/>
      <c r="EIH84" s="106"/>
      <c r="EIL84" s="154"/>
      <c r="EIM84" s="25"/>
      <c r="EIN84" s="147"/>
      <c r="EIO84" s="148"/>
      <c r="EIP84" s="149"/>
      <c r="EIQ84" s="150"/>
      <c r="EIR84" s="151"/>
      <c r="EIS84" s="151"/>
      <c r="EIT84" s="152"/>
      <c r="EIU84" s="152"/>
      <c r="EIV84" s="153"/>
      <c r="EIW84" s="153"/>
      <c r="EIX84" s="153"/>
      <c r="EIY84" s="106"/>
      <c r="EJC84" s="154"/>
      <c r="EJD84" s="25"/>
      <c r="EJE84" s="147"/>
      <c r="EJF84" s="148"/>
      <c r="EJG84" s="149"/>
      <c r="EJH84" s="150"/>
      <c r="EJI84" s="151"/>
      <c r="EJJ84" s="151"/>
      <c r="EJK84" s="152"/>
      <c r="EJL84" s="152"/>
      <c r="EJM84" s="153"/>
      <c r="EJN84" s="153"/>
      <c r="EJO84" s="153"/>
      <c r="EJP84" s="106"/>
      <c r="EJT84" s="154"/>
      <c r="EJU84" s="25"/>
      <c r="EJV84" s="147"/>
      <c r="EJW84" s="148"/>
      <c r="EJX84" s="149"/>
      <c r="EJY84" s="150"/>
      <c r="EJZ84" s="151"/>
      <c r="EKA84" s="151"/>
      <c r="EKB84" s="152"/>
      <c r="EKC84" s="152"/>
      <c r="EKD84" s="153"/>
      <c r="EKE84" s="153"/>
      <c r="EKF84" s="153"/>
      <c r="EKG84" s="106"/>
      <c r="EKK84" s="154"/>
      <c r="EKL84" s="25"/>
      <c r="EKM84" s="147"/>
      <c r="EKN84" s="148"/>
      <c r="EKO84" s="149"/>
      <c r="EKP84" s="150"/>
      <c r="EKQ84" s="151"/>
      <c r="EKR84" s="151"/>
      <c r="EKS84" s="152"/>
      <c r="EKT84" s="152"/>
      <c r="EKU84" s="153"/>
      <c r="EKV84" s="153"/>
      <c r="EKW84" s="153"/>
      <c r="EKX84" s="106"/>
      <c r="ELB84" s="154"/>
      <c r="ELC84" s="25"/>
      <c r="ELD84" s="147"/>
      <c r="ELE84" s="148"/>
      <c r="ELF84" s="149"/>
      <c r="ELG84" s="150"/>
      <c r="ELH84" s="151"/>
      <c r="ELI84" s="151"/>
      <c r="ELJ84" s="152"/>
      <c r="ELK84" s="152"/>
      <c r="ELL84" s="153"/>
      <c r="ELM84" s="153"/>
      <c r="ELN84" s="153"/>
      <c r="ELO84" s="106"/>
      <c r="ELS84" s="154"/>
      <c r="ELT84" s="25"/>
      <c r="ELU84" s="147"/>
      <c r="ELV84" s="148"/>
      <c r="ELW84" s="149"/>
      <c r="ELX84" s="150"/>
      <c r="ELY84" s="151"/>
      <c r="ELZ84" s="151"/>
      <c r="EMA84" s="152"/>
      <c r="EMB84" s="152"/>
      <c r="EMC84" s="153"/>
      <c r="EMD84" s="153"/>
      <c r="EME84" s="153"/>
      <c r="EMF84" s="106"/>
      <c r="EMJ84" s="154"/>
      <c r="EMK84" s="25"/>
      <c r="EML84" s="147"/>
      <c r="EMM84" s="148"/>
      <c r="EMN84" s="149"/>
      <c r="EMO84" s="150"/>
      <c r="EMP84" s="151"/>
      <c r="EMQ84" s="151"/>
      <c r="EMR84" s="152"/>
      <c r="EMS84" s="152"/>
      <c r="EMT84" s="153"/>
      <c r="EMU84" s="153"/>
      <c r="EMV84" s="153"/>
      <c r="EMW84" s="106"/>
      <c r="ENA84" s="154"/>
      <c r="ENB84" s="25"/>
      <c r="ENC84" s="147"/>
      <c r="END84" s="148"/>
      <c r="ENE84" s="149"/>
      <c r="ENF84" s="150"/>
      <c r="ENG84" s="151"/>
      <c r="ENH84" s="151"/>
      <c r="ENI84" s="152"/>
      <c r="ENJ84" s="152"/>
      <c r="ENK84" s="153"/>
      <c r="ENL84" s="153"/>
      <c r="ENM84" s="153"/>
      <c r="ENN84" s="106"/>
      <c r="ENR84" s="154"/>
      <c r="ENS84" s="25"/>
      <c r="ENT84" s="147"/>
      <c r="ENU84" s="148"/>
      <c r="ENV84" s="149"/>
      <c r="ENW84" s="150"/>
      <c r="ENX84" s="151"/>
      <c r="ENY84" s="151"/>
      <c r="ENZ84" s="152"/>
      <c r="EOA84" s="152"/>
      <c r="EOB84" s="153"/>
      <c r="EOC84" s="153"/>
      <c r="EOD84" s="153"/>
      <c r="EOE84" s="106"/>
      <c r="EOI84" s="154"/>
      <c r="EOJ84" s="25"/>
      <c r="EOK84" s="147"/>
      <c r="EOL84" s="148"/>
      <c r="EOM84" s="149"/>
      <c r="EON84" s="150"/>
      <c r="EOO84" s="151"/>
      <c r="EOP84" s="151"/>
      <c r="EOQ84" s="152"/>
      <c r="EOR84" s="152"/>
      <c r="EOS84" s="153"/>
      <c r="EOT84" s="153"/>
      <c r="EOU84" s="153"/>
      <c r="EOV84" s="106"/>
      <c r="EOZ84" s="154"/>
      <c r="EPA84" s="25"/>
      <c r="EPB84" s="147"/>
      <c r="EPC84" s="148"/>
      <c r="EPD84" s="149"/>
      <c r="EPE84" s="150"/>
      <c r="EPF84" s="151"/>
      <c r="EPG84" s="151"/>
      <c r="EPH84" s="152"/>
      <c r="EPI84" s="152"/>
      <c r="EPJ84" s="153"/>
      <c r="EPK84" s="153"/>
      <c r="EPL84" s="153"/>
      <c r="EPM84" s="106"/>
      <c r="EPQ84" s="154"/>
      <c r="EPR84" s="25"/>
      <c r="EPS84" s="147"/>
      <c r="EPT84" s="148"/>
      <c r="EPU84" s="149"/>
      <c r="EPV84" s="150"/>
      <c r="EPW84" s="151"/>
      <c r="EPX84" s="151"/>
      <c r="EPY84" s="152"/>
      <c r="EPZ84" s="152"/>
      <c r="EQA84" s="153"/>
      <c r="EQB84" s="153"/>
      <c r="EQC84" s="153"/>
      <c r="EQD84" s="106"/>
      <c r="EQH84" s="154"/>
      <c r="EQI84" s="25"/>
      <c r="EQJ84" s="147"/>
      <c r="EQK84" s="148"/>
      <c r="EQL84" s="149"/>
      <c r="EQM84" s="150"/>
      <c r="EQN84" s="151"/>
      <c r="EQO84" s="151"/>
      <c r="EQP84" s="152"/>
      <c r="EQQ84" s="152"/>
      <c r="EQR84" s="153"/>
      <c r="EQS84" s="153"/>
      <c r="EQT84" s="153"/>
      <c r="EQU84" s="106"/>
      <c r="EQY84" s="154"/>
      <c r="EQZ84" s="25"/>
      <c r="ERA84" s="147"/>
      <c r="ERB84" s="148"/>
      <c r="ERC84" s="149"/>
      <c r="ERD84" s="150"/>
      <c r="ERE84" s="151"/>
      <c r="ERF84" s="151"/>
      <c r="ERG84" s="152"/>
      <c r="ERH84" s="152"/>
      <c r="ERI84" s="153"/>
      <c r="ERJ84" s="153"/>
      <c r="ERK84" s="153"/>
      <c r="ERL84" s="106"/>
      <c r="ERP84" s="154"/>
      <c r="ERQ84" s="25"/>
      <c r="ERR84" s="147"/>
      <c r="ERS84" s="148"/>
      <c r="ERT84" s="149"/>
      <c r="ERU84" s="150"/>
      <c r="ERV84" s="151"/>
      <c r="ERW84" s="151"/>
      <c r="ERX84" s="152"/>
      <c r="ERY84" s="152"/>
      <c r="ERZ84" s="153"/>
      <c r="ESA84" s="153"/>
      <c r="ESB84" s="153"/>
      <c r="ESC84" s="106"/>
      <c r="ESG84" s="154"/>
      <c r="ESH84" s="25"/>
      <c r="ESI84" s="147"/>
      <c r="ESJ84" s="148"/>
      <c r="ESK84" s="149"/>
      <c r="ESL84" s="150"/>
      <c r="ESM84" s="151"/>
      <c r="ESN84" s="151"/>
      <c r="ESO84" s="152"/>
      <c r="ESP84" s="152"/>
      <c r="ESQ84" s="153"/>
      <c r="ESR84" s="153"/>
      <c r="ESS84" s="153"/>
      <c r="EST84" s="106"/>
      <c r="ESX84" s="154"/>
      <c r="ESY84" s="25"/>
      <c r="ESZ84" s="147"/>
      <c r="ETA84" s="148"/>
      <c r="ETB84" s="149"/>
      <c r="ETC84" s="150"/>
      <c r="ETD84" s="151"/>
      <c r="ETE84" s="151"/>
      <c r="ETF84" s="152"/>
      <c r="ETG84" s="152"/>
      <c r="ETH84" s="153"/>
      <c r="ETI84" s="153"/>
      <c r="ETJ84" s="153"/>
      <c r="ETK84" s="106"/>
      <c r="ETO84" s="154"/>
      <c r="ETP84" s="25"/>
      <c r="ETQ84" s="147"/>
      <c r="ETR84" s="148"/>
      <c r="ETS84" s="149"/>
      <c r="ETT84" s="150"/>
      <c r="ETU84" s="151"/>
      <c r="ETV84" s="151"/>
      <c r="ETW84" s="152"/>
      <c r="ETX84" s="152"/>
      <c r="ETY84" s="153"/>
      <c r="ETZ84" s="153"/>
      <c r="EUA84" s="153"/>
      <c r="EUB84" s="106"/>
      <c r="EUF84" s="154"/>
      <c r="EUG84" s="25"/>
      <c r="EUH84" s="147"/>
      <c r="EUI84" s="148"/>
      <c r="EUJ84" s="149"/>
      <c r="EUK84" s="150"/>
      <c r="EUL84" s="151"/>
      <c r="EUM84" s="151"/>
      <c r="EUN84" s="152"/>
      <c r="EUO84" s="152"/>
      <c r="EUP84" s="153"/>
      <c r="EUQ84" s="153"/>
      <c r="EUR84" s="153"/>
      <c r="EUS84" s="106"/>
      <c r="EUW84" s="154"/>
      <c r="EUX84" s="25"/>
      <c r="EUY84" s="147"/>
      <c r="EUZ84" s="148"/>
      <c r="EVA84" s="149"/>
      <c r="EVB84" s="150"/>
      <c r="EVC84" s="151"/>
      <c r="EVD84" s="151"/>
      <c r="EVE84" s="152"/>
      <c r="EVF84" s="152"/>
      <c r="EVG84" s="153"/>
      <c r="EVH84" s="153"/>
      <c r="EVI84" s="153"/>
      <c r="EVJ84" s="106"/>
      <c r="EVN84" s="154"/>
      <c r="EVO84" s="25"/>
      <c r="EVP84" s="147"/>
      <c r="EVQ84" s="148"/>
      <c r="EVR84" s="149"/>
      <c r="EVS84" s="150"/>
      <c r="EVT84" s="151"/>
      <c r="EVU84" s="151"/>
      <c r="EVV84" s="152"/>
      <c r="EVW84" s="152"/>
      <c r="EVX84" s="153"/>
      <c r="EVY84" s="153"/>
      <c r="EVZ84" s="153"/>
      <c r="EWA84" s="106"/>
      <c r="EWE84" s="154"/>
      <c r="EWF84" s="25"/>
      <c r="EWG84" s="147"/>
      <c r="EWH84" s="148"/>
      <c r="EWI84" s="149"/>
      <c r="EWJ84" s="150"/>
      <c r="EWK84" s="151"/>
      <c r="EWL84" s="151"/>
      <c r="EWM84" s="152"/>
      <c r="EWN84" s="152"/>
      <c r="EWO84" s="153"/>
      <c r="EWP84" s="153"/>
      <c r="EWQ84" s="153"/>
      <c r="EWR84" s="106"/>
      <c r="EWV84" s="154"/>
      <c r="EWW84" s="25"/>
      <c r="EWX84" s="147"/>
      <c r="EWY84" s="148"/>
      <c r="EWZ84" s="149"/>
      <c r="EXA84" s="150"/>
      <c r="EXB84" s="151"/>
      <c r="EXC84" s="151"/>
      <c r="EXD84" s="152"/>
      <c r="EXE84" s="152"/>
      <c r="EXF84" s="153"/>
      <c r="EXG84" s="153"/>
      <c r="EXH84" s="153"/>
      <c r="EXI84" s="106"/>
      <c r="EXM84" s="154"/>
      <c r="EXN84" s="25"/>
      <c r="EXO84" s="147"/>
      <c r="EXP84" s="148"/>
      <c r="EXQ84" s="149"/>
      <c r="EXR84" s="150"/>
      <c r="EXS84" s="151"/>
      <c r="EXT84" s="151"/>
      <c r="EXU84" s="152"/>
      <c r="EXV84" s="152"/>
      <c r="EXW84" s="153"/>
      <c r="EXX84" s="153"/>
      <c r="EXY84" s="153"/>
      <c r="EXZ84" s="106"/>
      <c r="EYD84" s="154"/>
      <c r="EYE84" s="25"/>
      <c r="EYF84" s="147"/>
      <c r="EYG84" s="148"/>
      <c r="EYH84" s="149"/>
      <c r="EYI84" s="150"/>
      <c r="EYJ84" s="151"/>
      <c r="EYK84" s="151"/>
      <c r="EYL84" s="152"/>
      <c r="EYM84" s="152"/>
      <c r="EYN84" s="153"/>
      <c r="EYO84" s="153"/>
      <c r="EYP84" s="153"/>
      <c r="EYQ84" s="106"/>
      <c r="EYU84" s="154"/>
      <c r="EYV84" s="25"/>
      <c r="EYW84" s="147"/>
      <c r="EYX84" s="148"/>
      <c r="EYY84" s="149"/>
      <c r="EYZ84" s="150"/>
      <c r="EZA84" s="151"/>
      <c r="EZB84" s="151"/>
      <c r="EZC84" s="152"/>
      <c r="EZD84" s="152"/>
      <c r="EZE84" s="153"/>
      <c r="EZF84" s="153"/>
      <c r="EZG84" s="153"/>
      <c r="EZH84" s="106"/>
      <c r="EZL84" s="154"/>
      <c r="EZM84" s="25"/>
      <c r="EZN84" s="147"/>
      <c r="EZO84" s="148"/>
      <c r="EZP84" s="149"/>
      <c r="EZQ84" s="150"/>
      <c r="EZR84" s="151"/>
      <c r="EZS84" s="151"/>
      <c r="EZT84" s="152"/>
      <c r="EZU84" s="152"/>
      <c r="EZV84" s="153"/>
      <c r="EZW84" s="153"/>
      <c r="EZX84" s="153"/>
      <c r="EZY84" s="106"/>
      <c r="FAC84" s="154"/>
      <c r="FAD84" s="25"/>
      <c r="FAE84" s="147"/>
      <c r="FAF84" s="148"/>
      <c r="FAG84" s="149"/>
      <c r="FAH84" s="150"/>
      <c r="FAI84" s="151"/>
      <c r="FAJ84" s="151"/>
      <c r="FAK84" s="152"/>
      <c r="FAL84" s="152"/>
      <c r="FAM84" s="153"/>
      <c r="FAN84" s="153"/>
      <c r="FAO84" s="153"/>
      <c r="FAP84" s="106"/>
      <c r="FAT84" s="154"/>
      <c r="FAU84" s="25"/>
      <c r="FAV84" s="147"/>
      <c r="FAW84" s="148"/>
      <c r="FAX84" s="149"/>
      <c r="FAY84" s="150"/>
      <c r="FAZ84" s="151"/>
      <c r="FBA84" s="151"/>
      <c r="FBB84" s="152"/>
      <c r="FBC84" s="152"/>
      <c r="FBD84" s="153"/>
      <c r="FBE84" s="153"/>
      <c r="FBF84" s="153"/>
      <c r="FBG84" s="106"/>
      <c r="FBK84" s="154"/>
      <c r="FBL84" s="25"/>
      <c r="FBM84" s="147"/>
      <c r="FBN84" s="148"/>
      <c r="FBO84" s="149"/>
      <c r="FBP84" s="150"/>
      <c r="FBQ84" s="151"/>
      <c r="FBR84" s="151"/>
      <c r="FBS84" s="152"/>
      <c r="FBT84" s="152"/>
      <c r="FBU84" s="153"/>
      <c r="FBV84" s="153"/>
      <c r="FBW84" s="153"/>
      <c r="FBX84" s="106"/>
      <c r="FCB84" s="154"/>
      <c r="FCC84" s="25"/>
      <c r="FCD84" s="147"/>
      <c r="FCE84" s="148"/>
      <c r="FCF84" s="149"/>
      <c r="FCG84" s="150"/>
      <c r="FCH84" s="151"/>
      <c r="FCI84" s="151"/>
      <c r="FCJ84" s="152"/>
      <c r="FCK84" s="152"/>
      <c r="FCL84" s="153"/>
      <c r="FCM84" s="153"/>
      <c r="FCN84" s="153"/>
      <c r="FCO84" s="106"/>
      <c r="FCS84" s="154"/>
      <c r="FCT84" s="25"/>
      <c r="FCU84" s="147"/>
      <c r="FCV84" s="148"/>
      <c r="FCW84" s="149"/>
      <c r="FCX84" s="150"/>
      <c r="FCY84" s="151"/>
      <c r="FCZ84" s="151"/>
      <c r="FDA84" s="152"/>
      <c r="FDB84" s="152"/>
      <c r="FDC84" s="153"/>
      <c r="FDD84" s="153"/>
      <c r="FDE84" s="153"/>
      <c r="FDF84" s="106"/>
      <c r="FDJ84" s="154"/>
      <c r="FDK84" s="25"/>
      <c r="FDL84" s="147"/>
      <c r="FDM84" s="148"/>
      <c r="FDN84" s="149"/>
      <c r="FDO84" s="150"/>
      <c r="FDP84" s="151"/>
      <c r="FDQ84" s="151"/>
      <c r="FDR84" s="152"/>
      <c r="FDS84" s="152"/>
      <c r="FDT84" s="153"/>
      <c r="FDU84" s="153"/>
      <c r="FDV84" s="153"/>
      <c r="FDW84" s="106"/>
      <c r="FEA84" s="154"/>
      <c r="FEB84" s="25"/>
      <c r="FEC84" s="147"/>
      <c r="FED84" s="148"/>
      <c r="FEE84" s="149"/>
      <c r="FEF84" s="150"/>
      <c r="FEG84" s="151"/>
      <c r="FEH84" s="151"/>
      <c r="FEI84" s="152"/>
      <c r="FEJ84" s="152"/>
      <c r="FEK84" s="153"/>
      <c r="FEL84" s="153"/>
      <c r="FEM84" s="153"/>
      <c r="FEN84" s="106"/>
      <c r="FER84" s="154"/>
      <c r="FES84" s="25"/>
      <c r="FET84" s="147"/>
      <c r="FEU84" s="148"/>
      <c r="FEV84" s="149"/>
      <c r="FEW84" s="150"/>
      <c r="FEX84" s="151"/>
      <c r="FEY84" s="151"/>
      <c r="FEZ84" s="152"/>
      <c r="FFA84" s="152"/>
      <c r="FFB84" s="153"/>
      <c r="FFC84" s="153"/>
      <c r="FFD84" s="153"/>
      <c r="FFE84" s="106"/>
      <c r="FFI84" s="154"/>
      <c r="FFJ84" s="25"/>
      <c r="FFK84" s="147"/>
      <c r="FFL84" s="148"/>
      <c r="FFM84" s="149"/>
      <c r="FFN84" s="150"/>
      <c r="FFO84" s="151"/>
      <c r="FFP84" s="151"/>
      <c r="FFQ84" s="152"/>
      <c r="FFR84" s="152"/>
      <c r="FFS84" s="153"/>
      <c r="FFT84" s="153"/>
      <c r="FFU84" s="153"/>
      <c r="FFV84" s="106"/>
      <c r="FFZ84" s="154"/>
      <c r="FGA84" s="25"/>
      <c r="FGB84" s="147"/>
      <c r="FGC84" s="148"/>
      <c r="FGD84" s="149"/>
      <c r="FGE84" s="150"/>
      <c r="FGF84" s="151"/>
      <c r="FGG84" s="151"/>
      <c r="FGH84" s="152"/>
      <c r="FGI84" s="152"/>
      <c r="FGJ84" s="153"/>
      <c r="FGK84" s="153"/>
      <c r="FGL84" s="153"/>
      <c r="FGM84" s="106"/>
      <c r="FGQ84" s="154"/>
      <c r="FGR84" s="25"/>
      <c r="FGS84" s="147"/>
      <c r="FGT84" s="148"/>
      <c r="FGU84" s="149"/>
      <c r="FGV84" s="150"/>
      <c r="FGW84" s="151"/>
      <c r="FGX84" s="151"/>
      <c r="FGY84" s="152"/>
      <c r="FGZ84" s="152"/>
      <c r="FHA84" s="153"/>
      <c r="FHB84" s="153"/>
      <c r="FHC84" s="153"/>
      <c r="FHD84" s="106"/>
      <c r="FHH84" s="154"/>
      <c r="FHI84" s="25"/>
      <c r="FHJ84" s="147"/>
      <c r="FHK84" s="148"/>
      <c r="FHL84" s="149"/>
      <c r="FHM84" s="150"/>
      <c r="FHN84" s="151"/>
      <c r="FHO84" s="151"/>
      <c r="FHP84" s="152"/>
      <c r="FHQ84" s="152"/>
      <c r="FHR84" s="153"/>
      <c r="FHS84" s="153"/>
      <c r="FHT84" s="153"/>
      <c r="FHU84" s="106"/>
      <c r="FHY84" s="154"/>
      <c r="FHZ84" s="25"/>
      <c r="FIA84" s="147"/>
      <c r="FIB84" s="148"/>
      <c r="FIC84" s="149"/>
      <c r="FID84" s="150"/>
      <c r="FIE84" s="151"/>
      <c r="FIF84" s="151"/>
      <c r="FIG84" s="152"/>
      <c r="FIH84" s="152"/>
      <c r="FII84" s="153"/>
      <c r="FIJ84" s="153"/>
      <c r="FIK84" s="153"/>
      <c r="FIL84" s="106"/>
      <c r="FIP84" s="154"/>
      <c r="FIQ84" s="25"/>
      <c r="FIR84" s="147"/>
      <c r="FIS84" s="148"/>
      <c r="FIT84" s="149"/>
      <c r="FIU84" s="150"/>
      <c r="FIV84" s="151"/>
      <c r="FIW84" s="151"/>
      <c r="FIX84" s="152"/>
      <c r="FIY84" s="152"/>
      <c r="FIZ84" s="153"/>
      <c r="FJA84" s="153"/>
      <c r="FJB84" s="153"/>
      <c r="FJC84" s="106"/>
      <c r="FJG84" s="154"/>
      <c r="FJH84" s="25"/>
      <c r="FJI84" s="147"/>
      <c r="FJJ84" s="148"/>
      <c r="FJK84" s="149"/>
      <c r="FJL84" s="150"/>
      <c r="FJM84" s="151"/>
      <c r="FJN84" s="151"/>
      <c r="FJO84" s="152"/>
      <c r="FJP84" s="152"/>
      <c r="FJQ84" s="153"/>
      <c r="FJR84" s="153"/>
      <c r="FJS84" s="153"/>
      <c r="FJT84" s="106"/>
      <c r="FJX84" s="154"/>
      <c r="FJY84" s="25"/>
      <c r="FJZ84" s="147"/>
      <c r="FKA84" s="148"/>
      <c r="FKB84" s="149"/>
      <c r="FKC84" s="150"/>
      <c r="FKD84" s="151"/>
      <c r="FKE84" s="151"/>
      <c r="FKF84" s="152"/>
      <c r="FKG84" s="152"/>
      <c r="FKH84" s="153"/>
      <c r="FKI84" s="153"/>
      <c r="FKJ84" s="153"/>
      <c r="FKK84" s="106"/>
      <c r="FKO84" s="154"/>
      <c r="FKP84" s="25"/>
      <c r="FKQ84" s="147"/>
      <c r="FKR84" s="148"/>
      <c r="FKS84" s="149"/>
      <c r="FKT84" s="150"/>
      <c r="FKU84" s="151"/>
      <c r="FKV84" s="151"/>
      <c r="FKW84" s="152"/>
      <c r="FKX84" s="152"/>
      <c r="FKY84" s="153"/>
      <c r="FKZ84" s="153"/>
      <c r="FLA84" s="153"/>
      <c r="FLB84" s="106"/>
      <c r="FLF84" s="154"/>
      <c r="FLG84" s="25"/>
      <c r="FLH84" s="147"/>
      <c r="FLI84" s="148"/>
      <c r="FLJ84" s="149"/>
      <c r="FLK84" s="150"/>
      <c r="FLL84" s="151"/>
      <c r="FLM84" s="151"/>
      <c r="FLN84" s="152"/>
      <c r="FLO84" s="152"/>
      <c r="FLP84" s="153"/>
      <c r="FLQ84" s="153"/>
      <c r="FLR84" s="153"/>
      <c r="FLS84" s="106"/>
      <c r="FLW84" s="154"/>
      <c r="FLX84" s="25"/>
      <c r="FLY84" s="147"/>
      <c r="FLZ84" s="148"/>
      <c r="FMA84" s="149"/>
      <c r="FMB84" s="150"/>
      <c r="FMC84" s="151"/>
      <c r="FMD84" s="151"/>
      <c r="FME84" s="152"/>
      <c r="FMF84" s="152"/>
      <c r="FMG84" s="153"/>
      <c r="FMH84" s="153"/>
      <c r="FMI84" s="153"/>
      <c r="FMJ84" s="106"/>
      <c r="FMN84" s="154"/>
      <c r="FMO84" s="25"/>
      <c r="FMP84" s="147"/>
      <c r="FMQ84" s="148"/>
      <c r="FMR84" s="149"/>
      <c r="FMS84" s="150"/>
      <c r="FMT84" s="151"/>
      <c r="FMU84" s="151"/>
      <c r="FMV84" s="152"/>
      <c r="FMW84" s="152"/>
      <c r="FMX84" s="153"/>
      <c r="FMY84" s="153"/>
      <c r="FMZ84" s="153"/>
      <c r="FNA84" s="106"/>
      <c r="FNE84" s="154"/>
      <c r="FNF84" s="25"/>
      <c r="FNG84" s="147"/>
      <c r="FNH84" s="148"/>
      <c r="FNI84" s="149"/>
      <c r="FNJ84" s="150"/>
      <c r="FNK84" s="151"/>
      <c r="FNL84" s="151"/>
      <c r="FNM84" s="152"/>
      <c r="FNN84" s="152"/>
      <c r="FNO84" s="153"/>
      <c r="FNP84" s="153"/>
      <c r="FNQ84" s="153"/>
      <c r="FNR84" s="106"/>
      <c r="FNV84" s="154"/>
      <c r="FNW84" s="25"/>
      <c r="FNX84" s="147"/>
      <c r="FNY84" s="148"/>
      <c r="FNZ84" s="149"/>
      <c r="FOA84" s="150"/>
      <c r="FOB84" s="151"/>
      <c r="FOC84" s="151"/>
      <c r="FOD84" s="152"/>
      <c r="FOE84" s="152"/>
      <c r="FOF84" s="153"/>
      <c r="FOG84" s="153"/>
      <c r="FOH84" s="153"/>
      <c r="FOI84" s="106"/>
      <c r="FOM84" s="154"/>
      <c r="FON84" s="25"/>
      <c r="FOO84" s="147"/>
      <c r="FOP84" s="148"/>
      <c r="FOQ84" s="149"/>
      <c r="FOR84" s="150"/>
      <c r="FOS84" s="151"/>
      <c r="FOT84" s="151"/>
      <c r="FOU84" s="152"/>
      <c r="FOV84" s="152"/>
      <c r="FOW84" s="153"/>
      <c r="FOX84" s="153"/>
      <c r="FOY84" s="153"/>
      <c r="FOZ84" s="106"/>
      <c r="FPD84" s="154"/>
      <c r="FPE84" s="25"/>
      <c r="FPF84" s="147"/>
      <c r="FPG84" s="148"/>
      <c r="FPH84" s="149"/>
      <c r="FPI84" s="150"/>
      <c r="FPJ84" s="151"/>
      <c r="FPK84" s="151"/>
      <c r="FPL84" s="152"/>
      <c r="FPM84" s="152"/>
      <c r="FPN84" s="153"/>
      <c r="FPO84" s="153"/>
      <c r="FPP84" s="153"/>
      <c r="FPQ84" s="106"/>
      <c r="FPU84" s="154"/>
      <c r="FPV84" s="25"/>
      <c r="FPW84" s="147"/>
      <c r="FPX84" s="148"/>
      <c r="FPY84" s="149"/>
      <c r="FPZ84" s="150"/>
      <c r="FQA84" s="151"/>
      <c r="FQB84" s="151"/>
      <c r="FQC84" s="152"/>
      <c r="FQD84" s="152"/>
      <c r="FQE84" s="153"/>
      <c r="FQF84" s="153"/>
      <c r="FQG84" s="153"/>
      <c r="FQH84" s="106"/>
      <c r="FQL84" s="154"/>
      <c r="FQM84" s="25"/>
      <c r="FQN84" s="147"/>
      <c r="FQO84" s="148"/>
      <c r="FQP84" s="149"/>
      <c r="FQQ84" s="150"/>
      <c r="FQR84" s="151"/>
      <c r="FQS84" s="151"/>
      <c r="FQT84" s="152"/>
      <c r="FQU84" s="152"/>
      <c r="FQV84" s="153"/>
      <c r="FQW84" s="153"/>
      <c r="FQX84" s="153"/>
      <c r="FQY84" s="106"/>
      <c r="FRC84" s="154"/>
      <c r="FRD84" s="25"/>
      <c r="FRE84" s="147"/>
      <c r="FRF84" s="148"/>
      <c r="FRG84" s="149"/>
      <c r="FRH84" s="150"/>
      <c r="FRI84" s="151"/>
      <c r="FRJ84" s="151"/>
      <c r="FRK84" s="152"/>
      <c r="FRL84" s="152"/>
      <c r="FRM84" s="153"/>
      <c r="FRN84" s="153"/>
      <c r="FRO84" s="153"/>
      <c r="FRP84" s="106"/>
      <c r="FRT84" s="154"/>
      <c r="FRU84" s="25"/>
      <c r="FRV84" s="147"/>
      <c r="FRW84" s="148"/>
      <c r="FRX84" s="149"/>
      <c r="FRY84" s="150"/>
      <c r="FRZ84" s="151"/>
      <c r="FSA84" s="151"/>
      <c r="FSB84" s="152"/>
      <c r="FSC84" s="152"/>
      <c r="FSD84" s="153"/>
      <c r="FSE84" s="153"/>
      <c r="FSF84" s="153"/>
      <c r="FSG84" s="106"/>
      <c r="FSK84" s="154"/>
      <c r="FSL84" s="25"/>
      <c r="FSM84" s="147"/>
      <c r="FSN84" s="148"/>
      <c r="FSO84" s="149"/>
      <c r="FSP84" s="150"/>
      <c r="FSQ84" s="151"/>
      <c r="FSR84" s="151"/>
      <c r="FSS84" s="152"/>
      <c r="FST84" s="152"/>
      <c r="FSU84" s="153"/>
      <c r="FSV84" s="153"/>
      <c r="FSW84" s="153"/>
      <c r="FSX84" s="106"/>
      <c r="FTB84" s="154"/>
      <c r="FTC84" s="25"/>
      <c r="FTD84" s="147"/>
      <c r="FTE84" s="148"/>
      <c r="FTF84" s="149"/>
      <c r="FTG84" s="150"/>
      <c r="FTH84" s="151"/>
      <c r="FTI84" s="151"/>
      <c r="FTJ84" s="152"/>
      <c r="FTK84" s="152"/>
      <c r="FTL84" s="153"/>
      <c r="FTM84" s="153"/>
      <c r="FTN84" s="153"/>
      <c r="FTO84" s="106"/>
      <c r="FTS84" s="154"/>
      <c r="FTT84" s="25"/>
      <c r="FTU84" s="147"/>
      <c r="FTV84" s="148"/>
      <c r="FTW84" s="149"/>
      <c r="FTX84" s="150"/>
      <c r="FTY84" s="151"/>
      <c r="FTZ84" s="151"/>
      <c r="FUA84" s="152"/>
      <c r="FUB84" s="152"/>
      <c r="FUC84" s="153"/>
      <c r="FUD84" s="153"/>
      <c r="FUE84" s="153"/>
      <c r="FUF84" s="106"/>
      <c r="FUJ84" s="154"/>
      <c r="FUK84" s="25"/>
      <c r="FUL84" s="147"/>
      <c r="FUM84" s="148"/>
      <c r="FUN84" s="149"/>
      <c r="FUO84" s="150"/>
      <c r="FUP84" s="151"/>
      <c r="FUQ84" s="151"/>
      <c r="FUR84" s="152"/>
      <c r="FUS84" s="152"/>
      <c r="FUT84" s="153"/>
      <c r="FUU84" s="153"/>
      <c r="FUV84" s="153"/>
      <c r="FUW84" s="106"/>
      <c r="FVA84" s="154"/>
      <c r="FVB84" s="25"/>
      <c r="FVC84" s="147"/>
      <c r="FVD84" s="148"/>
      <c r="FVE84" s="149"/>
      <c r="FVF84" s="150"/>
      <c r="FVG84" s="151"/>
      <c r="FVH84" s="151"/>
      <c r="FVI84" s="152"/>
      <c r="FVJ84" s="152"/>
      <c r="FVK84" s="153"/>
      <c r="FVL84" s="153"/>
      <c r="FVM84" s="153"/>
      <c r="FVN84" s="106"/>
      <c r="FVR84" s="154"/>
      <c r="FVS84" s="25"/>
      <c r="FVT84" s="147"/>
      <c r="FVU84" s="148"/>
      <c r="FVV84" s="149"/>
      <c r="FVW84" s="150"/>
      <c r="FVX84" s="151"/>
      <c r="FVY84" s="151"/>
      <c r="FVZ84" s="152"/>
      <c r="FWA84" s="152"/>
      <c r="FWB84" s="153"/>
      <c r="FWC84" s="153"/>
      <c r="FWD84" s="153"/>
      <c r="FWE84" s="106"/>
      <c r="FWI84" s="154"/>
      <c r="FWJ84" s="25"/>
      <c r="FWK84" s="147"/>
      <c r="FWL84" s="148"/>
      <c r="FWM84" s="149"/>
      <c r="FWN84" s="150"/>
      <c r="FWO84" s="151"/>
      <c r="FWP84" s="151"/>
      <c r="FWQ84" s="152"/>
      <c r="FWR84" s="152"/>
      <c r="FWS84" s="153"/>
      <c r="FWT84" s="153"/>
      <c r="FWU84" s="153"/>
      <c r="FWV84" s="106"/>
      <c r="FWZ84" s="154"/>
      <c r="FXA84" s="25"/>
      <c r="FXB84" s="147"/>
      <c r="FXC84" s="148"/>
      <c r="FXD84" s="149"/>
      <c r="FXE84" s="150"/>
      <c r="FXF84" s="151"/>
      <c r="FXG84" s="151"/>
      <c r="FXH84" s="152"/>
      <c r="FXI84" s="152"/>
      <c r="FXJ84" s="153"/>
      <c r="FXK84" s="153"/>
      <c r="FXL84" s="153"/>
      <c r="FXM84" s="106"/>
      <c r="FXQ84" s="154"/>
      <c r="FXR84" s="25"/>
      <c r="FXS84" s="147"/>
      <c r="FXT84" s="148"/>
      <c r="FXU84" s="149"/>
      <c r="FXV84" s="150"/>
      <c r="FXW84" s="151"/>
      <c r="FXX84" s="151"/>
      <c r="FXY84" s="152"/>
      <c r="FXZ84" s="152"/>
      <c r="FYA84" s="153"/>
      <c r="FYB84" s="153"/>
      <c r="FYC84" s="153"/>
      <c r="FYD84" s="106"/>
      <c r="FYH84" s="154"/>
      <c r="FYI84" s="25"/>
      <c r="FYJ84" s="147"/>
      <c r="FYK84" s="148"/>
      <c r="FYL84" s="149"/>
      <c r="FYM84" s="150"/>
      <c r="FYN84" s="151"/>
      <c r="FYO84" s="151"/>
      <c r="FYP84" s="152"/>
      <c r="FYQ84" s="152"/>
      <c r="FYR84" s="153"/>
      <c r="FYS84" s="153"/>
      <c r="FYT84" s="153"/>
      <c r="FYU84" s="106"/>
      <c r="FYY84" s="154"/>
      <c r="FYZ84" s="25"/>
      <c r="FZA84" s="147"/>
      <c r="FZB84" s="148"/>
      <c r="FZC84" s="149"/>
      <c r="FZD84" s="150"/>
      <c r="FZE84" s="151"/>
      <c r="FZF84" s="151"/>
      <c r="FZG84" s="152"/>
      <c r="FZH84" s="152"/>
      <c r="FZI84" s="153"/>
      <c r="FZJ84" s="153"/>
      <c r="FZK84" s="153"/>
      <c r="FZL84" s="106"/>
      <c r="FZP84" s="154"/>
      <c r="FZQ84" s="25"/>
      <c r="FZR84" s="147"/>
      <c r="FZS84" s="148"/>
      <c r="FZT84" s="149"/>
      <c r="FZU84" s="150"/>
      <c r="FZV84" s="151"/>
      <c r="FZW84" s="151"/>
      <c r="FZX84" s="152"/>
      <c r="FZY84" s="152"/>
      <c r="FZZ84" s="153"/>
      <c r="GAA84" s="153"/>
      <c r="GAB84" s="153"/>
      <c r="GAC84" s="106"/>
      <c r="GAG84" s="154"/>
      <c r="GAH84" s="25"/>
      <c r="GAI84" s="147"/>
      <c r="GAJ84" s="148"/>
      <c r="GAK84" s="149"/>
      <c r="GAL84" s="150"/>
      <c r="GAM84" s="151"/>
      <c r="GAN84" s="151"/>
      <c r="GAO84" s="152"/>
      <c r="GAP84" s="152"/>
      <c r="GAQ84" s="153"/>
      <c r="GAR84" s="153"/>
      <c r="GAS84" s="153"/>
      <c r="GAT84" s="106"/>
      <c r="GAX84" s="154"/>
      <c r="GAY84" s="25"/>
      <c r="GAZ84" s="147"/>
      <c r="GBA84" s="148"/>
      <c r="GBB84" s="149"/>
      <c r="GBC84" s="150"/>
      <c r="GBD84" s="151"/>
      <c r="GBE84" s="151"/>
      <c r="GBF84" s="152"/>
      <c r="GBG84" s="152"/>
      <c r="GBH84" s="153"/>
      <c r="GBI84" s="153"/>
      <c r="GBJ84" s="153"/>
      <c r="GBK84" s="106"/>
      <c r="GBO84" s="154"/>
      <c r="GBP84" s="25"/>
      <c r="GBQ84" s="147"/>
      <c r="GBR84" s="148"/>
      <c r="GBS84" s="149"/>
      <c r="GBT84" s="150"/>
      <c r="GBU84" s="151"/>
      <c r="GBV84" s="151"/>
      <c r="GBW84" s="152"/>
      <c r="GBX84" s="152"/>
      <c r="GBY84" s="153"/>
      <c r="GBZ84" s="153"/>
      <c r="GCA84" s="153"/>
      <c r="GCB84" s="106"/>
      <c r="GCF84" s="154"/>
      <c r="GCG84" s="25"/>
      <c r="GCH84" s="147"/>
      <c r="GCI84" s="148"/>
      <c r="GCJ84" s="149"/>
      <c r="GCK84" s="150"/>
      <c r="GCL84" s="151"/>
      <c r="GCM84" s="151"/>
      <c r="GCN84" s="152"/>
      <c r="GCO84" s="152"/>
      <c r="GCP84" s="153"/>
      <c r="GCQ84" s="153"/>
      <c r="GCR84" s="153"/>
      <c r="GCS84" s="106"/>
      <c r="GCW84" s="154"/>
      <c r="GCX84" s="25"/>
      <c r="GCY84" s="147"/>
      <c r="GCZ84" s="148"/>
      <c r="GDA84" s="149"/>
      <c r="GDB84" s="150"/>
      <c r="GDC84" s="151"/>
      <c r="GDD84" s="151"/>
      <c r="GDE84" s="152"/>
      <c r="GDF84" s="152"/>
      <c r="GDG84" s="153"/>
      <c r="GDH84" s="153"/>
      <c r="GDI84" s="153"/>
      <c r="GDJ84" s="106"/>
      <c r="GDN84" s="154"/>
      <c r="GDO84" s="25"/>
      <c r="GDP84" s="147"/>
      <c r="GDQ84" s="148"/>
      <c r="GDR84" s="149"/>
      <c r="GDS84" s="150"/>
      <c r="GDT84" s="151"/>
      <c r="GDU84" s="151"/>
      <c r="GDV84" s="152"/>
      <c r="GDW84" s="152"/>
      <c r="GDX84" s="153"/>
      <c r="GDY84" s="153"/>
      <c r="GDZ84" s="153"/>
      <c r="GEA84" s="106"/>
      <c r="GEE84" s="154"/>
      <c r="GEF84" s="25"/>
      <c r="GEG84" s="147"/>
      <c r="GEH84" s="148"/>
      <c r="GEI84" s="149"/>
      <c r="GEJ84" s="150"/>
      <c r="GEK84" s="151"/>
      <c r="GEL84" s="151"/>
      <c r="GEM84" s="152"/>
      <c r="GEN84" s="152"/>
      <c r="GEO84" s="153"/>
      <c r="GEP84" s="153"/>
      <c r="GEQ84" s="153"/>
      <c r="GER84" s="106"/>
      <c r="GEV84" s="154"/>
      <c r="GEW84" s="25"/>
      <c r="GEX84" s="147"/>
      <c r="GEY84" s="148"/>
      <c r="GEZ84" s="149"/>
      <c r="GFA84" s="150"/>
      <c r="GFB84" s="151"/>
      <c r="GFC84" s="151"/>
      <c r="GFD84" s="152"/>
      <c r="GFE84" s="152"/>
      <c r="GFF84" s="153"/>
      <c r="GFG84" s="153"/>
      <c r="GFH84" s="153"/>
      <c r="GFI84" s="106"/>
      <c r="GFM84" s="154"/>
      <c r="GFN84" s="25"/>
      <c r="GFO84" s="147"/>
      <c r="GFP84" s="148"/>
      <c r="GFQ84" s="149"/>
      <c r="GFR84" s="150"/>
      <c r="GFS84" s="151"/>
      <c r="GFT84" s="151"/>
      <c r="GFU84" s="152"/>
      <c r="GFV84" s="152"/>
      <c r="GFW84" s="153"/>
      <c r="GFX84" s="153"/>
      <c r="GFY84" s="153"/>
      <c r="GFZ84" s="106"/>
      <c r="GGD84" s="154"/>
      <c r="GGE84" s="25"/>
      <c r="GGF84" s="147"/>
      <c r="GGG84" s="148"/>
      <c r="GGH84" s="149"/>
      <c r="GGI84" s="150"/>
      <c r="GGJ84" s="151"/>
      <c r="GGK84" s="151"/>
      <c r="GGL84" s="152"/>
      <c r="GGM84" s="152"/>
      <c r="GGN84" s="153"/>
      <c r="GGO84" s="153"/>
      <c r="GGP84" s="153"/>
      <c r="GGQ84" s="106"/>
      <c r="GGU84" s="154"/>
      <c r="GGV84" s="25"/>
      <c r="GGW84" s="147"/>
      <c r="GGX84" s="148"/>
      <c r="GGY84" s="149"/>
      <c r="GGZ84" s="150"/>
      <c r="GHA84" s="151"/>
      <c r="GHB84" s="151"/>
      <c r="GHC84" s="152"/>
      <c r="GHD84" s="152"/>
      <c r="GHE84" s="153"/>
      <c r="GHF84" s="153"/>
      <c r="GHG84" s="153"/>
      <c r="GHH84" s="106"/>
      <c r="GHL84" s="154"/>
      <c r="GHM84" s="25"/>
      <c r="GHN84" s="147"/>
      <c r="GHO84" s="148"/>
      <c r="GHP84" s="149"/>
      <c r="GHQ84" s="150"/>
      <c r="GHR84" s="151"/>
      <c r="GHS84" s="151"/>
      <c r="GHT84" s="152"/>
      <c r="GHU84" s="152"/>
      <c r="GHV84" s="153"/>
      <c r="GHW84" s="153"/>
      <c r="GHX84" s="153"/>
      <c r="GHY84" s="106"/>
      <c r="GIC84" s="154"/>
      <c r="GID84" s="25"/>
      <c r="GIE84" s="147"/>
      <c r="GIF84" s="148"/>
      <c r="GIG84" s="149"/>
      <c r="GIH84" s="150"/>
      <c r="GII84" s="151"/>
      <c r="GIJ84" s="151"/>
      <c r="GIK84" s="152"/>
      <c r="GIL84" s="152"/>
      <c r="GIM84" s="153"/>
      <c r="GIN84" s="153"/>
      <c r="GIO84" s="153"/>
      <c r="GIP84" s="106"/>
      <c r="GIT84" s="154"/>
      <c r="GIU84" s="25"/>
      <c r="GIV84" s="147"/>
      <c r="GIW84" s="148"/>
      <c r="GIX84" s="149"/>
      <c r="GIY84" s="150"/>
      <c r="GIZ84" s="151"/>
      <c r="GJA84" s="151"/>
      <c r="GJB84" s="152"/>
      <c r="GJC84" s="152"/>
      <c r="GJD84" s="153"/>
      <c r="GJE84" s="153"/>
      <c r="GJF84" s="153"/>
      <c r="GJG84" s="106"/>
      <c r="GJK84" s="154"/>
      <c r="GJL84" s="25"/>
      <c r="GJM84" s="147"/>
      <c r="GJN84" s="148"/>
      <c r="GJO84" s="149"/>
      <c r="GJP84" s="150"/>
      <c r="GJQ84" s="151"/>
      <c r="GJR84" s="151"/>
      <c r="GJS84" s="152"/>
      <c r="GJT84" s="152"/>
      <c r="GJU84" s="153"/>
      <c r="GJV84" s="153"/>
      <c r="GJW84" s="153"/>
      <c r="GJX84" s="106"/>
      <c r="GKB84" s="154"/>
      <c r="GKC84" s="25"/>
      <c r="GKD84" s="147"/>
      <c r="GKE84" s="148"/>
      <c r="GKF84" s="149"/>
      <c r="GKG84" s="150"/>
      <c r="GKH84" s="151"/>
      <c r="GKI84" s="151"/>
      <c r="GKJ84" s="152"/>
      <c r="GKK84" s="152"/>
      <c r="GKL84" s="153"/>
      <c r="GKM84" s="153"/>
      <c r="GKN84" s="153"/>
      <c r="GKO84" s="106"/>
      <c r="GKS84" s="154"/>
      <c r="GKT84" s="25"/>
      <c r="GKU84" s="147"/>
      <c r="GKV84" s="148"/>
      <c r="GKW84" s="149"/>
      <c r="GKX84" s="150"/>
      <c r="GKY84" s="151"/>
      <c r="GKZ84" s="151"/>
      <c r="GLA84" s="152"/>
      <c r="GLB84" s="152"/>
      <c r="GLC84" s="153"/>
      <c r="GLD84" s="153"/>
      <c r="GLE84" s="153"/>
      <c r="GLF84" s="106"/>
      <c r="GLJ84" s="154"/>
      <c r="GLK84" s="25"/>
      <c r="GLL84" s="147"/>
      <c r="GLM84" s="148"/>
      <c r="GLN84" s="149"/>
      <c r="GLO84" s="150"/>
      <c r="GLP84" s="151"/>
      <c r="GLQ84" s="151"/>
      <c r="GLR84" s="152"/>
      <c r="GLS84" s="152"/>
      <c r="GLT84" s="153"/>
      <c r="GLU84" s="153"/>
      <c r="GLV84" s="153"/>
      <c r="GLW84" s="106"/>
      <c r="GMA84" s="154"/>
      <c r="GMB84" s="25"/>
      <c r="GMC84" s="147"/>
      <c r="GMD84" s="148"/>
      <c r="GME84" s="149"/>
      <c r="GMF84" s="150"/>
      <c r="GMG84" s="151"/>
      <c r="GMH84" s="151"/>
      <c r="GMI84" s="152"/>
      <c r="GMJ84" s="152"/>
      <c r="GMK84" s="153"/>
      <c r="GML84" s="153"/>
      <c r="GMM84" s="153"/>
      <c r="GMN84" s="106"/>
      <c r="GMR84" s="154"/>
      <c r="GMS84" s="25"/>
      <c r="GMT84" s="147"/>
      <c r="GMU84" s="148"/>
      <c r="GMV84" s="149"/>
      <c r="GMW84" s="150"/>
      <c r="GMX84" s="151"/>
      <c r="GMY84" s="151"/>
      <c r="GMZ84" s="152"/>
      <c r="GNA84" s="152"/>
      <c r="GNB84" s="153"/>
      <c r="GNC84" s="153"/>
      <c r="GND84" s="153"/>
      <c r="GNE84" s="106"/>
      <c r="GNI84" s="154"/>
      <c r="GNJ84" s="25"/>
      <c r="GNK84" s="147"/>
      <c r="GNL84" s="148"/>
      <c r="GNM84" s="149"/>
      <c r="GNN84" s="150"/>
      <c r="GNO84" s="151"/>
      <c r="GNP84" s="151"/>
      <c r="GNQ84" s="152"/>
      <c r="GNR84" s="152"/>
      <c r="GNS84" s="153"/>
      <c r="GNT84" s="153"/>
      <c r="GNU84" s="153"/>
      <c r="GNV84" s="106"/>
      <c r="GNZ84" s="154"/>
      <c r="GOA84" s="25"/>
      <c r="GOB84" s="147"/>
      <c r="GOC84" s="148"/>
      <c r="GOD84" s="149"/>
      <c r="GOE84" s="150"/>
      <c r="GOF84" s="151"/>
      <c r="GOG84" s="151"/>
      <c r="GOH84" s="152"/>
      <c r="GOI84" s="152"/>
      <c r="GOJ84" s="153"/>
      <c r="GOK84" s="153"/>
      <c r="GOL84" s="153"/>
      <c r="GOM84" s="106"/>
      <c r="GOQ84" s="154"/>
      <c r="GOR84" s="25"/>
      <c r="GOS84" s="147"/>
      <c r="GOT84" s="148"/>
      <c r="GOU84" s="149"/>
      <c r="GOV84" s="150"/>
      <c r="GOW84" s="151"/>
      <c r="GOX84" s="151"/>
      <c r="GOY84" s="152"/>
      <c r="GOZ84" s="152"/>
      <c r="GPA84" s="153"/>
      <c r="GPB84" s="153"/>
      <c r="GPC84" s="153"/>
      <c r="GPD84" s="106"/>
      <c r="GPH84" s="154"/>
      <c r="GPI84" s="25"/>
      <c r="GPJ84" s="147"/>
      <c r="GPK84" s="148"/>
      <c r="GPL84" s="149"/>
      <c r="GPM84" s="150"/>
      <c r="GPN84" s="151"/>
      <c r="GPO84" s="151"/>
      <c r="GPP84" s="152"/>
      <c r="GPQ84" s="152"/>
      <c r="GPR84" s="153"/>
      <c r="GPS84" s="153"/>
      <c r="GPT84" s="153"/>
      <c r="GPU84" s="106"/>
      <c r="GPY84" s="154"/>
      <c r="GPZ84" s="25"/>
      <c r="GQA84" s="147"/>
      <c r="GQB84" s="148"/>
      <c r="GQC84" s="149"/>
      <c r="GQD84" s="150"/>
      <c r="GQE84" s="151"/>
      <c r="GQF84" s="151"/>
      <c r="GQG84" s="152"/>
      <c r="GQH84" s="152"/>
      <c r="GQI84" s="153"/>
      <c r="GQJ84" s="153"/>
      <c r="GQK84" s="153"/>
      <c r="GQL84" s="106"/>
      <c r="GQP84" s="154"/>
      <c r="GQQ84" s="25"/>
      <c r="GQR84" s="147"/>
      <c r="GQS84" s="148"/>
      <c r="GQT84" s="149"/>
      <c r="GQU84" s="150"/>
      <c r="GQV84" s="151"/>
      <c r="GQW84" s="151"/>
      <c r="GQX84" s="152"/>
      <c r="GQY84" s="152"/>
      <c r="GQZ84" s="153"/>
      <c r="GRA84" s="153"/>
      <c r="GRB84" s="153"/>
      <c r="GRC84" s="106"/>
      <c r="GRG84" s="154"/>
      <c r="GRH84" s="25"/>
      <c r="GRI84" s="147"/>
      <c r="GRJ84" s="148"/>
      <c r="GRK84" s="149"/>
      <c r="GRL84" s="150"/>
      <c r="GRM84" s="151"/>
      <c r="GRN84" s="151"/>
      <c r="GRO84" s="152"/>
      <c r="GRP84" s="152"/>
      <c r="GRQ84" s="153"/>
      <c r="GRR84" s="153"/>
      <c r="GRS84" s="153"/>
      <c r="GRT84" s="106"/>
      <c r="GRX84" s="154"/>
      <c r="GRY84" s="25"/>
      <c r="GRZ84" s="147"/>
      <c r="GSA84" s="148"/>
      <c r="GSB84" s="149"/>
      <c r="GSC84" s="150"/>
      <c r="GSD84" s="151"/>
      <c r="GSE84" s="151"/>
      <c r="GSF84" s="152"/>
      <c r="GSG84" s="152"/>
      <c r="GSH84" s="153"/>
      <c r="GSI84" s="153"/>
      <c r="GSJ84" s="153"/>
      <c r="GSK84" s="106"/>
      <c r="GSO84" s="154"/>
      <c r="GSP84" s="25"/>
      <c r="GSQ84" s="147"/>
      <c r="GSR84" s="148"/>
      <c r="GSS84" s="149"/>
      <c r="GST84" s="150"/>
      <c r="GSU84" s="151"/>
      <c r="GSV84" s="151"/>
      <c r="GSW84" s="152"/>
      <c r="GSX84" s="152"/>
      <c r="GSY84" s="153"/>
      <c r="GSZ84" s="153"/>
      <c r="GTA84" s="153"/>
      <c r="GTB84" s="106"/>
      <c r="GTF84" s="154"/>
      <c r="GTG84" s="25"/>
      <c r="GTH84" s="147"/>
      <c r="GTI84" s="148"/>
      <c r="GTJ84" s="149"/>
      <c r="GTK84" s="150"/>
      <c r="GTL84" s="151"/>
      <c r="GTM84" s="151"/>
      <c r="GTN84" s="152"/>
      <c r="GTO84" s="152"/>
      <c r="GTP84" s="153"/>
      <c r="GTQ84" s="153"/>
      <c r="GTR84" s="153"/>
      <c r="GTS84" s="106"/>
      <c r="GTW84" s="154"/>
      <c r="GTX84" s="25"/>
      <c r="GTY84" s="147"/>
      <c r="GTZ84" s="148"/>
      <c r="GUA84" s="149"/>
      <c r="GUB84" s="150"/>
      <c r="GUC84" s="151"/>
      <c r="GUD84" s="151"/>
      <c r="GUE84" s="152"/>
      <c r="GUF84" s="152"/>
      <c r="GUG84" s="153"/>
      <c r="GUH84" s="153"/>
      <c r="GUI84" s="153"/>
      <c r="GUJ84" s="106"/>
      <c r="GUN84" s="154"/>
      <c r="GUO84" s="25"/>
      <c r="GUP84" s="147"/>
      <c r="GUQ84" s="148"/>
      <c r="GUR84" s="149"/>
      <c r="GUS84" s="150"/>
      <c r="GUT84" s="151"/>
      <c r="GUU84" s="151"/>
      <c r="GUV84" s="152"/>
      <c r="GUW84" s="152"/>
      <c r="GUX84" s="153"/>
      <c r="GUY84" s="153"/>
      <c r="GUZ84" s="153"/>
      <c r="GVA84" s="106"/>
      <c r="GVE84" s="154"/>
      <c r="GVF84" s="25"/>
      <c r="GVG84" s="147"/>
      <c r="GVH84" s="148"/>
      <c r="GVI84" s="149"/>
      <c r="GVJ84" s="150"/>
      <c r="GVK84" s="151"/>
      <c r="GVL84" s="151"/>
      <c r="GVM84" s="152"/>
      <c r="GVN84" s="152"/>
      <c r="GVO84" s="153"/>
      <c r="GVP84" s="153"/>
      <c r="GVQ84" s="153"/>
      <c r="GVR84" s="106"/>
      <c r="GVV84" s="154"/>
      <c r="GVW84" s="25"/>
      <c r="GVX84" s="147"/>
      <c r="GVY84" s="148"/>
      <c r="GVZ84" s="149"/>
      <c r="GWA84" s="150"/>
      <c r="GWB84" s="151"/>
      <c r="GWC84" s="151"/>
      <c r="GWD84" s="152"/>
      <c r="GWE84" s="152"/>
      <c r="GWF84" s="153"/>
      <c r="GWG84" s="153"/>
      <c r="GWH84" s="153"/>
      <c r="GWI84" s="106"/>
      <c r="GWM84" s="154"/>
      <c r="GWN84" s="25"/>
      <c r="GWO84" s="147"/>
      <c r="GWP84" s="148"/>
      <c r="GWQ84" s="149"/>
      <c r="GWR84" s="150"/>
      <c r="GWS84" s="151"/>
      <c r="GWT84" s="151"/>
      <c r="GWU84" s="152"/>
      <c r="GWV84" s="152"/>
      <c r="GWW84" s="153"/>
      <c r="GWX84" s="153"/>
      <c r="GWY84" s="153"/>
      <c r="GWZ84" s="106"/>
      <c r="GXD84" s="154"/>
      <c r="GXE84" s="25"/>
      <c r="GXF84" s="147"/>
      <c r="GXG84" s="148"/>
      <c r="GXH84" s="149"/>
      <c r="GXI84" s="150"/>
      <c r="GXJ84" s="151"/>
      <c r="GXK84" s="151"/>
      <c r="GXL84" s="152"/>
      <c r="GXM84" s="152"/>
      <c r="GXN84" s="153"/>
      <c r="GXO84" s="153"/>
      <c r="GXP84" s="153"/>
      <c r="GXQ84" s="106"/>
      <c r="GXU84" s="154"/>
      <c r="GXV84" s="25"/>
      <c r="GXW84" s="147"/>
      <c r="GXX84" s="148"/>
      <c r="GXY84" s="149"/>
      <c r="GXZ84" s="150"/>
      <c r="GYA84" s="151"/>
      <c r="GYB84" s="151"/>
      <c r="GYC84" s="152"/>
      <c r="GYD84" s="152"/>
      <c r="GYE84" s="153"/>
      <c r="GYF84" s="153"/>
      <c r="GYG84" s="153"/>
      <c r="GYH84" s="106"/>
      <c r="GYL84" s="154"/>
      <c r="GYM84" s="25"/>
      <c r="GYN84" s="147"/>
      <c r="GYO84" s="148"/>
      <c r="GYP84" s="149"/>
      <c r="GYQ84" s="150"/>
      <c r="GYR84" s="151"/>
      <c r="GYS84" s="151"/>
      <c r="GYT84" s="152"/>
      <c r="GYU84" s="152"/>
      <c r="GYV84" s="153"/>
      <c r="GYW84" s="153"/>
      <c r="GYX84" s="153"/>
      <c r="GYY84" s="106"/>
      <c r="GZC84" s="154"/>
      <c r="GZD84" s="25"/>
      <c r="GZE84" s="147"/>
      <c r="GZF84" s="148"/>
      <c r="GZG84" s="149"/>
      <c r="GZH84" s="150"/>
      <c r="GZI84" s="151"/>
      <c r="GZJ84" s="151"/>
      <c r="GZK84" s="152"/>
      <c r="GZL84" s="152"/>
      <c r="GZM84" s="153"/>
      <c r="GZN84" s="153"/>
      <c r="GZO84" s="153"/>
      <c r="GZP84" s="106"/>
      <c r="GZT84" s="154"/>
      <c r="GZU84" s="25"/>
      <c r="GZV84" s="147"/>
      <c r="GZW84" s="148"/>
      <c r="GZX84" s="149"/>
      <c r="GZY84" s="150"/>
      <c r="GZZ84" s="151"/>
      <c r="HAA84" s="151"/>
      <c r="HAB84" s="152"/>
      <c r="HAC84" s="152"/>
      <c r="HAD84" s="153"/>
      <c r="HAE84" s="153"/>
      <c r="HAF84" s="153"/>
      <c r="HAG84" s="106"/>
      <c r="HAK84" s="154"/>
      <c r="HAL84" s="25"/>
      <c r="HAM84" s="147"/>
      <c r="HAN84" s="148"/>
      <c r="HAO84" s="149"/>
      <c r="HAP84" s="150"/>
      <c r="HAQ84" s="151"/>
      <c r="HAR84" s="151"/>
      <c r="HAS84" s="152"/>
      <c r="HAT84" s="152"/>
      <c r="HAU84" s="153"/>
      <c r="HAV84" s="153"/>
      <c r="HAW84" s="153"/>
      <c r="HAX84" s="106"/>
      <c r="HBB84" s="154"/>
      <c r="HBC84" s="25"/>
      <c r="HBD84" s="147"/>
      <c r="HBE84" s="148"/>
      <c r="HBF84" s="149"/>
      <c r="HBG84" s="150"/>
      <c r="HBH84" s="151"/>
      <c r="HBI84" s="151"/>
      <c r="HBJ84" s="152"/>
      <c r="HBK84" s="152"/>
      <c r="HBL84" s="153"/>
      <c r="HBM84" s="153"/>
      <c r="HBN84" s="153"/>
      <c r="HBO84" s="106"/>
      <c r="HBS84" s="154"/>
      <c r="HBT84" s="25"/>
      <c r="HBU84" s="147"/>
      <c r="HBV84" s="148"/>
      <c r="HBW84" s="149"/>
      <c r="HBX84" s="150"/>
      <c r="HBY84" s="151"/>
      <c r="HBZ84" s="151"/>
      <c r="HCA84" s="152"/>
      <c r="HCB84" s="152"/>
      <c r="HCC84" s="153"/>
      <c r="HCD84" s="153"/>
      <c r="HCE84" s="153"/>
      <c r="HCF84" s="106"/>
      <c r="HCJ84" s="154"/>
      <c r="HCK84" s="25"/>
      <c r="HCL84" s="147"/>
      <c r="HCM84" s="148"/>
      <c r="HCN84" s="149"/>
      <c r="HCO84" s="150"/>
      <c r="HCP84" s="151"/>
      <c r="HCQ84" s="151"/>
      <c r="HCR84" s="152"/>
      <c r="HCS84" s="152"/>
      <c r="HCT84" s="153"/>
      <c r="HCU84" s="153"/>
      <c r="HCV84" s="153"/>
      <c r="HCW84" s="106"/>
      <c r="HDA84" s="154"/>
      <c r="HDB84" s="25"/>
      <c r="HDC84" s="147"/>
      <c r="HDD84" s="148"/>
      <c r="HDE84" s="149"/>
      <c r="HDF84" s="150"/>
      <c r="HDG84" s="151"/>
      <c r="HDH84" s="151"/>
      <c r="HDI84" s="152"/>
      <c r="HDJ84" s="152"/>
      <c r="HDK84" s="153"/>
      <c r="HDL84" s="153"/>
      <c r="HDM84" s="153"/>
      <c r="HDN84" s="106"/>
      <c r="HDR84" s="154"/>
      <c r="HDS84" s="25"/>
      <c r="HDT84" s="147"/>
      <c r="HDU84" s="148"/>
      <c r="HDV84" s="149"/>
      <c r="HDW84" s="150"/>
      <c r="HDX84" s="151"/>
      <c r="HDY84" s="151"/>
      <c r="HDZ84" s="152"/>
      <c r="HEA84" s="152"/>
      <c r="HEB84" s="153"/>
      <c r="HEC84" s="153"/>
      <c r="HED84" s="153"/>
      <c r="HEE84" s="106"/>
      <c r="HEI84" s="154"/>
      <c r="HEJ84" s="25"/>
      <c r="HEK84" s="147"/>
      <c r="HEL84" s="148"/>
      <c r="HEM84" s="149"/>
      <c r="HEN84" s="150"/>
      <c r="HEO84" s="151"/>
      <c r="HEP84" s="151"/>
      <c r="HEQ84" s="152"/>
      <c r="HER84" s="152"/>
      <c r="HES84" s="153"/>
      <c r="HET84" s="153"/>
      <c r="HEU84" s="153"/>
      <c r="HEV84" s="106"/>
      <c r="HEZ84" s="154"/>
      <c r="HFA84" s="25"/>
      <c r="HFB84" s="147"/>
      <c r="HFC84" s="148"/>
      <c r="HFD84" s="149"/>
      <c r="HFE84" s="150"/>
      <c r="HFF84" s="151"/>
      <c r="HFG84" s="151"/>
      <c r="HFH84" s="152"/>
      <c r="HFI84" s="152"/>
      <c r="HFJ84" s="153"/>
      <c r="HFK84" s="153"/>
      <c r="HFL84" s="153"/>
      <c r="HFM84" s="106"/>
      <c r="HFQ84" s="154"/>
      <c r="HFR84" s="25"/>
      <c r="HFS84" s="147"/>
      <c r="HFT84" s="148"/>
      <c r="HFU84" s="149"/>
      <c r="HFV84" s="150"/>
      <c r="HFW84" s="151"/>
      <c r="HFX84" s="151"/>
      <c r="HFY84" s="152"/>
      <c r="HFZ84" s="152"/>
      <c r="HGA84" s="153"/>
      <c r="HGB84" s="153"/>
      <c r="HGC84" s="153"/>
      <c r="HGD84" s="106"/>
      <c r="HGH84" s="154"/>
      <c r="HGI84" s="25"/>
      <c r="HGJ84" s="147"/>
      <c r="HGK84" s="148"/>
      <c r="HGL84" s="149"/>
      <c r="HGM84" s="150"/>
      <c r="HGN84" s="151"/>
      <c r="HGO84" s="151"/>
      <c r="HGP84" s="152"/>
      <c r="HGQ84" s="152"/>
      <c r="HGR84" s="153"/>
      <c r="HGS84" s="153"/>
      <c r="HGT84" s="153"/>
      <c r="HGU84" s="106"/>
      <c r="HGY84" s="154"/>
      <c r="HGZ84" s="25"/>
      <c r="HHA84" s="147"/>
      <c r="HHB84" s="148"/>
      <c r="HHC84" s="149"/>
      <c r="HHD84" s="150"/>
      <c r="HHE84" s="151"/>
      <c r="HHF84" s="151"/>
      <c r="HHG84" s="152"/>
      <c r="HHH84" s="152"/>
      <c r="HHI84" s="153"/>
      <c r="HHJ84" s="153"/>
      <c r="HHK84" s="153"/>
      <c r="HHL84" s="106"/>
      <c r="HHP84" s="154"/>
      <c r="HHQ84" s="25"/>
      <c r="HHR84" s="147"/>
      <c r="HHS84" s="148"/>
      <c r="HHT84" s="149"/>
      <c r="HHU84" s="150"/>
      <c r="HHV84" s="151"/>
      <c r="HHW84" s="151"/>
      <c r="HHX84" s="152"/>
      <c r="HHY84" s="152"/>
      <c r="HHZ84" s="153"/>
      <c r="HIA84" s="153"/>
      <c r="HIB84" s="153"/>
      <c r="HIC84" s="106"/>
      <c r="HIG84" s="154"/>
      <c r="HIH84" s="25"/>
      <c r="HII84" s="147"/>
      <c r="HIJ84" s="148"/>
      <c r="HIK84" s="149"/>
      <c r="HIL84" s="150"/>
      <c r="HIM84" s="151"/>
      <c r="HIN84" s="151"/>
      <c r="HIO84" s="152"/>
      <c r="HIP84" s="152"/>
      <c r="HIQ84" s="153"/>
      <c r="HIR84" s="153"/>
      <c r="HIS84" s="153"/>
      <c r="HIT84" s="106"/>
      <c r="HIX84" s="154"/>
      <c r="HIY84" s="25"/>
      <c r="HIZ84" s="147"/>
      <c r="HJA84" s="148"/>
      <c r="HJB84" s="149"/>
      <c r="HJC84" s="150"/>
      <c r="HJD84" s="151"/>
      <c r="HJE84" s="151"/>
      <c r="HJF84" s="152"/>
      <c r="HJG84" s="152"/>
      <c r="HJH84" s="153"/>
      <c r="HJI84" s="153"/>
      <c r="HJJ84" s="153"/>
      <c r="HJK84" s="106"/>
      <c r="HJO84" s="154"/>
      <c r="HJP84" s="25"/>
      <c r="HJQ84" s="147"/>
      <c r="HJR84" s="148"/>
      <c r="HJS84" s="149"/>
      <c r="HJT84" s="150"/>
      <c r="HJU84" s="151"/>
      <c r="HJV84" s="151"/>
      <c r="HJW84" s="152"/>
      <c r="HJX84" s="152"/>
      <c r="HJY84" s="153"/>
      <c r="HJZ84" s="153"/>
      <c r="HKA84" s="153"/>
      <c r="HKB84" s="106"/>
      <c r="HKF84" s="154"/>
      <c r="HKG84" s="25"/>
      <c r="HKH84" s="147"/>
      <c r="HKI84" s="148"/>
      <c r="HKJ84" s="149"/>
      <c r="HKK84" s="150"/>
      <c r="HKL84" s="151"/>
      <c r="HKM84" s="151"/>
      <c r="HKN84" s="152"/>
      <c r="HKO84" s="152"/>
      <c r="HKP84" s="153"/>
      <c r="HKQ84" s="153"/>
      <c r="HKR84" s="153"/>
      <c r="HKS84" s="106"/>
      <c r="HKW84" s="154"/>
      <c r="HKX84" s="25"/>
      <c r="HKY84" s="147"/>
      <c r="HKZ84" s="148"/>
      <c r="HLA84" s="149"/>
      <c r="HLB84" s="150"/>
      <c r="HLC84" s="151"/>
      <c r="HLD84" s="151"/>
      <c r="HLE84" s="152"/>
      <c r="HLF84" s="152"/>
      <c r="HLG84" s="153"/>
      <c r="HLH84" s="153"/>
      <c r="HLI84" s="153"/>
      <c r="HLJ84" s="106"/>
      <c r="HLN84" s="154"/>
      <c r="HLO84" s="25"/>
      <c r="HLP84" s="147"/>
      <c r="HLQ84" s="148"/>
      <c r="HLR84" s="149"/>
      <c r="HLS84" s="150"/>
      <c r="HLT84" s="151"/>
      <c r="HLU84" s="151"/>
      <c r="HLV84" s="152"/>
      <c r="HLW84" s="152"/>
      <c r="HLX84" s="153"/>
      <c r="HLY84" s="153"/>
      <c r="HLZ84" s="153"/>
      <c r="HMA84" s="106"/>
      <c r="HME84" s="154"/>
      <c r="HMF84" s="25"/>
      <c r="HMG84" s="147"/>
      <c r="HMH84" s="148"/>
      <c r="HMI84" s="149"/>
      <c r="HMJ84" s="150"/>
      <c r="HMK84" s="151"/>
      <c r="HML84" s="151"/>
      <c r="HMM84" s="152"/>
      <c r="HMN84" s="152"/>
      <c r="HMO84" s="153"/>
      <c r="HMP84" s="153"/>
      <c r="HMQ84" s="153"/>
      <c r="HMR84" s="106"/>
      <c r="HMV84" s="154"/>
      <c r="HMW84" s="25"/>
      <c r="HMX84" s="147"/>
      <c r="HMY84" s="148"/>
      <c r="HMZ84" s="149"/>
      <c r="HNA84" s="150"/>
      <c r="HNB84" s="151"/>
      <c r="HNC84" s="151"/>
      <c r="HND84" s="152"/>
      <c r="HNE84" s="152"/>
      <c r="HNF84" s="153"/>
      <c r="HNG84" s="153"/>
      <c r="HNH84" s="153"/>
      <c r="HNI84" s="106"/>
      <c r="HNM84" s="154"/>
      <c r="HNN84" s="25"/>
      <c r="HNO84" s="147"/>
      <c r="HNP84" s="148"/>
      <c r="HNQ84" s="149"/>
      <c r="HNR84" s="150"/>
      <c r="HNS84" s="151"/>
      <c r="HNT84" s="151"/>
      <c r="HNU84" s="152"/>
      <c r="HNV84" s="152"/>
      <c r="HNW84" s="153"/>
      <c r="HNX84" s="153"/>
      <c r="HNY84" s="153"/>
      <c r="HNZ84" s="106"/>
      <c r="HOD84" s="154"/>
      <c r="HOE84" s="25"/>
      <c r="HOF84" s="147"/>
      <c r="HOG84" s="148"/>
      <c r="HOH84" s="149"/>
      <c r="HOI84" s="150"/>
      <c r="HOJ84" s="151"/>
      <c r="HOK84" s="151"/>
      <c r="HOL84" s="152"/>
      <c r="HOM84" s="152"/>
      <c r="HON84" s="153"/>
      <c r="HOO84" s="153"/>
      <c r="HOP84" s="153"/>
      <c r="HOQ84" s="106"/>
      <c r="HOU84" s="154"/>
      <c r="HOV84" s="25"/>
      <c r="HOW84" s="147"/>
      <c r="HOX84" s="148"/>
      <c r="HOY84" s="149"/>
      <c r="HOZ84" s="150"/>
      <c r="HPA84" s="151"/>
      <c r="HPB84" s="151"/>
      <c r="HPC84" s="152"/>
      <c r="HPD84" s="152"/>
      <c r="HPE84" s="153"/>
      <c r="HPF84" s="153"/>
      <c r="HPG84" s="153"/>
      <c r="HPH84" s="106"/>
      <c r="HPL84" s="154"/>
      <c r="HPM84" s="25"/>
      <c r="HPN84" s="147"/>
      <c r="HPO84" s="148"/>
      <c r="HPP84" s="149"/>
      <c r="HPQ84" s="150"/>
      <c r="HPR84" s="151"/>
      <c r="HPS84" s="151"/>
      <c r="HPT84" s="152"/>
      <c r="HPU84" s="152"/>
      <c r="HPV84" s="153"/>
      <c r="HPW84" s="153"/>
      <c r="HPX84" s="153"/>
      <c r="HPY84" s="106"/>
      <c r="HQC84" s="154"/>
      <c r="HQD84" s="25"/>
      <c r="HQE84" s="147"/>
      <c r="HQF84" s="148"/>
      <c r="HQG84" s="149"/>
      <c r="HQH84" s="150"/>
      <c r="HQI84" s="151"/>
      <c r="HQJ84" s="151"/>
      <c r="HQK84" s="152"/>
      <c r="HQL84" s="152"/>
      <c r="HQM84" s="153"/>
      <c r="HQN84" s="153"/>
      <c r="HQO84" s="153"/>
      <c r="HQP84" s="106"/>
      <c r="HQT84" s="154"/>
      <c r="HQU84" s="25"/>
      <c r="HQV84" s="147"/>
      <c r="HQW84" s="148"/>
      <c r="HQX84" s="149"/>
      <c r="HQY84" s="150"/>
      <c r="HQZ84" s="151"/>
      <c r="HRA84" s="151"/>
      <c r="HRB84" s="152"/>
      <c r="HRC84" s="152"/>
      <c r="HRD84" s="153"/>
      <c r="HRE84" s="153"/>
      <c r="HRF84" s="153"/>
      <c r="HRG84" s="106"/>
      <c r="HRK84" s="154"/>
      <c r="HRL84" s="25"/>
      <c r="HRM84" s="147"/>
      <c r="HRN84" s="148"/>
      <c r="HRO84" s="149"/>
      <c r="HRP84" s="150"/>
      <c r="HRQ84" s="151"/>
      <c r="HRR84" s="151"/>
      <c r="HRS84" s="152"/>
      <c r="HRT84" s="152"/>
      <c r="HRU84" s="153"/>
      <c r="HRV84" s="153"/>
      <c r="HRW84" s="153"/>
      <c r="HRX84" s="106"/>
      <c r="HSB84" s="154"/>
      <c r="HSC84" s="25"/>
      <c r="HSD84" s="147"/>
      <c r="HSE84" s="148"/>
      <c r="HSF84" s="149"/>
      <c r="HSG84" s="150"/>
      <c r="HSH84" s="151"/>
      <c r="HSI84" s="151"/>
      <c r="HSJ84" s="152"/>
      <c r="HSK84" s="152"/>
      <c r="HSL84" s="153"/>
      <c r="HSM84" s="153"/>
      <c r="HSN84" s="153"/>
      <c r="HSO84" s="106"/>
      <c r="HSS84" s="154"/>
      <c r="HST84" s="25"/>
      <c r="HSU84" s="147"/>
      <c r="HSV84" s="148"/>
      <c r="HSW84" s="149"/>
      <c r="HSX84" s="150"/>
      <c r="HSY84" s="151"/>
      <c r="HSZ84" s="151"/>
      <c r="HTA84" s="152"/>
      <c r="HTB84" s="152"/>
      <c r="HTC84" s="153"/>
      <c r="HTD84" s="153"/>
      <c r="HTE84" s="153"/>
      <c r="HTF84" s="106"/>
      <c r="HTJ84" s="154"/>
      <c r="HTK84" s="25"/>
      <c r="HTL84" s="147"/>
      <c r="HTM84" s="148"/>
      <c r="HTN84" s="149"/>
      <c r="HTO84" s="150"/>
      <c r="HTP84" s="151"/>
      <c r="HTQ84" s="151"/>
      <c r="HTR84" s="152"/>
      <c r="HTS84" s="152"/>
      <c r="HTT84" s="153"/>
      <c r="HTU84" s="153"/>
      <c r="HTV84" s="153"/>
      <c r="HTW84" s="106"/>
      <c r="HUA84" s="154"/>
      <c r="HUB84" s="25"/>
      <c r="HUC84" s="147"/>
      <c r="HUD84" s="148"/>
      <c r="HUE84" s="149"/>
      <c r="HUF84" s="150"/>
      <c r="HUG84" s="151"/>
      <c r="HUH84" s="151"/>
      <c r="HUI84" s="152"/>
      <c r="HUJ84" s="152"/>
      <c r="HUK84" s="153"/>
      <c r="HUL84" s="153"/>
      <c r="HUM84" s="153"/>
      <c r="HUN84" s="106"/>
      <c r="HUR84" s="154"/>
      <c r="HUS84" s="25"/>
      <c r="HUT84" s="147"/>
      <c r="HUU84" s="148"/>
      <c r="HUV84" s="149"/>
      <c r="HUW84" s="150"/>
      <c r="HUX84" s="151"/>
      <c r="HUY84" s="151"/>
      <c r="HUZ84" s="152"/>
      <c r="HVA84" s="152"/>
      <c r="HVB84" s="153"/>
      <c r="HVC84" s="153"/>
      <c r="HVD84" s="153"/>
      <c r="HVE84" s="106"/>
      <c r="HVI84" s="154"/>
      <c r="HVJ84" s="25"/>
      <c r="HVK84" s="147"/>
      <c r="HVL84" s="148"/>
      <c r="HVM84" s="149"/>
      <c r="HVN84" s="150"/>
      <c r="HVO84" s="151"/>
      <c r="HVP84" s="151"/>
      <c r="HVQ84" s="152"/>
      <c r="HVR84" s="152"/>
      <c r="HVS84" s="153"/>
      <c r="HVT84" s="153"/>
      <c r="HVU84" s="153"/>
      <c r="HVV84" s="106"/>
      <c r="HVZ84" s="154"/>
      <c r="HWA84" s="25"/>
      <c r="HWB84" s="147"/>
      <c r="HWC84" s="148"/>
      <c r="HWD84" s="149"/>
      <c r="HWE84" s="150"/>
      <c r="HWF84" s="151"/>
      <c r="HWG84" s="151"/>
      <c r="HWH84" s="152"/>
      <c r="HWI84" s="152"/>
      <c r="HWJ84" s="153"/>
      <c r="HWK84" s="153"/>
      <c r="HWL84" s="153"/>
      <c r="HWM84" s="106"/>
      <c r="HWQ84" s="154"/>
      <c r="HWR84" s="25"/>
      <c r="HWS84" s="147"/>
      <c r="HWT84" s="148"/>
      <c r="HWU84" s="149"/>
      <c r="HWV84" s="150"/>
      <c r="HWW84" s="151"/>
      <c r="HWX84" s="151"/>
      <c r="HWY84" s="152"/>
      <c r="HWZ84" s="152"/>
      <c r="HXA84" s="153"/>
      <c r="HXB84" s="153"/>
      <c r="HXC84" s="153"/>
      <c r="HXD84" s="106"/>
      <c r="HXH84" s="154"/>
      <c r="HXI84" s="25"/>
      <c r="HXJ84" s="147"/>
      <c r="HXK84" s="148"/>
      <c r="HXL84" s="149"/>
      <c r="HXM84" s="150"/>
      <c r="HXN84" s="151"/>
      <c r="HXO84" s="151"/>
      <c r="HXP84" s="152"/>
      <c r="HXQ84" s="152"/>
      <c r="HXR84" s="153"/>
      <c r="HXS84" s="153"/>
      <c r="HXT84" s="153"/>
      <c r="HXU84" s="106"/>
      <c r="HXY84" s="154"/>
      <c r="HXZ84" s="25"/>
      <c r="HYA84" s="147"/>
      <c r="HYB84" s="148"/>
      <c r="HYC84" s="149"/>
      <c r="HYD84" s="150"/>
      <c r="HYE84" s="151"/>
      <c r="HYF84" s="151"/>
      <c r="HYG84" s="152"/>
      <c r="HYH84" s="152"/>
      <c r="HYI84" s="153"/>
      <c r="HYJ84" s="153"/>
      <c r="HYK84" s="153"/>
      <c r="HYL84" s="106"/>
      <c r="HYP84" s="154"/>
      <c r="HYQ84" s="25"/>
      <c r="HYR84" s="147"/>
      <c r="HYS84" s="148"/>
      <c r="HYT84" s="149"/>
      <c r="HYU84" s="150"/>
      <c r="HYV84" s="151"/>
      <c r="HYW84" s="151"/>
      <c r="HYX84" s="152"/>
      <c r="HYY84" s="152"/>
      <c r="HYZ84" s="153"/>
      <c r="HZA84" s="153"/>
      <c r="HZB84" s="153"/>
      <c r="HZC84" s="106"/>
      <c r="HZG84" s="154"/>
      <c r="HZH84" s="25"/>
      <c r="HZI84" s="147"/>
      <c r="HZJ84" s="148"/>
      <c r="HZK84" s="149"/>
      <c r="HZL84" s="150"/>
      <c r="HZM84" s="151"/>
      <c r="HZN84" s="151"/>
      <c r="HZO84" s="152"/>
      <c r="HZP84" s="152"/>
      <c r="HZQ84" s="153"/>
      <c r="HZR84" s="153"/>
      <c r="HZS84" s="153"/>
      <c r="HZT84" s="106"/>
      <c r="HZX84" s="154"/>
      <c r="HZY84" s="25"/>
      <c r="HZZ84" s="147"/>
      <c r="IAA84" s="148"/>
      <c r="IAB84" s="149"/>
      <c r="IAC84" s="150"/>
      <c r="IAD84" s="151"/>
      <c r="IAE84" s="151"/>
      <c r="IAF84" s="152"/>
      <c r="IAG84" s="152"/>
      <c r="IAH84" s="153"/>
      <c r="IAI84" s="153"/>
      <c r="IAJ84" s="153"/>
      <c r="IAK84" s="106"/>
      <c r="IAO84" s="154"/>
      <c r="IAP84" s="25"/>
      <c r="IAQ84" s="147"/>
      <c r="IAR84" s="148"/>
      <c r="IAS84" s="149"/>
      <c r="IAT84" s="150"/>
      <c r="IAU84" s="151"/>
      <c r="IAV84" s="151"/>
      <c r="IAW84" s="152"/>
      <c r="IAX84" s="152"/>
      <c r="IAY84" s="153"/>
      <c r="IAZ84" s="153"/>
      <c r="IBA84" s="153"/>
      <c r="IBB84" s="106"/>
      <c r="IBF84" s="154"/>
      <c r="IBG84" s="25"/>
      <c r="IBH84" s="147"/>
      <c r="IBI84" s="148"/>
      <c r="IBJ84" s="149"/>
      <c r="IBK84" s="150"/>
      <c r="IBL84" s="151"/>
      <c r="IBM84" s="151"/>
      <c r="IBN84" s="152"/>
      <c r="IBO84" s="152"/>
      <c r="IBP84" s="153"/>
      <c r="IBQ84" s="153"/>
      <c r="IBR84" s="153"/>
      <c r="IBS84" s="106"/>
      <c r="IBW84" s="154"/>
      <c r="IBX84" s="25"/>
      <c r="IBY84" s="147"/>
      <c r="IBZ84" s="148"/>
      <c r="ICA84" s="149"/>
      <c r="ICB84" s="150"/>
      <c r="ICC84" s="151"/>
      <c r="ICD84" s="151"/>
      <c r="ICE84" s="152"/>
      <c r="ICF84" s="152"/>
      <c r="ICG84" s="153"/>
      <c r="ICH84" s="153"/>
      <c r="ICI84" s="153"/>
      <c r="ICJ84" s="106"/>
      <c r="ICN84" s="154"/>
      <c r="ICO84" s="25"/>
      <c r="ICP84" s="147"/>
      <c r="ICQ84" s="148"/>
      <c r="ICR84" s="149"/>
      <c r="ICS84" s="150"/>
      <c r="ICT84" s="151"/>
      <c r="ICU84" s="151"/>
      <c r="ICV84" s="152"/>
      <c r="ICW84" s="152"/>
      <c r="ICX84" s="153"/>
      <c r="ICY84" s="153"/>
      <c r="ICZ84" s="153"/>
      <c r="IDA84" s="106"/>
      <c r="IDE84" s="154"/>
      <c r="IDF84" s="25"/>
      <c r="IDG84" s="147"/>
      <c r="IDH84" s="148"/>
      <c r="IDI84" s="149"/>
      <c r="IDJ84" s="150"/>
      <c r="IDK84" s="151"/>
      <c r="IDL84" s="151"/>
      <c r="IDM84" s="152"/>
      <c r="IDN84" s="152"/>
      <c r="IDO84" s="153"/>
      <c r="IDP84" s="153"/>
      <c r="IDQ84" s="153"/>
      <c r="IDR84" s="106"/>
      <c r="IDV84" s="154"/>
      <c r="IDW84" s="25"/>
      <c r="IDX84" s="147"/>
      <c r="IDY84" s="148"/>
      <c r="IDZ84" s="149"/>
      <c r="IEA84" s="150"/>
      <c r="IEB84" s="151"/>
      <c r="IEC84" s="151"/>
      <c r="IED84" s="152"/>
      <c r="IEE84" s="152"/>
      <c r="IEF84" s="153"/>
      <c r="IEG84" s="153"/>
      <c r="IEH84" s="153"/>
      <c r="IEI84" s="106"/>
      <c r="IEM84" s="154"/>
      <c r="IEN84" s="25"/>
      <c r="IEO84" s="147"/>
      <c r="IEP84" s="148"/>
      <c r="IEQ84" s="149"/>
      <c r="IER84" s="150"/>
      <c r="IES84" s="151"/>
      <c r="IET84" s="151"/>
      <c r="IEU84" s="152"/>
      <c r="IEV84" s="152"/>
      <c r="IEW84" s="153"/>
      <c r="IEX84" s="153"/>
      <c r="IEY84" s="153"/>
      <c r="IEZ84" s="106"/>
      <c r="IFD84" s="154"/>
      <c r="IFE84" s="25"/>
      <c r="IFF84" s="147"/>
      <c r="IFG84" s="148"/>
      <c r="IFH84" s="149"/>
      <c r="IFI84" s="150"/>
      <c r="IFJ84" s="151"/>
      <c r="IFK84" s="151"/>
      <c r="IFL84" s="152"/>
      <c r="IFM84" s="152"/>
      <c r="IFN84" s="153"/>
      <c r="IFO84" s="153"/>
      <c r="IFP84" s="153"/>
      <c r="IFQ84" s="106"/>
      <c r="IFU84" s="154"/>
      <c r="IFV84" s="25"/>
      <c r="IFW84" s="147"/>
      <c r="IFX84" s="148"/>
      <c r="IFY84" s="149"/>
      <c r="IFZ84" s="150"/>
      <c r="IGA84" s="151"/>
      <c r="IGB84" s="151"/>
      <c r="IGC84" s="152"/>
      <c r="IGD84" s="152"/>
      <c r="IGE84" s="153"/>
      <c r="IGF84" s="153"/>
      <c r="IGG84" s="153"/>
      <c r="IGH84" s="106"/>
      <c r="IGL84" s="154"/>
      <c r="IGM84" s="25"/>
      <c r="IGN84" s="147"/>
      <c r="IGO84" s="148"/>
      <c r="IGP84" s="149"/>
      <c r="IGQ84" s="150"/>
      <c r="IGR84" s="151"/>
      <c r="IGS84" s="151"/>
      <c r="IGT84" s="152"/>
      <c r="IGU84" s="152"/>
      <c r="IGV84" s="153"/>
      <c r="IGW84" s="153"/>
      <c r="IGX84" s="153"/>
      <c r="IGY84" s="106"/>
      <c r="IHC84" s="154"/>
      <c r="IHD84" s="25"/>
      <c r="IHE84" s="147"/>
      <c r="IHF84" s="148"/>
      <c r="IHG84" s="149"/>
      <c r="IHH84" s="150"/>
      <c r="IHI84" s="151"/>
      <c r="IHJ84" s="151"/>
      <c r="IHK84" s="152"/>
      <c r="IHL84" s="152"/>
      <c r="IHM84" s="153"/>
      <c r="IHN84" s="153"/>
      <c r="IHO84" s="153"/>
      <c r="IHP84" s="106"/>
      <c r="IHT84" s="154"/>
      <c r="IHU84" s="25"/>
      <c r="IHV84" s="147"/>
      <c r="IHW84" s="148"/>
      <c r="IHX84" s="149"/>
      <c r="IHY84" s="150"/>
      <c r="IHZ84" s="151"/>
      <c r="IIA84" s="151"/>
      <c r="IIB84" s="152"/>
      <c r="IIC84" s="152"/>
      <c r="IID84" s="153"/>
      <c r="IIE84" s="153"/>
      <c r="IIF84" s="153"/>
      <c r="IIG84" s="106"/>
      <c r="IIK84" s="154"/>
      <c r="IIL84" s="25"/>
      <c r="IIM84" s="147"/>
      <c r="IIN84" s="148"/>
      <c r="IIO84" s="149"/>
      <c r="IIP84" s="150"/>
      <c r="IIQ84" s="151"/>
      <c r="IIR84" s="151"/>
      <c r="IIS84" s="152"/>
      <c r="IIT84" s="152"/>
      <c r="IIU84" s="153"/>
      <c r="IIV84" s="153"/>
      <c r="IIW84" s="153"/>
      <c r="IIX84" s="106"/>
      <c r="IJB84" s="154"/>
      <c r="IJC84" s="25"/>
      <c r="IJD84" s="147"/>
      <c r="IJE84" s="148"/>
      <c r="IJF84" s="149"/>
      <c r="IJG84" s="150"/>
      <c r="IJH84" s="151"/>
      <c r="IJI84" s="151"/>
      <c r="IJJ84" s="152"/>
      <c r="IJK84" s="152"/>
      <c r="IJL84" s="153"/>
      <c r="IJM84" s="153"/>
      <c r="IJN84" s="153"/>
      <c r="IJO84" s="106"/>
      <c r="IJS84" s="154"/>
      <c r="IJT84" s="25"/>
      <c r="IJU84" s="147"/>
      <c r="IJV84" s="148"/>
      <c r="IJW84" s="149"/>
      <c r="IJX84" s="150"/>
      <c r="IJY84" s="151"/>
      <c r="IJZ84" s="151"/>
      <c r="IKA84" s="152"/>
      <c r="IKB84" s="152"/>
      <c r="IKC84" s="153"/>
      <c r="IKD84" s="153"/>
      <c r="IKE84" s="153"/>
      <c r="IKF84" s="106"/>
      <c r="IKJ84" s="154"/>
      <c r="IKK84" s="25"/>
      <c r="IKL84" s="147"/>
      <c r="IKM84" s="148"/>
      <c r="IKN84" s="149"/>
      <c r="IKO84" s="150"/>
      <c r="IKP84" s="151"/>
      <c r="IKQ84" s="151"/>
      <c r="IKR84" s="152"/>
      <c r="IKS84" s="152"/>
      <c r="IKT84" s="153"/>
      <c r="IKU84" s="153"/>
      <c r="IKV84" s="153"/>
      <c r="IKW84" s="106"/>
      <c r="ILA84" s="154"/>
      <c r="ILB84" s="25"/>
      <c r="ILC84" s="147"/>
      <c r="ILD84" s="148"/>
      <c r="ILE84" s="149"/>
      <c r="ILF84" s="150"/>
      <c r="ILG84" s="151"/>
      <c r="ILH84" s="151"/>
      <c r="ILI84" s="152"/>
      <c r="ILJ84" s="152"/>
      <c r="ILK84" s="153"/>
      <c r="ILL84" s="153"/>
      <c r="ILM84" s="153"/>
      <c r="ILN84" s="106"/>
      <c r="ILR84" s="154"/>
      <c r="ILS84" s="25"/>
      <c r="ILT84" s="147"/>
      <c r="ILU84" s="148"/>
      <c r="ILV84" s="149"/>
      <c r="ILW84" s="150"/>
      <c r="ILX84" s="151"/>
      <c r="ILY84" s="151"/>
      <c r="ILZ84" s="152"/>
      <c r="IMA84" s="152"/>
      <c r="IMB84" s="153"/>
      <c r="IMC84" s="153"/>
      <c r="IMD84" s="153"/>
      <c r="IME84" s="106"/>
      <c r="IMI84" s="154"/>
      <c r="IMJ84" s="25"/>
      <c r="IMK84" s="147"/>
      <c r="IML84" s="148"/>
      <c r="IMM84" s="149"/>
      <c r="IMN84" s="150"/>
      <c r="IMO84" s="151"/>
      <c r="IMP84" s="151"/>
      <c r="IMQ84" s="152"/>
      <c r="IMR84" s="152"/>
      <c r="IMS84" s="153"/>
      <c r="IMT84" s="153"/>
      <c r="IMU84" s="153"/>
      <c r="IMV84" s="106"/>
      <c r="IMZ84" s="154"/>
      <c r="INA84" s="25"/>
      <c r="INB84" s="147"/>
      <c r="INC84" s="148"/>
      <c r="IND84" s="149"/>
      <c r="INE84" s="150"/>
      <c r="INF84" s="151"/>
      <c r="ING84" s="151"/>
      <c r="INH84" s="152"/>
      <c r="INI84" s="152"/>
      <c r="INJ84" s="153"/>
      <c r="INK84" s="153"/>
      <c r="INL84" s="153"/>
      <c r="INM84" s="106"/>
      <c r="INQ84" s="154"/>
      <c r="INR84" s="25"/>
      <c r="INS84" s="147"/>
      <c r="INT84" s="148"/>
      <c r="INU84" s="149"/>
      <c r="INV84" s="150"/>
      <c r="INW84" s="151"/>
      <c r="INX84" s="151"/>
      <c r="INY84" s="152"/>
      <c r="INZ84" s="152"/>
      <c r="IOA84" s="153"/>
      <c r="IOB84" s="153"/>
      <c r="IOC84" s="153"/>
      <c r="IOD84" s="106"/>
      <c r="IOH84" s="154"/>
      <c r="IOI84" s="25"/>
      <c r="IOJ84" s="147"/>
      <c r="IOK84" s="148"/>
      <c r="IOL84" s="149"/>
      <c r="IOM84" s="150"/>
      <c r="ION84" s="151"/>
      <c r="IOO84" s="151"/>
      <c r="IOP84" s="152"/>
      <c r="IOQ84" s="152"/>
      <c r="IOR84" s="153"/>
      <c r="IOS84" s="153"/>
      <c r="IOT84" s="153"/>
      <c r="IOU84" s="106"/>
      <c r="IOY84" s="154"/>
      <c r="IOZ84" s="25"/>
      <c r="IPA84" s="147"/>
      <c r="IPB84" s="148"/>
      <c r="IPC84" s="149"/>
      <c r="IPD84" s="150"/>
      <c r="IPE84" s="151"/>
      <c r="IPF84" s="151"/>
      <c r="IPG84" s="152"/>
      <c r="IPH84" s="152"/>
      <c r="IPI84" s="153"/>
      <c r="IPJ84" s="153"/>
      <c r="IPK84" s="153"/>
      <c r="IPL84" s="106"/>
      <c r="IPP84" s="154"/>
      <c r="IPQ84" s="25"/>
      <c r="IPR84" s="147"/>
      <c r="IPS84" s="148"/>
      <c r="IPT84" s="149"/>
      <c r="IPU84" s="150"/>
      <c r="IPV84" s="151"/>
      <c r="IPW84" s="151"/>
      <c r="IPX84" s="152"/>
      <c r="IPY84" s="152"/>
      <c r="IPZ84" s="153"/>
      <c r="IQA84" s="153"/>
      <c r="IQB84" s="153"/>
      <c r="IQC84" s="106"/>
      <c r="IQG84" s="154"/>
      <c r="IQH84" s="25"/>
      <c r="IQI84" s="147"/>
      <c r="IQJ84" s="148"/>
      <c r="IQK84" s="149"/>
      <c r="IQL84" s="150"/>
      <c r="IQM84" s="151"/>
      <c r="IQN84" s="151"/>
      <c r="IQO84" s="152"/>
      <c r="IQP84" s="152"/>
      <c r="IQQ84" s="153"/>
      <c r="IQR84" s="153"/>
      <c r="IQS84" s="153"/>
      <c r="IQT84" s="106"/>
      <c r="IQX84" s="154"/>
      <c r="IQY84" s="25"/>
      <c r="IQZ84" s="147"/>
      <c r="IRA84" s="148"/>
      <c r="IRB84" s="149"/>
      <c r="IRC84" s="150"/>
      <c r="IRD84" s="151"/>
      <c r="IRE84" s="151"/>
      <c r="IRF84" s="152"/>
      <c r="IRG84" s="152"/>
      <c r="IRH84" s="153"/>
      <c r="IRI84" s="153"/>
      <c r="IRJ84" s="153"/>
      <c r="IRK84" s="106"/>
      <c r="IRO84" s="154"/>
      <c r="IRP84" s="25"/>
      <c r="IRQ84" s="147"/>
      <c r="IRR84" s="148"/>
      <c r="IRS84" s="149"/>
      <c r="IRT84" s="150"/>
      <c r="IRU84" s="151"/>
      <c r="IRV84" s="151"/>
      <c r="IRW84" s="152"/>
      <c r="IRX84" s="152"/>
      <c r="IRY84" s="153"/>
      <c r="IRZ84" s="153"/>
      <c r="ISA84" s="153"/>
      <c r="ISB84" s="106"/>
      <c r="ISF84" s="154"/>
      <c r="ISG84" s="25"/>
      <c r="ISH84" s="147"/>
      <c r="ISI84" s="148"/>
      <c r="ISJ84" s="149"/>
      <c r="ISK84" s="150"/>
      <c r="ISL84" s="151"/>
      <c r="ISM84" s="151"/>
      <c r="ISN84" s="152"/>
      <c r="ISO84" s="152"/>
      <c r="ISP84" s="153"/>
      <c r="ISQ84" s="153"/>
      <c r="ISR84" s="153"/>
      <c r="ISS84" s="106"/>
      <c r="ISW84" s="154"/>
      <c r="ISX84" s="25"/>
      <c r="ISY84" s="147"/>
      <c r="ISZ84" s="148"/>
      <c r="ITA84" s="149"/>
      <c r="ITB84" s="150"/>
      <c r="ITC84" s="151"/>
      <c r="ITD84" s="151"/>
      <c r="ITE84" s="152"/>
      <c r="ITF84" s="152"/>
      <c r="ITG84" s="153"/>
      <c r="ITH84" s="153"/>
      <c r="ITI84" s="153"/>
      <c r="ITJ84" s="106"/>
      <c r="ITN84" s="154"/>
      <c r="ITO84" s="25"/>
      <c r="ITP84" s="147"/>
      <c r="ITQ84" s="148"/>
      <c r="ITR84" s="149"/>
      <c r="ITS84" s="150"/>
      <c r="ITT84" s="151"/>
      <c r="ITU84" s="151"/>
      <c r="ITV84" s="152"/>
      <c r="ITW84" s="152"/>
      <c r="ITX84" s="153"/>
      <c r="ITY84" s="153"/>
      <c r="ITZ84" s="153"/>
      <c r="IUA84" s="106"/>
      <c r="IUE84" s="154"/>
      <c r="IUF84" s="25"/>
      <c r="IUG84" s="147"/>
      <c r="IUH84" s="148"/>
      <c r="IUI84" s="149"/>
      <c r="IUJ84" s="150"/>
      <c r="IUK84" s="151"/>
      <c r="IUL84" s="151"/>
      <c r="IUM84" s="152"/>
      <c r="IUN84" s="152"/>
      <c r="IUO84" s="153"/>
      <c r="IUP84" s="153"/>
      <c r="IUQ84" s="153"/>
      <c r="IUR84" s="106"/>
      <c r="IUV84" s="154"/>
      <c r="IUW84" s="25"/>
      <c r="IUX84" s="147"/>
      <c r="IUY84" s="148"/>
      <c r="IUZ84" s="149"/>
      <c r="IVA84" s="150"/>
      <c r="IVB84" s="151"/>
      <c r="IVC84" s="151"/>
      <c r="IVD84" s="152"/>
      <c r="IVE84" s="152"/>
      <c r="IVF84" s="153"/>
      <c r="IVG84" s="153"/>
      <c r="IVH84" s="153"/>
      <c r="IVI84" s="106"/>
      <c r="IVM84" s="154"/>
      <c r="IVN84" s="25"/>
      <c r="IVO84" s="147"/>
      <c r="IVP84" s="148"/>
      <c r="IVQ84" s="149"/>
      <c r="IVR84" s="150"/>
      <c r="IVS84" s="151"/>
      <c r="IVT84" s="151"/>
      <c r="IVU84" s="152"/>
      <c r="IVV84" s="152"/>
      <c r="IVW84" s="153"/>
      <c r="IVX84" s="153"/>
      <c r="IVY84" s="153"/>
      <c r="IVZ84" s="106"/>
      <c r="IWD84" s="154"/>
      <c r="IWE84" s="25"/>
      <c r="IWF84" s="147"/>
      <c r="IWG84" s="148"/>
      <c r="IWH84" s="149"/>
      <c r="IWI84" s="150"/>
      <c r="IWJ84" s="151"/>
      <c r="IWK84" s="151"/>
      <c r="IWL84" s="152"/>
      <c r="IWM84" s="152"/>
      <c r="IWN84" s="153"/>
      <c r="IWO84" s="153"/>
      <c r="IWP84" s="153"/>
      <c r="IWQ84" s="106"/>
      <c r="IWU84" s="154"/>
      <c r="IWV84" s="25"/>
      <c r="IWW84" s="147"/>
      <c r="IWX84" s="148"/>
      <c r="IWY84" s="149"/>
      <c r="IWZ84" s="150"/>
      <c r="IXA84" s="151"/>
      <c r="IXB84" s="151"/>
      <c r="IXC84" s="152"/>
      <c r="IXD84" s="152"/>
      <c r="IXE84" s="153"/>
      <c r="IXF84" s="153"/>
      <c r="IXG84" s="153"/>
      <c r="IXH84" s="106"/>
      <c r="IXL84" s="154"/>
      <c r="IXM84" s="25"/>
      <c r="IXN84" s="147"/>
      <c r="IXO84" s="148"/>
      <c r="IXP84" s="149"/>
      <c r="IXQ84" s="150"/>
      <c r="IXR84" s="151"/>
      <c r="IXS84" s="151"/>
      <c r="IXT84" s="152"/>
      <c r="IXU84" s="152"/>
      <c r="IXV84" s="153"/>
      <c r="IXW84" s="153"/>
      <c r="IXX84" s="153"/>
      <c r="IXY84" s="106"/>
      <c r="IYC84" s="154"/>
      <c r="IYD84" s="25"/>
      <c r="IYE84" s="147"/>
      <c r="IYF84" s="148"/>
      <c r="IYG84" s="149"/>
      <c r="IYH84" s="150"/>
      <c r="IYI84" s="151"/>
      <c r="IYJ84" s="151"/>
      <c r="IYK84" s="152"/>
      <c r="IYL84" s="152"/>
      <c r="IYM84" s="153"/>
      <c r="IYN84" s="153"/>
      <c r="IYO84" s="153"/>
      <c r="IYP84" s="106"/>
      <c r="IYT84" s="154"/>
      <c r="IYU84" s="25"/>
      <c r="IYV84" s="147"/>
      <c r="IYW84" s="148"/>
      <c r="IYX84" s="149"/>
      <c r="IYY84" s="150"/>
      <c r="IYZ84" s="151"/>
      <c r="IZA84" s="151"/>
      <c r="IZB84" s="152"/>
      <c r="IZC84" s="152"/>
      <c r="IZD84" s="153"/>
      <c r="IZE84" s="153"/>
      <c r="IZF84" s="153"/>
      <c r="IZG84" s="106"/>
      <c r="IZK84" s="154"/>
      <c r="IZL84" s="25"/>
      <c r="IZM84" s="147"/>
      <c r="IZN84" s="148"/>
      <c r="IZO84" s="149"/>
      <c r="IZP84" s="150"/>
      <c r="IZQ84" s="151"/>
      <c r="IZR84" s="151"/>
      <c r="IZS84" s="152"/>
      <c r="IZT84" s="152"/>
      <c r="IZU84" s="153"/>
      <c r="IZV84" s="153"/>
      <c r="IZW84" s="153"/>
      <c r="IZX84" s="106"/>
      <c r="JAB84" s="154"/>
      <c r="JAC84" s="25"/>
      <c r="JAD84" s="147"/>
      <c r="JAE84" s="148"/>
      <c r="JAF84" s="149"/>
      <c r="JAG84" s="150"/>
      <c r="JAH84" s="151"/>
      <c r="JAI84" s="151"/>
      <c r="JAJ84" s="152"/>
      <c r="JAK84" s="152"/>
      <c r="JAL84" s="153"/>
      <c r="JAM84" s="153"/>
      <c r="JAN84" s="153"/>
      <c r="JAO84" s="106"/>
      <c r="JAS84" s="154"/>
      <c r="JAT84" s="25"/>
      <c r="JAU84" s="147"/>
      <c r="JAV84" s="148"/>
      <c r="JAW84" s="149"/>
      <c r="JAX84" s="150"/>
      <c r="JAY84" s="151"/>
      <c r="JAZ84" s="151"/>
      <c r="JBA84" s="152"/>
      <c r="JBB84" s="152"/>
      <c r="JBC84" s="153"/>
      <c r="JBD84" s="153"/>
      <c r="JBE84" s="153"/>
      <c r="JBF84" s="106"/>
      <c r="JBJ84" s="154"/>
      <c r="JBK84" s="25"/>
      <c r="JBL84" s="147"/>
      <c r="JBM84" s="148"/>
      <c r="JBN84" s="149"/>
      <c r="JBO84" s="150"/>
      <c r="JBP84" s="151"/>
      <c r="JBQ84" s="151"/>
      <c r="JBR84" s="152"/>
      <c r="JBS84" s="152"/>
      <c r="JBT84" s="153"/>
      <c r="JBU84" s="153"/>
      <c r="JBV84" s="153"/>
      <c r="JBW84" s="106"/>
      <c r="JCA84" s="154"/>
      <c r="JCB84" s="25"/>
      <c r="JCC84" s="147"/>
      <c r="JCD84" s="148"/>
      <c r="JCE84" s="149"/>
      <c r="JCF84" s="150"/>
      <c r="JCG84" s="151"/>
      <c r="JCH84" s="151"/>
      <c r="JCI84" s="152"/>
      <c r="JCJ84" s="152"/>
      <c r="JCK84" s="153"/>
      <c r="JCL84" s="153"/>
      <c r="JCM84" s="153"/>
      <c r="JCN84" s="106"/>
      <c r="JCR84" s="154"/>
      <c r="JCS84" s="25"/>
      <c r="JCT84" s="147"/>
      <c r="JCU84" s="148"/>
      <c r="JCV84" s="149"/>
      <c r="JCW84" s="150"/>
      <c r="JCX84" s="151"/>
      <c r="JCY84" s="151"/>
      <c r="JCZ84" s="152"/>
      <c r="JDA84" s="152"/>
      <c r="JDB84" s="153"/>
      <c r="JDC84" s="153"/>
      <c r="JDD84" s="153"/>
      <c r="JDE84" s="106"/>
      <c r="JDI84" s="154"/>
      <c r="JDJ84" s="25"/>
      <c r="JDK84" s="147"/>
      <c r="JDL84" s="148"/>
      <c r="JDM84" s="149"/>
      <c r="JDN84" s="150"/>
      <c r="JDO84" s="151"/>
      <c r="JDP84" s="151"/>
      <c r="JDQ84" s="152"/>
      <c r="JDR84" s="152"/>
      <c r="JDS84" s="153"/>
      <c r="JDT84" s="153"/>
      <c r="JDU84" s="153"/>
      <c r="JDV84" s="106"/>
      <c r="JDZ84" s="154"/>
      <c r="JEA84" s="25"/>
      <c r="JEB84" s="147"/>
      <c r="JEC84" s="148"/>
      <c r="JED84" s="149"/>
      <c r="JEE84" s="150"/>
      <c r="JEF84" s="151"/>
      <c r="JEG84" s="151"/>
      <c r="JEH84" s="152"/>
      <c r="JEI84" s="152"/>
      <c r="JEJ84" s="153"/>
      <c r="JEK84" s="153"/>
      <c r="JEL84" s="153"/>
      <c r="JEM84" s="106"/>
      <c r="JEQ84" s="154"/>
      <c r="JER84" s="25"/>
      <c r="JES84" s="147"/>
      <c r="JET84" s="148"/>
      <c r="JEU84" s="149"/>
      <c r="JEV84" s="150"/>
      <c r="JEW84" s="151"/>
      <c r="JEX84" s="151"/>
      <c r="JEY84" s="152"/>
      <c r="JEZ84" s="152"/>
      <c r="JFA84" s="153"/>
      <c r="JFB84" s="153"/>
      <c r="JFC84" s="153"/>
      <c r="JFD84" s="106"/>
      <c r="JFH84" s="154"/>
      <c r="JFI84" s="25"/>
      <c r="JFJ84" s="147"/>
      <c r="JFK84" s="148"/>
      <c r="JFL84" s="149"/>
      <c r="JFM84" s="150"/>
      <c r="JFN84" s="151"/>
      <c r="JFO84" s="151"/>
      <c r="JFP84" s="152"/>
      <c r="JFQ84" s="152"/>
      <c r="JFR84" s="153"/>
      <c r="JFS84" s="153"/>
      <c r="JFT84" s="153"/>
      <c r="JFU84" s="106"/>
      <c r="JFY84" s="154"/>
      <c r="JFZ84" s="25"/>
      <c r="JGA84" s="147"/>
      <c r="JGB84" s="148"/>
      <c r="JGC84" s="149"/>
      <c r="JGD84" s="150"/>
      <c r="JGE84" s="151"/>
      <c r="JGF84" s="151"/>
      <c r="JGG84" s="152"/>
      <c r="JGH84" s="152"/>
      <c r="JGI84" s="153"/>
      <c r="JGJ84" s="153"/>
      <c r="JGK84" s="153"/>
      <c r="JGL84" s="106"/>
      <c r="JGP84" s="154"/>
      <c r="JGQ84" s="25"/>
      <c r="JGR84" s="147"/>
      <c r="JGS84" s="148"/>
      <c r="JGT84" s="149"/>
      <c r="JGU84" s="150"/>
      <c r="JGV84" s="151"/>
      <c r="JGW84" s="151"/>
      <c r="JGX84" s="152"/>
      <c r="JGY84" s="152"/>
      <c r="JGZ84" s="153"/>
      <c r="JHA84" s="153"/>
      <c r="JHB84" s="153"/>
      <c r="JHC84" s="106"/>
      <c r="JHG84" s="154"/>
      <c r="JHH84" s="25"/>
      <c r="JHI84" s="147"/>
      <c r="JHJ84" s="148"/>
      <c r="JHK84" s="149"/>
      <c r="JHL84" s="150"/>
      <c r="JHM84" s="151"/>
      <c r="JHN84" s="151"/>
      <c r="JHO84" s="152"/>
      <c r="JHP84" s="152"/>
      <c r="JHQ84" s="153"/>
      <c r="JHR84" s="153"/>
      <c r="JHS84" s="153"/>
      <c r="JHT84" s="106"/>
      <c r="JHX84" s="154"/>
      <c r="JHY84" s="25"/>
      <c r="JHZ84" s="147"/>
      <c r="JIA84" s="148"/>
      <c r="JIB84" s="149"/>
      <c r="JIC84" s="150"/>
      <c r="JID84" s="151"/>
      <c r="JIE84" s="151"/>
      <c r="JIF84" s="152"/>
      <c r="JIG84" s="152"/>
      <c r="JIH84" s="153"/>
      <c r="JII84" s="153"/>
      <c r="JIJ84" s="153"/>
      <c r="JIK84" s="106"/>
      <c r="JIO84" s="154"/>
      <c r="JIP84" s="25"/>
      <c r="JIQ84" s="147"/>
      <c r="JIR84" s="148"/>
      <c r="JIS84" s="149"/>
      <c r="JIT84" s="150"/>
      <c r="JIU84" s="151"/>
      <c r="JIV84" s="151"/>
      <c r="JIW84" s="152"/>
      <c r="JIX84" s="152"/>
      <c r="JIY84" s="153"/>
      <c r="JIZ84" s="153"/>
      <c r="JJA84" s="153"/>
      <c r="JJB84" s="106"/>
      <c r="JJF84" s="154"/>
      <c r="JJG84" s="25"/>
      <c r="JJH84" s="147"/>
      <c r="JJI84" s="148"/>
      <c r="JJJ84" s="149"/>
      <c r="JJK84" s="150"/>
      <c r="JJL84" s="151"/>
      <c r="JJM84" s="151"/>
      <c r="JJN84" s="152"/>
      <c r="JJO84" s="152"/>
      <c r="JJP84" s="153"/>
      <c r="JJQ84" s="153"/>
      <c r="JJR84" s="153"/>
      <c r="JJS84" s="106"/>
      <c r="JJW84" s="154"/>
      <c r="JJX84" s="25"/>
      <c r="JJY84" s="147"/>
      <c r="JJZ84" s="148"/>
      <c r="JKA84" s="149"/>
      <c r="JKB84" s="150"/>
      <c r="JKC84" s="151"/>
      <c r="JKD84" s="151"/>
      <c r="JKE84" s="152"/>
      <c r="JKF84" s="152"/>
      <c r="JKG84" s="153"/>
      <c r="JKH84" s="153"/>
      <c r="JKI84" s="153"/>
      <c r="JKJ84" s="106"/>
      <c r="JKN84" s="154"/>
      <c r="JKO84" s="25"/>
      <c r="JKP84" s="147"/>
      <c r="JKQ84" s="148"/>
      <c r="JKR84" s="149"/>
      <c r="JKS84" s="150"/>
      <c r="JKT84" s="151"/>
      <c r="JKU84" s="151"/>
      <c r="JKV84" s="152"/>
      <c r="JKW84" s="152"/>
      <c r="JKX84" s="153"/>
      <c r="JKY84" s="153"/>
      <c r="JKZ84" s="153"/>
      <c r="JLA84" s="106"/>
      <c r="JLE84" s="154"/>
      <c r="JLF84" s="25"/>
      <c r="JLG84" s="147"/>
      <c r="JLH84" s="148"/>
      <c r="JLI84" s="149"/>
      <c r="JLJ84" s="150"/>
      <c r="JLK84" s="151"/>
      <c r="JLL84" s="151"/>
      <c r="JLM84" s="152"/>
      <c r="JLN84" s="152"/>
      <c r="JLO84" s="153"/>
      <c r="JLP84" s="153"/>
      <c r="JLQ84" s="153"/>
      <c r="JLR84" s="106"/>
      <c r="JLV84" s="154"/>
      <c r="JLW84" s="25"/>
      <c r="JLX84" s="147"/>
      <c r="JLY84" s="148"/>
      <c r="JLZ84" s="149"/>
      <c r="JMA84" s="150"/>
      <c r="JMB84" s="151"/>
      <c r="JMC84" s="151"/>
      <c r="JMD84" s="152"/>
      <c r="JME84" s="152"/>
      <c r="JMF84" s="153"/>
      <c r="JMG84" s="153"/>
      <c r="JMH84" s="153"/>
      <c r="JMI84" s="106"/>
      <c r="JMM84" s="154"/>
      <c r="JMN84" s="25"/>
      <c r="JMO84" s="147"/>
      <c r="JMP84" s="148"/>
      <c r="JMQ84" s="149"/>
      <c r="JMR84" s="150"/>
      <c r="JMS84" s="151"/>
      <c r="JMT84" s="151"/>
      <c r="JMU84" s="152"/>
      <c r="JMV84" s="152"/>
      <c r="JMW84" s="153"/>
      <c r="JMX84" s="153"/>
      <c r="JMY84" s="153"/>
      <c r="JMZ84" s="106"/>
      <c r="JND84" s="154"/>
      <c r="JNE84" s="25"/>
      <c r="JNF84" s="147"/>
      <c r="JNG84" s="148"/>
      <c r="JNH84" s="149"/>
      <c r="JNI84" s="150"/>
      <c r="JNJ84" s="151"/>
      <c r="JNK84" s="151"/>
      <c r="JNL84" s="152"/>
      <c r="JNM84" s="152"/>
      <c r="JNN84" s="153"/>
      <c r="JNO84" s="153"/>
      <c r="JNP84" s="153"/>
      <c r="JNQ84" s="106"/>
      <c r="JNU84" s="154"/>
      <c r="JNV84" s="25"/>
      <c r="JNW84" s="147"/>
      <c r="JNX84" s="148"/>
      <c r="JNY84" s="149"/>
      <c r="JNZ84" s="150"/>
      <c r="JOA84" s="151"/>
      <c r="JOB84" s="151"/>
      <c r="JOC84" s="152"/>
      <c r="JOD84" s="152"/>
      <c r="JOE84" s="153"/>
      <c r="JOF84" s="153"/>
      <c r="JOG84" s="153"/>
      <c r="JOH84" s="106"/>
      <c r="JOL84" s="154"/>
      <c r="JOM84" s="25"/>
      <c r="JON84" s="147"/>
      <c r="JOO84" s="148"/>
      <c r="JOP84" s="149"/>
      <c r="JOQ84" s="150"/>
      <c r="JOR84" s="151"/>
      <c r="JOS84" s="151"/>
      <c r="JOT84" s="152"/>
      <c r="JOU84" s="152"/>
      <c r="JOV84" s="153"/>
      <c r="JOW84" s="153"/>
      <c r="JOX84" s="153"/>
      <c r="JOY84" s="106"/>
      <c r="JPC84" s="154"/>
      <c r="JPD84" s="25"/>
      <c r="JPE84" s="147"/>
      <c r="JPF84" s="148"/>
      <c r="JPG84" s="149"/>
      <c r="JPH84" s="150"/>
      <c r="JPI84" s="151"/>
      <c r="JPJ84" s="151"/>
      <c r="JPK84" s="152"/>
      <c r="JPL84" s="152"/>
      <c r="JPM84" s="153"/>
      <c r="JPN84" s="153"/>
      <c r="JPO84" s="153"/>
      <c r="JPP84" s="106"/>
      <c r="JPT84" s="154"/>
      <c r="JPU84" s="25"/>
      <c r="JPV84" s="147"/>
      <c r="JPW84" s="148"/>
      <c r="JPX84" s="149"/>
      <c r="JPY84" s="150"/>
      <c r="JPZ84" s="151"/>
      <c r="JQA84" s="151"/>
      <c r="JQB84" s="152"/>
      <c r="JQC84" s="152"/>
      <c r="JQD84" s="153"/>
      <c r="JQE84" s="153"/>
      <c r="JQF84" s="153"/>
      <c r="JQG84" s="106"/>
      <c r="JQK84" s="154"/>
      <c r="JQL84" s="25"/>
      <c r="JQM84" s="147"/>
      <c r="JQN84" s="148"/>
      <c r="JQO84" s="149"/>
      <c r="JQP84" s="150"/>
      <c r="JQQ84" s="151"/>
      <c r="JQR84" s="151"/>
      <c r="JQS84" s="152"/>
      <c r="JQT84" s="152"/>
      <c r="JQU84" s="153"/>
      <c r="JQV84" s="153"/>
      <c r="JQW84" s="153"/>
      <c r="JQX84" s="106"/>
      <c r="JRB84" s="154"/>
      <c r="JRC84" s="25"/>
      <c r="JRD84" s="147"/>
      <c r="JRE84" s="148"/>
      <c r="JRF84" s="149"/>
      <c r="JRG84" s="150"/>
      <c r="JRH84" s="151"/>
      <c r="JRI84" s="151"/>
      <c r="JRJ84" s="152"/>
      <c r="JRK84" s="152"/>
      <c r="JRL84" s="153"/>
      <c r="JRM84" s="153"/>
      <c r="JRN84" s="153"/>
      <c r="JRO84" s="106"/>
      <c r="JRS84" s="154"/>
      <c r="JRT84" s="25"/>
      <c r="JRU84" s="147"/>
      <c r="JRV84" s="148"/>
      <c r="JRW84" s="149"/>
      <c r="JRX84" s="150"/>
      <c r="JRY84" s="151"/>
      <c r="JRZ84" s="151"/>
      <c r="JSA84" s="152"/>
      <c r="JSB84" s="152"/>
      <c r="JSC84" s="153"/>
      <c r="JSD84" s="153"/>
      <c r="JSE84" s="153"/>
      <c r="JSF84" s="106"/>
      <c r="JSJ84" s="154"/>
      <c r="JSK84" s="25"/>
      <c r="JSL84" s="147"/>
      <c r="JSM84" s="148"/>
      <c r="JSN84" s="149"/>
      <c r="JSO84" s="150"/>
      <c r="JSP84" s="151"/>
      <c r="JSQ84" s="151"/>
      <c r="JSR84" s="152"/>
      <c r="JSS84" s="152"/>
      <c r="JST84" s="153"/>
      <c r="JSU84" s="153"/>
      <c r="JSV84" s="153"/>
      <c r="JSW84" s="106"/>
      <c r="JTA84" s="154"/>
      <c r="JTB84" s="25"/>
      <c r="JTC84" s="147"/>
      <c r="JTD84" s="148"/>
      <c r="JTE84" s="149"/>
      <c r="JTF84" s="150"/>
      <c r="JTG84" s="151"/>
      <c r="JTH84" s="151"/>
      <c r="JTI84" s="152"/>
      <c r="JTJ84" s="152"/>
      <c r="JTK84" s="153"/>
      <c r="JTL84" s="153"/>
      <c r="JTM84" s="153"/>
      <c r="JTN84" s="106"/>
      <c r="JTR84" s="154"/>
      <c r="JTS84" s="25"/>
      <c r="JTT84" s="147"/>
      <c r="JTU84" s="148"/>
      <c r="JTV84" s="149"/>
      <c r="JTW84" s="150"/>
      <c r="JTX84" s="151"/>
      <c r="JTY84" s="151"/>
      <c r="JTZ84" s="152"/>
      <c r="JUA84" s="152"/>
      <c r="JUB84" s="153"/>
      <c r="JUC84" s="153"/>
      <c r="JUD84" s="153"/>
      <c r="JUE84" s="106"/>
      <c r="JUI84" s="154"/>
      <c r="JUJ84" s="25"/>
      <c r="JUK84" s="147"/>
      <c r="JUL84" s="148"/>
      <c r="JUM84" s="149"/>
      <c r="JUN84" s="150"/>
      <c r="JUO84" s="151"/>
      <c r="JUP84" s="151"/>
      <c r="JUQ84" s="152"/>
      <c r="JUR84" s="152"/>
      <c r="JUS84" s="153"/>
      <c r="JUT84" s="153"/>
      <c r="JUU84" s="153"/>
      <c r="JUV84" s="106"/>
      <c r="JUZ84" s="154"/>
      <c r="JVA84" s="25"/>
      <c r="JVB84" s="147"/>
      <c r="JVC84" s="148"/>
      <c r="JVD84" s="149"/>
      <c r="JVE84" s="150"/>
      <c r="JVF84" s="151"/>
      <c r="JVG84" s="151"/>
      <c r="JVH84" s="152"/>
      <c r="JVI84" s="152"/>
      <c r="JVJ84" s="153"/>
      <c r="JVK84" s="153"/>
      <c r="JVL84" s="153"/>
      <c r="JVM84" s="106"/>
      <c r="JVQ84" s="154"/>
      <c r="JVR84" s="25"/>
      <c r="JVS84" s="147"/>
      <c r="JVT84" s="148"/>
      <c r="JVU84" s="149"/>
      <c r="JVV84" s="150"/>
      <c r="JVW84" s="151"/>
      <c r="JVX84" s="151"/>
      <c r="JVY84" s="152"/>
      <c r="JVZ84" s="152"/>
      <c r="JWA84" s="153"/>
      <c r="JWB84" s="153"/>
      <c r="JWC84" s="153"/>
      <c r="JWD84" s="106"/>
      <c r="JWH84" s="154"/>
      <c r="JWI84" s="25"/>
      <c r="JWJ84" s="147"/>
      <c r="JWK84" s="148"/>
      <c r="JWL84" s="149"/>
      <c r="JWM84" s="150"/>
      <c r="JWN84" s="151"/>
      <c r="JWO84" s="151"/>
      <c r="JWP84" s="152"/>
      <c r="JWQ84" s="152"/>
      <c r="JWR84" s="153"/>
      <c r="JWS84" s="153"/>
      <c r="JWT84" s="153"/>
      <c r="JWU84" s="106"/>
      <c r="JWY84" s="154"/>
      <c r="JWZ84" s="25"/>
      <c r="JXA84" s="147"/>
      <c r="JXB84" s="148"/>
      <c r="JXC84" s="149"/>
      <c r="JXD84" s="150"/>
      <c r="JXE84" s="151"/>
      <c r="JXF84" s="151"/>
      <c r="JXG84" s="152"/>
      <c r="JXH84" s="152"/>
      <c r="JXI84" s="153"/>
      <c r="JXJ84" s="153"/>
      <c r="JXK84" s="153"/>
      <c r="JXL84" s="106"/>
      <c r="JXP84" s="154"/>
      <c r="JXQ84" s="25"/>
      <c r="JXR84" s="147"/>
      <c r="JXS84" s="148"/>
      <c r="JXT84" s="149"/>
      <c r="JXU84" s="150"/>
      <c r="JXV84" s="151"/>
      <c r="JXW84" s="151"/>
      <c r="JXX84" s="152"/>
      <c r="JXY84" s="152"/>
      <c r="JXZ84" s="153"/>
      <c r="JYA84" s="153"/>
      <c r="JYB84" s="153"/>
      <c r="JYC84" s="106"/>
      <c r="JYG84" s="154"/>
      <c r="JYH84" s="25"/>
      <c r="JYI84" s="147"/>
      <c r="JYJ84" s="148"/>
      <c r="JYK84" s="149"/>
      <c r="JYL84" s="150"/>
      <c r="JYM84" s="151"/>
      <c r="JYN84" s="151"/>
      <c r="JYO84" s="152"/>
      <c r="JYP84" s="152"/>
      <c r="JYQ84" s="153"/>
      <c r="JYR84" s="153"/>
      <c r="JYS84" s="153"/>
      <c r="JYT84" s="106"/>
      <c r="JYX84" s="154"/>
      <c r="JYY84" s="25"/>
      <c r="JYZ84" s="147"/>
      <c r="JZA84" s="148"/>
      <c r="JZB84" s="149"/>
      <c r="JZC84" s="150"/>
      <c r="JZD84" s="151"/>
      <c r="JZE84" s="151"/>
      <c r="JZF84" s="152"/>
      <c r="JZG84" s="152"/>
      <c r="JZH84" s="153"/>
      <c r="JZI84" s="153"/>
      <c r="JZJ84" s="153"/>
      <c r="JZK84" s="106"/>
      <c r="JZO84" s="154"/>
      <c r="JZP84" s="25"/>
      <c r="JZQ84" s="147"/>
      <c r="JZR84" s="148"/>
      <c r="JZS84" s="149"/>
      <c r="JZT84" s="150"/>
      <c r="JZU84" s="151"/>
      <c r="JZV84" s="151"/>
      <c r="JZW84" s="152"/>
      <c r="JZX84" s="152"/>
      <c r="JZY84" s="153"/>
      <c r="JZZ84" s="153"/>
      <c r="KAA84" s="153"/>
      <c r="KAB84" s="106"/>
      <c r="KAF84" s="154"/>
      <c r="KAG84" s="25"/>
      <c r="KAH84" s="147"/>
      <c r="KAI84" s="148"/>
      <c r="KAJ84" s="149"/>
      <c r="KAK84" s="150"/>
      <c r="KAL84" s="151"/>
      <c r="KAM84" s="151"/>
      <c r="KAN84" s="152"/>
      <c r="KAO84" s="152"/>
      <c r="KAP84" s="153"/>
      <c r="KAQ84" s="153"/>
      <c r="KAR84" s="153"/>
      <c r="KAS84" s="106"/>
      <c r="KAW84" s="154"/>
      <c r="KAX84" s="25"/>
      <c r="KAY84" s="147"/>
      <c r="KAZ84" s="148"/>
      <c r="KBA84" s="149"/>
      <c r="KBB84" s="150"/>
      <c r="KBC84" s="151"/>
      <c r="KBD84" s="151"/>
      <c r="KBE84" s="152"/>
      <c r="KBF84" s="152"/>
      <c r="KBG84" s="153"/>
      <c r="KBH84" s="153"/>
      <c r="KBI84" s="153"/>
      <c r="KBJ84" s="106"/>
      <c r="KBN84" s="154"/>
      <c r="KBO84" s="25"/>
      <c r="KBP84" s="147"/>
      <c r="KBQ84" s="148"/>
      <c r="KBR84" s="149"/>
      <c r="KBS84" s="150"/>
      <c r="KBT84" s="151"/>
      <c r="KBU84" s="151"/>
      <c r="KBV84" s="152"/>
      <c r="KBW84" s="152"/>
      <c r="KBX84" s="153"/>
      <c r="KBY84" s="153"/>
      <c r="KBZ84" s="153"/>
      <c r="KCA84" s="106"/>
      <c r="KCE84" s="154"/>
      <c r="KCF84" s="25"/>
      <c r="KCG84" s="147"/>
      <c r="KCH84" s="148"/>
      <c r="KCI84" s="149"/>
      <c r="KCJ84" s="150"/>
      <c r="KCK84" s="151"/>
      <c r="KCL84" s="151"/>
      <c r="KCM84" s="152"/>
      <c r="KCN84" s="152"/>
      <c r="KCO84" s="153"/>
      <c r="KCP84" s="153"/>
      <c r="KCQ84" s="153"/>
      <c r="KCR84" s="106"/>
      <c r="KCV84" s="154"/>
      <c r="KCW84" s="25"/>
      <c r="KCX84" s="147"/>
      <c r="KCY84" s="148"/>
      <c r="KCZ84" s="149"/>
      <c r="KDA84" s="150"/>
      <c r="KDB84" s="151"/>
      <c r="KDC84" s="151"/>
      <c r="KDD84" s="152"/>
      <c r="KDE84" s="152"/>
      <c r="KDF84" s="153"/>
      <c r="KDG84" s="153"/>
      <c r="KDH84" s="153"/>
      <c r="KDI84" s="106"/>
      <c r="KDM84" s="154"/>
      <c r="KDN84" s="25"/>
      <c r="KDO84" s="147"/>
      <c r="KDP84" s="148"/>
      <c r="KDQ84" s="149"/>
      <c r="KDR84" s="150"/>
      <c r="KDS84" s="151"/>
      <c r="KDT84" s="151"/>
      <c r="KDU84" s="152"/>
      <c r="KDV84" s="152"/>
      <c r="KDW84" s="153"/>
      <c r="KDX84" s="153"/>
      <c r="KDY84" s="153"/>
      <c r="KDZ84" s="106"/>
      <c r="KED84" s="154"/>
      <c r="KEE84" s="25"/>
      <c r="KEF84" s="147"/>
      <c r="KEG84" s="148"/>
      <c r="KEH84" s="149"/>
      <c r="KEI84" s="150"/>
      <c r="KEJ84" s="151"/>
      <c r="KEK84" s="151"/>
      <c r="KEL84" s="152"/>
      <c r="KEM84" s="152"/>
      <c r="KEN84" s="153"/>
      <c r="KEO84" s="153"/>
      <c r="KEP84" s="153"/>
      <c r="KEQ84" s="106"/>
      <c r="KEU84" s="154"/>
      <c r="KEV84" s="25"/>
      <c r="KEW84" s="147"/>
      <c r="KEX84" s="148"/>
      <c r="KEY84" s="149"/>
      <c r="KEZ84" s="150"/>
      <c r="KFA84" s="151"/>
      <c r="KFB84" s="151"/>
      <c r="KFC84" s="152"/>
      <c r="KFD84" s="152"/>
      <c r="KFE84" s="153"/>
      <c r="KFF84" s="153"/>
      <c r="KFG84" s="153"/>
      <c r="KFH84" s="106"/>
      <c r="KFL84" s="154"/>
      <c r="KFM84" s="25"/>
      <c r="KFN84" s="147"/>
      <c r="KFO84" s="148"/>
      <c r="KFP84" s="149"/>
      <c r="KFQ84" s="150"/>
      <c r="KFR84" s="151"/>
      <c r="KFS84" s="151"/>
      <c r="KFT84" s="152"/>
      <c r="KFU84" s="152"/>
      <c r="KFV84" s="153"/>
      <c r="KFW84" s="153"/>
      <c r="KFX84" s="153"/>
      <c r="KFY84" s="106"/>
      <c r="KGC84" s="154"/>
      <c r="KGD84" s="25"/>
      <c r="KGE84" s="147"/>
      <c r="KGF84" s="148"/>
      <c r="KGG84" s="149"/>
      <c r="KGH84" s="150"/>
      <c r="KGI84" s="151"/>
      <c r="KGJ84" s="151"/>
      <c r="KGK84" s="152"/>
      <c r="KGL84" s="152"/>
      <c r="KGM84" s="153"/>
      <c r="KGN84" s="153"/>
      <c r="KGO84" s="153"/>
      <c r="KGP84" s="106"/>
      <c r="KGT84" s="154"/>
      <c r="KGU84" s="25"/>
      <c r="KGV84" s="147"/>
      <c r="KGW84" s="148"/>
      <c r="KGX84" s="149"/>
      <c r="KGY84" s="150"/>
      <c r="KGZ84" s="151"/>
      <c r="KHA84" s="151"/>
      <c r="KHB84" s="152"/>
      <c r="KHC84" s="152"/>
      <c r="KHD84" s="153"/>
      <c r="KHE84" s="153"/>
      <c r="KHF84" s="153"/>
      <c r="KHG84" s="106"/>
      <c r="KHK84" s="154"/>
      <c r="KHL84" s="25"/>
      <c r="KHM84" s="147"/>
      <c r="KHN84" s="148"/>
      <c r="KHO84" s="149"/>
      <c r="KHP84" s="150"/>
      <c r="KHQ84" s="151"/>
      <c r="KHR84" s="151"/>
      <c r="KHS84" s="152"/>
      <c r="KHT84" s="152"/>
      <c r="KHU84" s="153"/>
      <c r="KHV84" s="153"/>
      <c r="KHW84" s="153"/>
      <c r="KHX84" s="106"/>
      <c r="KIB84" s="154"/>
      <c r="KIC84" s="25"/>
      <c r="KID84" s="147"/>
      <c r="KIE84" s="148"/>
      <c r="KIF84" s="149"/>
      <c r="KIG84" s="150"/>
      <c r="KIH84" s="151"/>
      <c r="KII84" s="151"/>
      <c r="KIJ84" s="152"/>
      <c r="KIK84" s="152"/>
      <c r="KIL84" s="153"/>
      <c r="KIM84" s="153"/>
      <c r="KIN84" s="153"/>
      <c r="KIO84" s="106"/>
      <c r="KIS84" s="154"/>
      <c r="KIT84" s="25"/>
      <c r="KIU84" s="147"/>
      <c r="KIV84" s="148"/>
      <c r="KIW84" s="149"/>
      <c r="KIX84" s="150"/>
      <c r="KIY84" s="151"/>
      <c r="KIZ84" s="151"/>
      <c r="KJA84" s="152"/>
      <c r="KJB84" s="152"/>
      <c r="KJC84" s="153"/>
      <c r="KJD84" s="153"/>
      <c r="KJE84" s="153"/>
      <c r="KJF84" s="106"/>
      <c r="KJJ84" s="154"/>
      <c r="KJK84" s="25"/>
      <c r="KJL84" s="147"/>
      <c r="KJM84" s="148"/>
      <c r="KJN84" s="149"/>
      <c r="KJO84" s="150"/>
      <c r="KJP84" s="151"/>
      <c r="KJQ84" s="151"/>
      <c r="KJR84" s="152"/>
      <c r="KJS84" s="152"/>
      <c r="KJT84" s="153"/>
      <c r="KJU84" s="153"/>
      <c r="KJV84" s="153"/>
      <c r="KJW84" s="106"/>
      <c r="KKA84" s="154"/>
      <c r="KKB84" s="25"/>
      <c r="KKC84" s="147"/>
      <c r="KKD84" s="148"/>
      <c r="KKE84" s="149"/>
      <c r="KKF84" s="150"/>
      <c r="KKG84" s="151"/>
      <c r="KKH84" s="151"/>
      <c r="KKI84" s="152"/>
      <c r="KKJ84" s="152"/>
      <c r="KKK84" s="153"/>
      <c r="KKL84" s="153"/>
      <c r="KKM84" s="153"/>
      <c r="KKN84" s="106"/>
      <c r="KKR84" s="154"/>
      <c r="KKS84" s="25"/>
      <c r="KKT84" s="147"/>
      <c r="KKU84" s="148"/>
      <c r="KKV84" s="149"/>
      <c r="KKW84" s="150"/>
      <c r="KKX84" s="151"/>
      <c r="KKY84" s="151"/>
      <c r="KKZ84" s="152"/>
      <c r="KLA84" s="152"/>
      <c r="KLB84" s="153"/>
      <c r="KLC84" s="153"/>
      <c r="KLD84" s="153"/>
      <c r="KLE84" s="106"/>
      <c r="KLI84" s="154"/>
      <c r="KLJ84" s="25"/>
      <c r="KLK84" s="147"/>
      <c r="KLL84" s="148"/>
      <c r="KLM84" s="149"/>
      <c r="KLN84" s="150"/>
      <c r="KLO84" s="151"/>
      <c r="KLP84" s="151"/>
      <c r="KLQ84" s="152"/>
      <c r="KLR84" s="152"/>
      <c r="KLS84" s="153"/>
      <c r="KLT84" s="153"/>
      <c r="KLU84" s="153"/>
      <c r="KLV84" s="106"/>
      <c r="KLZ84" s="154"/>
      <c r="KMA84" s="25"/>
      <c r="KMB84" s="147"/>
      <c r="KMC84" s="148"/>
      <c r="KMD84" s="149"/>
      <c r="KME84" s="150"/>
      <c r="KMF84" s="151"/>
      <c r="KMG84" s="151"/>
      <c r="KMH84" s="152"/>
      <c r="KMI84" s="152"/>
      <c r="KMJ84" s="153"/>
      <c r="KMK84" s="153"/>
      <c r="KML84" s="153"/>
      <c r="KMM84" s="106"/>
      <c r="KMQ84" s="154"/>
      <c r="KMR84" s="25"/>
      <c r="KMS84" s="147"/>
      <c r="KMT84" s="148"/>
      <c r="KMU84" s="149"/>
      <c r="KMV84" s="150"/>
      <c r="KMW84" s="151"/>
      <c r="KMX84" s="151"/>
      <c r="KMY84" s="152"/>
      <c r="KMZ84" s="152"/>
      <c r="KNA84" s="153"/>
      <c r="KNB84" s="153"/>
      <c r="KNC84" s="153"/>
      <c r="KND84" s="106"/>
      <c r="KNH84" s="154"/>
      <c r="KNI84" s="25"/>
      <c r="KNJ84" s="147"/>
      <c r="KNK84" s="148"/>
      <c r="KNL84" s="149"/>
      <c r="KNM84" s="150"/>
      <c r="KNN84" s="151"/>
      <c r="KNO84" s="151"/>
      <c r="KNP84" s="152"/>
      <c r="KNQ84" s="152"/>
      <c r="KNR84" s="153"/>
      <c r="KNS84" s="153"/>
      <c r="KNT84" s="153"/>
      <c r="KNU84" s="106"/>
      <c r="KNY84" s="154"/>
      <c r="KNZ84" s="25"/>
      <c r="KOA84" s="147"/>
      <c r="KOB84" s="148"/>
      <c r="KOC84" s="149"/>
      <c r="KOD84" s="150"/>
      <c r="KOE84" s="151"/>
      <c r="KOF84" s="151"/>
      <c r="KOG84" s="152"/>
      <c r="KOH84" s="152"/>
      <c r="KOI84" s="153"/>
      <c r="KOJ84" s="153"/>
      <c r="KOK84" s="153"/>
      <c r="KOL84" s="106"/>
      <c r="KOP84" s="154"/>
      <c r="KOQ84" s="25"/>
      <c r="KOR84" s="147"/>
      <c r="KOS84" s="148"/>
      <c r="KOT84" s="149"/>
      <c r="KOU84" s="150"/>
      <c r="KOV84" s="151"/>
      <c r="KOW84" s="151"/>
      <c r="KOX84" s="152"/>
      <c r="KOY84" s="152"/>
      <c r="KOZ84" s="153"/>
      <c r="KPA84" s="153"/>
      <c r="KPB84" s="153"/>
      <c r="KPC84" s="106"/>
      <c r="KPG84" s="154"/>
      <c r="KPH84" s="25"/>
      <c r="KPI84" s="147"/>
      <c r="KPJ84" s="148"/>
      <c r="KPK84" s="149"/>
      <c r="KPL84" s="150"/>
      <c r="KPM84" s="151"/>
      <c r="KPN84" s="151"/>
      <c r="KPO84" s="152"/>
      <c r="KPP84" s="152"/>
      <c r="KPQ84" s="153"/>
      <c r="KPR84" s="153"/>
      <c r="KPS84" s="153"/>
      <c r="KPT84" s="106"/>
      <c r="KPX84" s="154"/>
      <c r="KPY84" s="25"/>
      <c r="KPZ84" s="147"/>
      <c r="KQA84" s="148"/>
      <c r="KQB84" s="149"/>
      <c r="KQC84" s="150"/>
      <c r="KQD84" s="151"/>
      <c r="KQE84" s="151"/>
      <c r="KQF84" s="152"/>
      <c r="KQG84" s="152"/>
      <c r="KQH84" s="153"/>
      <c r="KQI84" s="153"/>
      <c r="KQJ84" s="153"/>
      <c r="KQK84" s="106"/>
      <c r="KQO84" s="154"/>
      <c r="KQP84" s="25"/>
      <c r="KQQ84" s="147"/>
      <c r="KQR84" s="148"/>
      <c r="KQS84" s="149"/>
      <c r="KQT84" s="150"/>
      <c r="KQU84" s="151"/>
      <c r="KQV84" s="151"/>
      <c r="KQW84" s="152"/>
      <c r="KQX84" s="152"/>
      <c r="KQY84" s="153"/>
      <c r="KQZ84" s="153"/>
      <c r="KRA84" s="153"/>
      <c r="KRB84" s="106"/>
      <c r="KRF84" s="154"/>
      <c r="KRG84" s="25"/>
      <c r="KRH84" s="147"/>
      <c r="KRI84" s="148"/>
      <c r="KRJ84" s="149"/>
      <c r="KRK84" s="150"/>
      <c r="KRL84" s="151"/>
      <c r="KRM84" s="151"/>
      <c r="KRN84" s="152"/>
      <c r="KRO84" s="152"/>
      <c r="KRP84" s="153"/>
      <c r="KRQ84" s="153"/>
      <c r="KRR84" s="153"/>
      <c r="KRS84" s="106"/>
      <c r="KRW84" s="154"/>
      <c r="KRX84" s="25"/>
      <c r="KRY84" s="147"/>
      <c r="KRZ84" s="148"/>
      <c r="KSA84" s="149"/>
      <c r="KSB84" s="150"/>
      <c r="KSC84" s="151"/>
      <c r="KSD84" s="151"/>
      <c r="KSE84" s="152"/>
      <c r="KSF84" s="152"/>
      <c r="KSG84" s="153"/>
      <c r="KSH84" s="153"/>
      <c r="KSI84" s="153"/>
      <c r="KSJ84" s="106"/>
      <c r="KSN84" s="154"/>
      <c r="KSO84" s="25"/>
      <c r="KSP84" s="147"/>
      <c r="KSQ84" s="148"/>
      <c r="KSR84" s="149"/>
      <c r="KSS84" s="150"/>
      <c r="KST84" s="151"/>
      <c r="KSU84" s="151"/>
      <c r="KSV84" s="152"/>
      <c r="KSW84" s="152"/>
      <c r="KSX84" s="153"/>
      <c r="KSY84" s="153"/>
      <c r="KSZ84" s="153"/>
      <c r="KTA84" s="106"/>
      <c r="KTE84" s="154"/>
      <c r="KTF84" s="25"/>
      <c r="KTG84" s="147"/>
      <c r="KTH84" s="148"/>
      <c r="KTI84" s="149"/>
      <c r="KTJ84" s="150"/>
      <c r="KTK84" s="151"/>
      <c r="KTL84" s="151"/>
      <c r="KTM84" s="152"/>
      <c r="KTN84" s="152"/>
      <c r="KTO84" s="153"/>
      <c r="KTP84" s="153"/>
      <c r="KTQ84" s="153"/>
      <c r="KTR84" s="106"/>
      <c r="KTV84" s="154"/>
      <c r="KTW84" s="25"/>
      <c r="KTX84" s="147"/>
      <c r="KTY84" s="148"/>
      <c r="KTZ84" s="149"/>
      <c r="KUA84" s="150"/>
      <c r="KUB84" s="151"/>
      <c r="KUC84" s="151"/>
      <c r="KUD84" s="152"/>
      <c r="KUE84" s="152"/>
      <c r="KUF84" s="153"/>
      <c r="KUG84" s="153"/>
      <c r="KUH84" s="153"/>
      <c r="KUI84" s="106"/>
      <c r="KUM84" s="154"/>
      <c r="KUN84" s="25"/>
      <c r="KUO84" s="147"/>
      <c r="KUP84" s="148"/>
      <c r="KUQ84" s="149"/>
      <c r="KUR84" s="150"/>
      <c r="KUS84" s="151"/>
      <c r="KUT84" s="151"/>
      <c r="KUU84" s="152"/>
      <c r="KUV84" s="152"/>
      <c r="KUW84" s="153"/>
      <c r="KUX84" s="153"/>
      <c r="KUY84" s="153"/>
      <c r="KUZ84" s="106"/>
      <c r="KVD84" s="154"/>
      <c r="KVE84" s="25"/>
      <c r="KVF84" s="147"/>
      <c r="KVG84" s="148"/>
      <c r="KVH84" s="149"/>
      <c r="KVI84" s="150"/>
      <c r="KVJ84" s="151"/>
      <c r="KVK84" s="151"/>
      <c r="KVL84" s="152"/>
      <c r="KVM84" s="152"/>
      <c r="KVN84" s="153"/>
      <c r="KVO84" s="153"/>
      <c r="KVP84" s="153"/>
      <c r="KVQ84" s="106"/>
      <c r="KVU84" s="154"/>
      <c r="KVV84" s="25"/>
      <c r="KVW84" s="147"/>
      <c r="KVX84" s="148"/>
      <c r="KVY84" s="149"/>
      <c r="KVZ84" s="150"/>
      <c r="KWA84" s="151"/>
      <c r="KWB84" s="151"/>
      <c r="KWC84" s="152"/>
      <c r="KWD84" s="152"/>
      <c r="KWE84" s="153"/>
      <c r="KWF84" s="153"/>
      <c r="KWG84" s="153"/>
      <c r="KWH84" s="106"/>
      <c r="KWL84" s="154"/>
      <c r="KWM84" s="25"/>
      <c r="KWN84" s="147"/>
      <c r="KWO84" s="148"/>
      <c r="KWP84" s="149"/>
      <c r="KWQ84" s="150"/>
      <c r="KWR84" s="151"/>
      <c r="KWS84" s="151"/>
      <c r="KWT84" s="152"/>
      <c r="KWU84" s="152"/>
      <c r="KWV84" s="153"/>
      <c r="KWW84" s="153"/>
      <c r="KWX84" s="153"/>
      <c r="KWY84" s="106"/>
      <c r="KXC84" s="154"/>
      <c r="KXD84" s="25"/>
      <c r="KXE84" s="147"/>
      <c r="KXF84" s="148"/>
      <c r="KXG84" s="149"/>
      <c r="KXH84" s="150"/>
      <c r="KXI84" s="151"/>
      <c r="KXJ84" s="151"/>
      <c r="KXK84" s="152"/>
      <c r="KXL84" s="152"/>
      <c r="KXM84" s="153"/>
      <c r="KXN84" s="153"/>
      <c r="KXO84" s="153"/>
      <c r="KXP84" s="106"/>
      <c r="KXT84" s="154"/>
      <c r="KXU84" s="25"/>
      <c r="KXV84" s="147"/>
      <c r="KXW84" s="148"/>
      <c r="KXX84" s="149"/>
      <c r="KXY84" s="150"/>
      <c r="KXZ84" s="151"/>
      <c r="KYA84" s="151"/>
      <c r="KYB84" s="152"/>
      <c r="KYC84" s="152"/>
      <c r="KYD84" s="153"/>
      <c r="KYE84" s="153"/>
      <c r="KYF84" s="153"/>
      <c r="KYG84" s="106"/>
      <c r="KYK84" s="154"/>
      <c r="KYL84" s="25"/>
      <c r="KYM84" s="147"/>
      <c r="KYN84" s="148"/>
      <c r="KYO84" s="149"/>
      <c r="KYP84" s="150"/>
      <c r="KYQ84" s="151"/>
      <c r="KYR84" s="151"/>
      <c r="KYS84" s="152"/>
      <c r="KYT84" s="152"/>
      <c r="KYU84" s="153"/>
      <c r="KYV84" s="153"/>
      <c r="KYW84" s="153"/>
      <c r="KYX84" s="106"/>
      <c r="KZB84" s="154"/>
      <c r="KZC84" s="25"/>
      <c r="KZD84" s="147"/>
      <c r="KZE84" s="148"/>
      <c r="KZF84" s="149"/>
      <c r="KZG84" s="150"/>
      <c r="KZH84" s="151"/>
      <c r="KZI84" s="151"/>
      <c r="KZJ84" s="152"/>
      <c r="KZK84" s="152"/>
      <c r="KZL84" s="153"/>
      <c r="KZM84" s="153"/>
      <c r="KZN84" s="153"/>
      <c r="KZO84" s="106"/>
      <c r="KZS84" s="154"/>
      <c r="KZT84" s="25"/>
      <c r="KZU84" s="147"/>
      <c r="KZV84" s="148"/>
      <c r="KZW84" s="149"/>
      <c r="KZX84" s="150"/>
      <c r="KZY84" s="151"/>
      <c r="KZZ84" s="151"/>
      <c r="LAA84" s="152"/>
      <c r="LAB84" s="152"/>
      <c r="LAC84" s="153"/>
      <c r="LAD84" s="153"/>
      <c r="LAE84" s="153"/>
      <c r="LAF84" s="106"/>
      <c r="LAJ84" s="154"/>
      <c r="LAK84" s="25"/>
      <c r="LAL84" s="147"/>
      <c r="LAM84" s="148"/>
      <c r="LAN84" s="149"/>
      <c r="LAO84" s="150"/>
      <c r="LAP84" s="151"/>
      <c r="LAQ84" s="151"/>
      <c r="LAR84" s="152"/>
      <c r="LAS84" s="152"/>
      <c r="LAT84" s="153"/>
      <c r="LAU84" s="153"/>
      <c r="LAV84" s="153"/>
      <c r="LAW84" s="106"/>
      <c r="LBA84" s="154"/>
      <c r="LBB84" s="25"/>
      <c r="LBC84" s="147"/>
      <c r="LBD84" s="148"/>
      <c r="LBE84" s="149"/>
      <c r="LBF84" s="150"/>
      <c r="LBG84" s="151"/>
      <c r="LBH84" s="151"/>
      <c r="LBI84" s="152"/>
      <c r="LBJ84" s="152"/>
      <c r="LBK84" s="153"/>
      <c r="LBL84" s="153"/>
      <c r="LBM84" s="153"/>
      <c r="LBN84" s="106"/>
      <c r="LBR84" s="154"/>
      <c r="LBS84" s="25"/>
      <c r="LBT84" s="147"/>
      <c r="LBU84" s="148"/>
      <c r="LBV84" s="149"/>
      <c r="LBW84" s="150"/>
      <c r="LBX84" s="151"/>
      <c r="LBY84" s="151"/>
      <c r="LBZ84" s="152"/>
      <c r="LCA84" s="152"/>
      <c r="LCB84" s="153"/>
      <c r="LCC84" s="153"/>
      <c r="LCD84" s="153"/>
      <c r="LCE84" s="106"/>
      <c r="LCI84" s="154"/>
      <c r="LCJ84" s="25"/>
      <c r="LCK84" s="147"/>
      <c r="LCL84" s="148"/>
      <c r="LCM84" s="149"/>
      <c r="LCN84" s="150"/>
      <c r="LCO84" s="151"/>
      <c r="LCP84" s="151"/>
      <c r="LCQ84" s="152"/>
      <c r="LCR84" s="152"/>
      <c r="LCS84" s="153"/>
      <c r="LCT84" s="153"/>
      <c r="LCU84" s="153"/>
      <c r="LCV84" s="106"/>
      <c r="LCZ84" s="154"/>
      <c r="LDA84" s="25"/>
      <c r="LDB84" s="147"/>
      <c r="LDC84" s="148"/>
      <c r="LDD84" s="149"/>
      <c r="LDE84" s="150"/>
      <c r="LDF84" s="151"/>
      <c r="LDG84" s="151"/>
      <c r="LDH84" s="152"/>
      <c r="LDI84" s="152"/>
      <c r="LDJ84" s="153"/>
      <c r="LDK84" s="153"/>
      <c r="LDL84" s="153"/>
      <c r="LDM84" s="106"/>
      <c r="LDQ84" s="154"/>
      <c r="LDR84" s="25"/>
      <c r="LDS84" s="147"/>
      <c r="LDT84" s="148"/>
      <c r="LDU84" s="149"/>
      <c r="LDV84" s="150"/>
      <c r="LDW84" s="151"/>
      <c r="LDX84" s="151"/>
      <c r="LDY84" s="152"/>
      <c r="LDZ84" s="152"/>
      <c r="LEA84" s="153"/>
      <c r="LEB84" s="153"/>
      <c r="LEC84" s="153"/>
      <c r="LED84" s="106"/>
      <c r="LEH84" s="154"/>
      <c r="LEI84" s="25"/>
      <c r="LEJ84" s="147"/>
      <c r="LEK84" s="148"/>
      <c r="LEL84" s="149"/>
      <c r="LEM84" s="150"/>
      <c r="LEN84" s="151"/>
      <c r="LEO84" s="151"/>
      <c r="LEP84" s="152"/>
      <c r="LEQ84" s="152"/>
      <c r="LER84" s="153"/>
      <c r="LES84" s="153"/>
      <c r="LET84" s="153"/>
      <c r="LEU84" s="106"/>
      <c r="LEY84" s="154"/>
      <c r="LEZ84" s="25"/>
      <c r="LFA84" s="147"/>
      <c r="LFB84" s="148"/>
      <c r="LFC84" s="149"/>
      <c r="LFD84" s="150"/>
      <c r="LFE84" s="151"/>
      <c r="LFF84" s="151"/>
      <c r="LFG84" s="152"/>
      <c r="LFH84" s="152"/>
      <c r="LFI84" s="153"/>
      <c r="LFJ84" s="153"/>
      <c r="LFK84" s="153"/>
      <c r="LFL84" s="106"/>
      <c r="LFP84" s="154"/>
      <c r="LFQ84" s="25"/>
      <c r="LFR84" s="147"/>
      <c r="LFS84" s="148"/>
      <c r="LFT84" s="149"/>
      <c r="LFU84" s="150"/>
      <c r="LFV84" s="151"/>
      <c r="LFW84" s="151"/>
      <c r="LFX84" s="152"/>
      <c r="LFY84" s="152"/>
      <c r="LFZ84" s="153"/>
      <c r="LGA84" s="153"/>
      <c r="LGB84" s="153"/>
      <c r="LGC84" s="106"/>
      <c r="LGG84" s="154"/>
      <c r="LGH84" s="25"/>
      <c r="LGI84" s="147"/>
      <c r="LGJ84" s="148"/>
      <c r="LGK84" s="149"/>
      <c r="LGL84" s="150"/>
      <c r="LGM84" s="151"/>
      <c r="LGN84" s="151"/>
      <c r="LGO84" s="152"/>
      <c r="LGP84" s="152"/>
      <c r="LGQ84" s="153"/>
      <c r="LGR84" s="153"/>
      <c r="LGS84" s="153"/>
      <c r="LGT84" s="106"/>
      <c r="LGX84" s="154"/>
      <c r="LGY84" s="25"/>
      <c r="LGZ84" s="147"/>
      <c r="LHA84" s="148"/>
      <c r="LHB84" s="149"/>
      <c r="LHC84" s="150"/>
      <c r="LHD84" s="151"/>
      <c r="LHE84" s="151"/>
      <c r="LHF84" s="152"/>
      <c r="LHG84" s="152"/>
      <c r="LHH84" s="153"/>
      <c r="LHI84" s="153"/>
      <c r="LHJ84" s="153"/>
      <c r="LHK84" s="106"/>
      <c r="LHO84" s="154"/>
      <c r="LHP84" s="25"/>
      <c r="LHQ84" s="147"/>
      <c r="LHR84" s="148"/>
      <c r="LHS84" s="149"/>
      <c r="LHT84" s="150"/>
      <c r="LHU84" s="151"/>
      <c r="LHV84" s="151"/>
      <c r="LHW84" s="152"/>
      <c r="LHX84" s="152"/>
      <c r="LHY84" s="153"/>
      <c r="LHZ84" s="153"/>
      <c r="LIA84" s="153"/>
      <c r="LIB84" s="106"/>
      <c r="LIF84" s="154"/>
      <c r="LIG84" s="25"/>
      <c r="LIH84" s="147"/>
      <c r="LII84" s="148"/>
      <c r="LIJ84" s="149"/>
      <c r="LIK84" s="150"/>
      <c r="LIL84" s="151"/>
      <c r="LIM84" s="151"/>
      <c r="LIN84" s="152"/>
      <c r="LIO84" s="152"/>
      <c r="LIP84" s="153"/>
      <c r="LIQ84" s="153"/>
      <c r="LIR84" s="153"/>
      <c r="LIS84" s="106"/>
      <c r="LIW84" s="154"/>
      <c r="LIX84" s="25"/>
      <c r="LIY84" s="147"/>
      <c r="LIZ84" s="148"/>
      <c r="LJA84" s="149"/>
      <c r="LJB84" s="150"/>
      <c r="LJC84" s="151"/>
      <c r="LJD84" s="151"/>
      <c r="LJE84" s="152"/>
      <c r="LJF84" s="152"/>
      <c r="LJG84" s="153"/>
      <c r="LJH84" s="153"/>
      <c r="LJI84" s="153"/>
      <c r="LJJ84" s="106"/>
      <c r="LJN84" s="154"/>
      <c r="LJO84" s="25"/>
      <c r="LJP84" s="147"/>
      <c r="LJQ84" s="148"/>
      <c r="LJR84" s="149"/>
      <c r="LJS84" s="150"/>
      <c r="LJT84" s="151"/>
      <c r="LJU84" s="151"/>
      <c r="LJV84" s="152"/>
      <c r="LJW84" s="152"/>
      <c r="LJX84" s="153"/>
      <c r="LJY84" s="153"/>
      <c r="LJZ84" s="153"/>
      <c r="LKA84" s="106"/>
      <c r="LKE84" s="154"/>
      <c r="LKF84" s="25"/>
      <c r="LKG84" s="147"/>
      <c r="LKH84" s="148"/>
      <c r="LKI84" s="149"/>
      <c r="LKJ84" s="150"/>
      <c r="LKK84" s="151"/>
      <c r="LKL84" s="151"/>
      <c r="LKM84" s="152"/>
      <c r="LKN84" s="152"/>
      <c r="LKO84" s="153"/>
      <c r="LKP84" s="153"/>
      <c r="LKQ84" s="153"/>
      <c r="LKR84" s="106"/>
      <c r="LKV84" s="154"/>
      <c r="LKW84" s="25"/>
      <c r="LKX84" s="147"/>
      <c r="LKY84" s="148"/>
      <c r="LKZ84" s="149"/>
      <c r="LLA84" s="150"/>
      <c r="LLB84" s="151"/>
      <c r="LLC84" s="151"/>
      <c r="LLD84" s="152"/>
      <c r="LLE84" s="152"/>
      <c r="LLF84" s="153"/>
      <c r="LLG84" s="153"/>
      <c r="LLH84" s="153"/>
      <c r="LLI84" s="106"/>
      <c r="LLM84" s="154"/>
      <c r="LLN84" s="25"/>
      <c r="LLO84" s="147"/>
      <c r="LLP84" s="148"/>
      <c r="LLQ84" s="149"/>
      <c r="LLR84" s="150"/>
      <c r="LLS84" s="151"/>
      <c r="LLT84" s="151"/>
      <c r="LLU84" s="152"/>
      <c r="LLV84" s="152"/>
      <c r="LLW84" s="153"/>
      <c r="LLX84" s="153"/>
      <c r="LLY84" s="153"/>
      <c r="LLZ84" s="106"/>
      <c r="LMD84" s="154"/>
      <c r="LME84" s="25"/>
      <c r="LMF84" s="147"/>
      <c r="LMG84" s="148"/>
      <c r="LMH84" s="149"/>
      <c r="LMI84" s="150"/>
      <c r="LMJ84" s="151"/>
      <c r="LMK84" s="151"/>
      <c r="LML84" s="152"/>
      <c r="LMM84" s="152"/>
      <c r="LMN84" s="153"/>
      <c r="LMO84" s="153"/>
      <c r="LMP84" s="153"/>
      <c r="LMQ84" s="106"/>
      <c r="LMU84" s="154"/>
      <c r="LMV84" s="25"/>
      <c r="LMW84" s="147"/>
      <c r="LMX84" s="148"/>
      <c r="LMY84" s="149"/>
      <c r="LMZ84" s="150"/>
      <c r="LNA84" s="151"/>
      <c r="LNB84" s="151"/>
      <c r="LNC84" s="152"/>
      <c r="LND84" s="152"/>
      <c r="LNE84" s="153"/>
      <c r="LNF84" s="153"/>
      <c r="LNG84" s="153"/>
      <c r="LNH84" s="106"/>
      <c r="LNL84" s="154"/>
      <c r="LNM84" s="25"/>
      <c r="LNN84" s="147"/>
      <c r="LNO84" s="148"/>
      <c r="LNP84" s="149"/>
      <c r="LNQ84" s="150"/>
      <c r="LNR84" s="151"/>
      <c r="LNS84" s="151"/>
      <c r="LNT84" s="152"/>
      <c r="LNU84" s="152"/>
      <c r="LNV84" s="153"/>
      <c r="LNW84" s="153"/>
      <c r="LNX84" s="153"/>
      <c r="LNY84" s="106"/>
      <c r="LOC84" s="154"/>
      <c r="LOD84" s="25"/>
      <c r="LOE84" s="147"/>
      <c r="LOF84" s="148"/>
      <c r="LOG84" s="149"/>
      <c r="LOH84" s="150"/>
      <c r="LOI84" s="151"/>
      <c r="LOJ84" s="151"/>
      <c r="LOK84" s="152"/>
      <c r="LOL84" s="152"/>
      <c r="LOM84" s="153"/>
      <c r="LON84" s="153"/>
      <c r="LOO84" s="153"/>
      <c r="LOP84" s="106"/>
      <c r="LOT84" s="154"/>
      <c r="LOU84" s="25"/>
      <c r="LOV84" s="147"/>
      <c r="LOW84" s="148"/>
      <c r="LOX84" s="149"/>
      <c r="LOY84" s="150"/>
      <c r="LOZ84" s="151"/>
      <c r="LPA84" s="151"/>
      <c r="LPB84" s="152"/>
      <c r="LPC84" s="152"/>
      <c r="LPD84" s="153"/>
      <c r="LPE84" s="153"/>
      <c r="LPF84" s="153"/>
      <c r="LPG84" s="106"/>
      <c r="LPK84" s="154"/>
      <c r="LPL84" s="25"/>
      <c r="LPM84" s="147"/>
      <c r="LPN84" s="148"/>
      <c r="LPO84" s="149"/>
      <c r="LPP84" s="150"/>
      <c r="LPQ84" s="151"/>
      <c r="LPR84" s="151"/>
      <c r="LPS84" s="152"/>
      <c r="LPT84" s="152"/>
      <c r="LPU84" s="153"/>
      <c r="LPV84" s="153"/>
      <c r="LPW84" s="153"/>
      <c r="LPX84" s="106"/>
      <c r="LQB84" s="154"/>
      <c r="LQC84" s="25"/>
      <c r="LQD84" s="147"/>
      <c r="LQE84" s="148"/>
      <c r="LQF84" s="149"/>
      <c r="LQG84" s="150"/>
      <c r="LQH84" s="151"/>
      <c r="LQI84" s="151"/>
      <c r="LQJ84" s="152"/>
      <c r="LQK84" s="152"/>
      <c r="LQL84" s="153"/>
      <c r="LQM84" s="153"/>
      <c r="LQN84" s="153"/>
      <c r="LQO84" s="106"/>
      <c r="LQS84" s="154"/>
      <c r="LQT84" s="25"/>
      <c r="LQU84" s="147"/>
      <c r="LQV84" s="148"/>
      <c r="LQW84" s="149"/>
      <c r="LQX84" s="150"/>
      <c r="LQY84" s="151"/>
      <c r="LQZ84" s="151"/>
      <c r="LRA84" s="152"/>
      <c r="LRB84" s="152"/>
      <c r="LRC84" s="153"/>
      <c r="LRD84" s="153"/>
      <c r="LRE84" s="153"/>
      <c r="LRF84" s="106"/>
      <c r="LRJ84" s="154"/>
      <c r="LRK84" s="25"/>
      <c r="LRL84" s="147"/>
      <c r="LRM84" s="148"/>
      <c r="LRN84" s="149"/>
      <c r="LRO84" s="150"/>
      <c r="LRP84" s="151"/>
      <c r="LRQ84" s="151"/>
      <c r="LRR84" s="152"/>
      <c r="LRS84" s="152"/>
      <c r="LRT84" s="153"/>
      <c r="LRU84" s="153"/>
      <c r="LRV84" s="153"/>
      <c r="LRW84" s="106"/>
      <c r="LSA84" s="154"/>
      <c r="LSB84" s="25"/>
      <c r="LSC84" s="147"/>
      <c r="LSD84" s="148"/>
      <c r="LSE84" s="149"/>
      <c r="LSF84" s="150"/>
      <c r="LSG84" s="151"/>
      <c r="LSH84" s="151"/>
      <c r="LSI84" s="152"/>
      <c r="LSJ84" s="152"/>
      <c r="LSK84" s="153"/>
      <c r="LSL84" s="153"/>
      <c r="LSM84" s="153"/>
      <c r="LSN84" s="106"/>
      <c r="LSR84" s="154"/>
      <c r="LSS84" s="25"/>
      <c r="LST84" s="147"/>
      <c r="LSU84" s="148"/>
      <c r="LSV84" s="149"/>
      <c r="LSW84" s="150"/>
      <c r="LSX84" s="151"/>
      <c r="LSY84" s="151"/>
      <c r="LSZ84" s="152"/>
      <c r="LTA84" s="152"/>
      <c r="LTB84" s="153"/>
      <c r="LTC84" s="153"/>
      <c r="LTD84" s="153"/>
      <c r="LTE84" s="106"/>
      <c r="LTI84" s="154"/>
      <c r="LTJ84" s="25"/>
      <c r="LTK84" s="147"/>
      <c r="LTL84" s="148"/>
      <c r="LTM84" s="149"/>
      <c r="LTN84" s="150"/>
      <c r="LTO84" s="151"/>
      <c r="LTP84" s="151"/>
      <c r="LTQ84" s="152"/>
      <c r="LTR84" s="152"/>
      <c r="LTS84" s="153"/>
      <c r="LTT84" s="153"/>
      <c r="LTU84" s="153"/>
      <c r="LTV84" s="106"/>
      <c r="LTZ84" s="154"/>
      <c r="LUA84" s="25"/>
      <c r="LUB84" s="147"/>
      <c r="LUC84" s="148"/>
      <c r="LUD84" s="149"/>
      <c r="LUE84" s="150"/>
      <c r="LUF84" s="151"/>
      <c r="LUG84" s="151"/>
      <c r="LUH84" s="152"/>
      <c r="LUI84" s="152"/>
      <c r="LUJ84" s="153"/>
      <c r="LUK84" s="153"/>
      <c r="LUL84" s="153"/>
      <c r="LUM84" s="106"/>
      <c r="LUQ84" s="154"/>
      <c r="LUR84" s="25"/>
      <c r="LUS84" s="147"/>
      <c r="LUT84" s="148"/>
      <c r="LUU84" s="149"/>
      <c r="LUV84" s="150"/>
      <c r="LUW84" s="151"/>
      <c r="LUX84" s="151"/>
      <c r="LUY84" s="152"/>
      <c r="LUZ84" s="152"/>
      <c r="LVA84" s="153"/>
      <c r="LVB84" s="153"/>
      <c r="LVC84" s="153"/>
      <c r="LVD84" s="106"/>
      <c r="LVH84" s="154"/>
      <c r="LVI84" s="25"/>
      <c r="LVJ84" s="147"/>
      <c r="LVK84" s="148"/>
      <c r="LVL84" s="149"/>
      <c r="LVM84" s="150"/>
      <c r="LVN84" s="151"/>
      <c r="LVO84" s="151"/>
      <c r="LVP84" s="152"/>
      <c r="LVQ84" s="152"/>
      <c r="LVR84" s="153"/>
      <c r="LVS84" s="153"/>
      <c r="LVT84" s="153"/>
      <c r="LVU84" s="106"/>
      <c r="LVY84" s="154"/>
      <c r="LVZ84" s="25"/>
      <c r="LWA84" s="147"/>
      <c r="LWB84" s="148"/>
      <c r="LWC84" s="149"/>
      <c r="LWD84" s="150"/>
      <c r="LWE84" s="151"/>
      <c r="LWF84" s="151"/>
      <c r="LWG84" s="152"/>
      <c r="LWH84" s="152"/>
      <c r="LWI84" s="153"/>
      <c r="LWJ84" s="153"/>
      <c r="LWK84" s="153"/>
      <c r="LWL84" s="106"/>
      <c r="LWP84" s="154"/>
      <c r="LWQ84" s="25"/>
      <c r="LWR84" s="147"/>
      <c r="LWS84" s="148"/>
      <c r="LWT84" s="149"/>
      <c r="LWU84" s="150"/>
      <c r="LWV84" s="151"/>
      <c r="LWW84" s="151"/>
      <c r="LWX84" s="152"/>
      <c r="LWY84" s="152"/>
      <c r="LWZ84" s="153"/>
      <c r="LXA84" s="153"/>
      <c r="LXB84" s="153"/>
      <c r="LXC84" s="106"/>
      <c r="LXG84" s="154"/>
      <c r="LXH84" s="25"/>
      <c r="LXI84" s="147"/>
      <c r="LXJ84" s="148"/>
      <c r="LXK84" s="149"/>
      <c r="LXL84" s="150"/>
      <c r="LXM84" s="151"/>
      <c r="LXN84" s="151"/>
      <c r="LXO84" s="152"/>
      <c r="LXP84" s="152"/>
      <c r="LXQ84" s="153"/>
      <c r="LXR84" s="153"/>
      <c r="LXS84" s="153"/>
      <c r="LXT84" s="106"/>
      <c r="LXX84" s="154"/>
      <c r="LXY84" s="25"/>
      <c r="LXZ84" s="147"/>
      <c r="LYA84" s="148"/>
      <c r="LYB84" s="149"/>
      <c r="LYC84" s="150"/>
      <c r="LYD84" s="151"/>
      <c r="LYE84" s="151"/>
      <c r="LYF84" s="152"/>
      <c r="LYG84" s="152"/>
      <c r="LYH84" s="153"/>
      <c r="LYI84" s="153"/>
      <c r="LYJ84" s="153"/>
      <c r="LYK84" s="106"/>
      <c r="LYO84" s="154"/>
      <c r="LYP84" s="25"/>
      <c r="LYQ84" s="147"/>
      <c r="LYR84" s="148"/>
      <c r="LYS84" s="149"/>
      <c r="LYT84" s="150"/>
      <c r="LYU84" s="151"/>
      <c r="LYV84" s="151"/>
      <c r="LYW84" s="152"/>
      <c r="LYX84" s="152"/>
      <c r="LYY84" s="153"/>
      <c r="LYZ84" s="153"/>
      <c r="LZA84" s="153"/>
      <c r="LZB84" s="106"/>
      <c r="LZF84" s="154"/>
      <c r="LZG84" s="25"/>
      <c r="LZH84" s="147"/>
      <c r="LZI84" s="148"/>
      <c r="LZJ84" s="149"/>
      <c r="LZK84" s="150"/>
      <c r="LZL84" s="151"/>
      <c r="LZM84" s="151"/>
      <c r="LZN84" s="152"/>
      <c r="LZO84" s="152"/>
      <c r="LZP84" s="153"/>
      <c r="LZQ84" s="153"/>
      <c r="LZR84" s="153"/>
      <c r="LZS84" s="106"/>
      <c r="LZW84" s="154"/>
      <c r="LZX84" s="25"/>
      <c r="LZY84" s="147"/>
      <c r="LZZ84" s="148"/>
      <c r="MAA84" s="149"/>
      <c r="MAB84" s="150"/>
      <c r="MAC84" s="151"/>
      <c r="MAD84" s="151"/>
      <c r="MAE84" s="152"/>
      <c r="MAF84" s="152"/>
      <c r="MAG84" s="153"/>
      <c r="MAH84" s="153"/>
      <c r="MAI84" s="153"/>
      <c r="MAJ84" s="106"/>
      <c r="MAN84" s="154"/>
      <c r="MAO84" s="25"/>
      <c r="MAP84" s="147"/>
      <c r="MAQ84" s="148"/>
      <c r="MAR84" s="149"/>
      <c r="MAS84" s="150"/>
      <c r="MAT84" s="151"/>
      <c r="MAU84" s="151"/>
      <c r="MAV84" s="152"/>
      <c r="MAW84" s="152"/>
      <c r="MAX84" s="153"/>
      <c r="MAY84" s="153"/>
      <c r="MAZ84" s="153"/>
      <c r="MBA84" s="106"/>
      <c r="MBE84" s="154"/>
      <c r="MBF84" s="25"/>
      <c r="MBG84" s="147"/>
      <c r="MBH84" s="148"/>
      <c r="MBI84" s="149"/>
      <c r="MBJ84" s="150"/>
      <c r="MBK84" s="151"/>
      <c r="MBL84" s="151"/>
      <c r="MBM84" s="152"/>
      <c r="MBN84" s="152"/>
      <c r="MBO84" s="153"/>
      <c r="MBP84" s="153"/>
      <c r="MBQ84" s="153"/>
      <c r="MBR84" s="106"/>
      <c r="MBV84" s="154"/>
      <c r="MBW84" s="25"/>
      <c r="MBX84" s="147"/>
      <c r="MBY84" s="148"/>
      <c r="MBZ84" s="149"/>
      <c r="MCA84" s="150"/>
      <c r="MCB84" s="151"/>
      <c r="MCC84" s="151"/>
      <c r="MCD84" s="152"/>
      <c r="MCE84" s="152"/>
      <c r="MCF84" s="153"/>
      <c r="MCG84" s="153"/>
      <c r="MCH84" s="153"/>
      <c r="MCI84" s="106"/>
      <c r="MCM84" s="154"/>
      <c r="MCN84" s="25"/>
      <c r="MCO84" s="147"/>
      <c r="MCP84" s="148"/>
      <c r="MCQ84" s="149"/>
      <c r="MCR84" s="150"/>
      <c r="MCS84" s="151"/>
      <c r="MCT84" s="151"/>
      <c r="MCU84" s="152"/>
      <c r="MCV84" s="152"/>
      <c r="MCW84" s="153"/>
      <c r="MCX84" s="153"/>
      <c r="MCY84" s="153"/>
      <c r="MCZ84" s="106"/>
      <c r="MDD84" s="154"/>
      <c r="MDE84" s="25"/>
      <c r="MDF84" s="147"/>
      <c r="MDG84" s="148"/>
      <c r="MDH84" s="149"/>
      <c r="MDI84" s="150"/>
      <c r="MDJ84" s="151"/>
      <c r="MDK84" s="151"/>
      <c r="MDL84" s="152"/>
      <c r="MDM84" s="152"/>
      <c r="MDN84" s="153"/>
      <c r="MDO84" s="153"/>
      <c r="MDP84" s="153"/>
      <c r="MDQ84" s="106"/>
      <c r="MDU84" s="154"/>
      <c r="MDV84" s="25"/>
      <c r="MDW84" s="147"/>
      <c r="MDX84" s="148"/>
      <c r="MDY84" s="149"/>
      <c r="MDZ84" s="150"/>
      <c r="MEA84" s="151"/>
      <c r="MEB84" s="151"/>
      <c r="MEC84" s="152"/>
      <c r="MED84" s="152"/>
      <c r="MEE84" s="153"/>
      <c r="MEF84" s="153"/>
      <c r="MEG84" s="153"/>
      <c r="MEH84" s="106"/>
      <c r="MEL84" s="154"/>
      <c r="MEM84" s="25"/>
      <c r="MEN84" s="147"/>
      <c r="MEO84" s="148"/>
      <c r="MEP84" s="149"/>
      <c r="MEQ84" s="150"/>
      <c r="MER84" s="151"/>
      <c r="MES84" s="151"/>
      <c r="MET84" s="152"/>
      <c r="MEU84" s="152"/>
      <c r="MEV84" s="153"/>
      <c r="MEW84" s="153"/>
      <c r="MEX84" s="153"/>
      <c r="MEY84" s="106"/>
      <c r="MFC84" s="154"/>
      <c r="MFD84" s="25"/>
      <c r="MFE84" s="147"/>
      <c r="MFF84" s="148"/>
      <c r="MFG84" s="149"/>
      <c r="MFH84" s="150"/>
      <c r="MFI84" s="151"/>
      <c r="MFJ84" s="151"/>
      <c r="MFK84" s="152"/>
      <c r="MFL84" s="152"/>
      <c r="MFM84" s="153"/>
      <c r="MFN84" s="153"/>
      <c r="MFO84" s="153"/>
      <c r="MFP84" s="106"/>
      <c r="MFT84" s="154"/>
      <c r="MFU84" s="25"/>
      <c r="MFV84" s="147"/>
      <c r="MFW84" s="148"/>
      <c r="MFX84" s="149"/>
      <c r="MFY84" s="150"/>
      <c r="MFZ84" s="151"/>
      <c r="MGA84" s="151"/>
      <c r="MGB84" s="152"/>
      <c r="MGC84" s="152"/>
      <c r="MGD84" s="153"/>
      <c r="MGE84" s="153"/>
      <c r="MGF84" s="153"/>
      <c r="MGG84" s="106"/>
      <c r="MGK84" s="154"/>
      <c r="MGL84" s="25"/>
      <c r="MGM84" s="147"/>
      <c r="MGN84" s="148"/>
      <c r="MGO84" s="149"/>
      <c r="MGP84" s="150"/>
      <c r="MGQ84" s="151"/>
      <c r="MGR84" s="151"/>
      <c r="MGS84" s="152"/>
      <c r="MGT84" s="152"/>
      <c r="MGU84" s="153"/>
      <c r="MGV84" s="153"/>
      <c r="MGW84" s="153"/>
      <c r="MGX84" s="106"/>
      <c r="MHB84" s="154"/>
      <c r="MHC84" s="25"/>
      <c r="MHD84" s="147"/>
      <c r="MHE84" s="148"/>
      <c r="MHF84" s="149"/>
      <c r="MHG84" s="150"/>
      <c r="MHH84" s="151"/>
      <c r="MHI84" s="151"/>
      <c r="MHJ84" s="152"/>
      <c r="MHK84" s="152"/>
      <c r="MHL84" s="153"/>
      <c r="MHM84" s="153"/>
      <c r="MHN84" s="153"/>
      <c r="MHO84" s="106"/>
      <c r="MHS84" s="154"/>
      <c r="MHT84" s="25"/>
      <c r="MHU84" s="147"/>
      <c r="MHV84" s="148"/>
      <c r="MHW84" s="149"/>
      <c r="MHX84" s="150"/>
      <c r="MHY84" s="151"/>
      <c r="MHZ84" s="151"/>
      <c r="MIA84" s="152"/>
      <c r="MIB84" s="152"/>
      <c r="MIC84" s="153"/>
      <c r="MID84" s="153"/>
      <c r="MIE84" s="153"/>
      <c r="MIF84" s="106"/>
      <c r="MIJ84" s="154"/>
      <c r="MIK84" s="25"/>
      <c r="MIL84" s="147"/>
      <c r="MIM84" s="148"/>
      <c r="MIN84" s="149"/>
      <c r="MIO84" s="150"/>
      <c r="MIP84" s="151"/>
      <c r="MIQ84" s="151"/>
      <c r="MIR84" s="152"/>
      <c r="MIS84" s="152"/>
      <c r="MIT84" s="153"/>
      <c r="MIU84" s="153"/>
      <c r="MIV84" s="153"/>
      <c r="MIW84" s="106"/>
      <c r="MJA84" s="154"/>
      <c r="MJB84" s="25"/>
      <c r="MJC84" s="147"/>
      <c r="MJD84" s="148"/>
      <c r="MJE84" s="149"/>
      <c r="MJF84" s="150"/>
      <c r="MJG84" s="151"/>
      <c r="MJH84" s="151"/>
      <c r="MJI84" s="152"/>
      <c r="MJJ84" s="152"/>
      <c r="MJK84" s="153"/>
      <c r="MJL84" s="153"/>
      <c r="MJM84" s="153"/>
      <c r="MJN84" s="106"/>
      <c r="MJR84" s="154"/>
      <c r="MJS84" s="25"/>
      <c r="MJT84" s="147"/>
      <c r="MJU84" s="148"/>
      <c r="MJV84" s="149"/>
      <c r="MJW84" s="150"/>
      <c r="MJX84" s="151"/>
      <c r="MJY84" s="151"/>
      <c r="MJZ84" s="152"/>
      <c r="MKA84" s="152"/>
      <c r="MKB84" s="153"/>
      <c r="MKC84" s="153"/>
      <c r="MKD84" s="153"/>
      <c r="MKE84" s="106"/>
      <c r="MKI84" s="154"/>
      <c r="MKJ84" s="25"/>
      <c r="MKK84" s="147"/>
      <c r="MKL84" s="148"/>
      <c r="MKM84" s="149"/>
      <c r="MKN84" s="150"/>
      <c r="MKO84" s="151"/>
      <c r="MKP84" s="151"/>
      <c r="MKQ84" s="152"/>
      <c r="MKR84" s="152"/>
      <c r="MKS84" s="153"/>
      <c r="MKT84" s="153"/>
      <c r="MKU84" s="153"/>
      <c r="MKV84" s="106"/>
      <c r="MKZ84" s="154"/>
      <c r="MLA84" s="25"/>
      <c r="MLB84" s="147"/>
      <c r="MLC84" s="148"/>
      <c r="MLD84" s="149"/>
      <c r="MLE84" s="150"/>
      <c r="MLF84" s="151"/>
      <c r="MLG84" s="151"/>
      <c r="MLH84" s="152"/>
      <c r="MLI84" s="152"/>
      <c r="MLJ84" s="153"/>
      <c r="MLK84" s="153"/>
      <c r="MLL84" s="153"/>
      <c r="MLM84" s="106"/>
      <c r="MLQ84" s="154"/>
      <c r="MLR84" s="25"/>
      <c r="MLS84" s="147"/>
      <c r="MLT84" s="148"/>
      <c r="MLU84" s="149"/>
      <c r="MLV84" s="150"/>
      <c r="MLW84" s="151"/>
      <c r="MLX84" s="151"/>
      <c r="MLY84" s="152"/>
      <c r="MLZ84" s="152"/>
      <c r="MMA84" s="153"/>
      <c r="MMB84" s="153"/>
      <c r="MMC84" s="153"/>
      <c r="MMD84" s="106"/>
      <c r="MMH84" s="154"/>
      <c r="MMI84" s="25"/>
      <c r="MMJ84" s="147"/>
      <c r="MMK84" s="148"/>
      <c r="MML84" s="149"/>
      <c r="MMM84" s="150"/>
      <c r="MMN84" s="151"/>
      <c r="MMO84" s="151"/>
      <c r="MMP84" s="152"/>
      <c r="MMQ84" s="152"/>
      <c r="MMR84" s="153"/>
      <c r="MMS84" s="153"/>
      <c r="MMT84" s="153"/>
      <c r="MMU84" s="106"/>
      <c r="MMY84" s="154"/>
      <c r="MMZ84" s="25"/>
      <c r="MNA84" s="147"/>
      <c r="MNB84" s="148"/>
      <c r="MNC84" s="149"/>
      <c r="MND84" s="150"/>
      <c r="MNE84" s="151"/>
      <c r="MNF84" s="151"/>
      <c r="MNG84" s="152"/>
      <c r="MNH84" s="152"/>
      <c r="MNI84" s="153"/>
      <c r="MNJ84" s="153"/>
      <c r="MNK84" s="153"/>
      <c r="MNL84" s="106"/>
      <c r="MNP84" s="154"/>
      <c r="MNQ84" s="25"/>
      <c r="MNR84" s="147"/>
      <c r="MNS84" s="148"/>
      <c r="MNT84" s="149"/>
      <c r="MNU84" s="150"/>
      <c r="MNV84" s="151"/>
      <c r="MNW84" s="151"/>
      <c r="MNX84" s="152"/>
      <c r="MNY84" s="152"/>
      <c r="MNZ84" s="153"/>
      <c r="MOA84" s="153"/>
      <c r="MOB84" s="153"/>
      <c r="MOC84" s="106"/>
      <c r="MOG84" s="154"/>
      <c r="MOH84" s="25"/>
      <c r="MOI84" s="147"/>
      <c r="MOJ84" s="148"/>
      <c r="MOK84" s="149"/>
      <c r="MOL84" s="150"/>
      <c r="MOM84" s="151"/>
      <c r="MON84" s="151"/>
      <c r="MOO84" s="152"/>
      <c r="MOP84" s="152"/>
      <c r="MOQ84" s="153"/>
      <c r="MOR84" s="153"/>
      <c r="MOS84" s="153"/>
      <c r="MOT84" s="106"/>
      <c r="MOX84" s="154"/>
      <c r="MOY84" s="25"/>
      <c r="MOZ84" s="147"/>
      <c r="MPA84" s="148"/>
      <c r="MPB84" s="149"/>
      <c r="MPC84" s="150"/>
      <c r="MPD84" s="151"/>
      <c r="MPE84" s="151"/>
      <c r="MPF84" s="152"/>
      <c r="MPG84" s="152"/>
      <c r="MPH84" s="153"/>
      <c r="MPI84" s="153"/>
      <c r="MPJ84" s="153"/>
      <c r="MPK84" s="106"/>
      <c r="MPO84" s="154"/>
      <c r="MPP84" s="25"/>
      <c r="MPQ84" s="147"/>
      <c r="MPR84" s="148"/>
      <c r="MPS84" s="149"/>
      <c r="MPT84" s="150"/>
      <c r="MPU84" s="151"/>
      <c r="MPV84" s="151"/>
      <c r="MPW84" s="152"/>
      <c r="MPX84" s="152"/>
      <c r="MPY84" s="153"/>
      <c r="MPZ84" s="153"/>
      <c r="MQA84" s="153"/>
      <c r="MQB84" s="106"/>
      <c r="MQF84" s="154"/>
      <c r="MQG84" s="25"/>
      <c r="MQH84" s="147"/>
      <c r="MQI84" s="148"/>
      <c r="MQJ84" s="149"/>
      <c r="MQK84" s="150"/>
      <c r="MQL84" s="151"/>
      <c r="MQM84" s="151"/>
      <c r="MQN84" s="152"/>
      <c r="MQO84" s="152"/>
      <c r="MQP84" s="153"/>
      <c r="MQQ84" s="153"/>
      <c r="MQR84" s="153"/>
      <c r="MQS84" s="106"/>
      <c r="MQW84" s="154"/>
      <c r="MQX84" s="25"/>
      <c r="MQY84" s="147"/>
      <c r="MQZ84" s="148"/>
      <c r="MRA84" s="149"/>
      <c r="MRB84" s="150"/>
      <c r="MRC84" s="151"/>
      <c r="MRD84" s="151"/>
      <c r="MRE84" s="152"/>
      <c r="MRF84" s="152"/>
      <c r="MRG84" s="153"/>
      <c r="MRH84" s="153"/>
      <c r="MRI84" s="153"/>
      <c r="MRJ84" s="106"/>
      <c r="MRN84" s="154"/>
      <c r="MRO84" s="25"/>
      <c r="MRP84" s="147"/>
      <c r="MRQ84" s="148"/>
      <c r="MRR84" s="149"/>
      <c r="MRS84" s="150"/>
      <c r="MRT84" s="151"/>
      <c r="MRU84" s="151"/>
      <c r="MRV84" s="152"/>
      <c r="MRW84" s="152"/>
      <c r="MRX84" s="153"/>
      <c r="MRY84" s="153"/>
      <c r="MRZ84" s="153"/>
      <c r="MSA84" s="106"/>
      <c r="MSE84" s="154"/>
      <c r="MSF84" s="25"/>
      <c r="MSG84" s="147"/>
      <c r="MSH84" s="148"/>
      <c r="MSI84" s="149"/>
      <c r="MSJ84" s="150"/>
      <c r="MSK84" s="151"/>
      <c r="MSL84" s="151"/>
      <c r="MSM84" s="152"/>
      <c r="MSN84" s="152"/>
      <c r="MSO84" s="153"/>
      <c r="MSP84" s="153"/>
      <c r="MSQ84" s="153"/>
      <c r="MSR84" s="106"/>
      <c r="MSV84" s="154"/>
      <c r="MSW84" s="25"/>
      <c r="MSX84" s="147"/>
      <c r="MSY84" s="148"/>
      <c r="MSZ84" s="149"/>
      <c r="MTA84" s="150"/>
      <c r="MTB84" s="151"/>
      <c r="MTC84" s="151"/>
      <c r="MTD84" s="152"/>
      <c r="MTE84" s="152"/>
      <c r="MTF84" s="153"/>
      <c r="MTG84" s="153"/>
      <c r="MTH84" s="153"/>
      <c r="MTI84" s="106"/>
      <c r="MTM84" s="154"/>
      <c r="MTN84" s="25"/>
      <c r="MTO84" s="147"/>
      <c r="MTP84" s="148"/>
      <c r="MTQ84" s="149"/>
      <c r="MTR84" s="150"/>
      <c r="MTS84" s="151"/>
      <c r="MTT84" s="151"/>
      <c r="MTU84" s="152"/>
      <c r="MTV84" s="152"/>
      <c r="MTW84" s="153"/>
      <c r="MTX84" s="153"/>
      <c r="MTY84" s="153"/>
      <c r="MTZ84" s="106"/>
      <c r="MUD84" s="154"/>
      <c r="MUE84" s="25"/>
      <c r="MUF84" s="147"/>
      <c r="MUG84" s="148"/>
      <c r="MUH84" s="149"/>
      <c r="MUI84" s="150"/>
      <c r="MUJ84" s="151"/>
      <c r="MUK84" s="151"/>
      <c r="MUL84" s="152"/>
      <c r="MUM84" s="152"/>
      <c r="MUN84" s="153"/>
      <c r="MUO84" s="153"/>
      <c r="MUP84" s="153"/>
      <c r="MUQ84" s="106"/>
      <c r="MUU84" s="154"/>
      <c r="MUV84" s="25"/>
      <c r="MUW84" s="147"/>
      <c r="MUX84" s="148"/>
      <c r="MUY84" s="149"/>
      <c r="MUZ84" s="150"/>
      <c r="MVA84" s="151"/>
      <c r="MVB84" s="151"/>
      <c r="MVC84" s="152"/>
      <c r="MVD84" s="152"/>
      <c r="MVE84" s="153"/>
      <c r="MVF84" s="153"/>
      <c r="MVG84" s="153"/>
      <c r="MVH84" s="106"/>
      <c r="MVL84" s="154"/>
      <c r="MVM84" s="25"/>
      <c r="MVN84" s="147"/>
      <c r="MVO84" s="148"/>
      <c r="MVP84" s="149"/>
      <c r="MVQ84" s="150"/>
      <c r="MVR84" s="151"/>
      <c r="MVS84" s="151"/>
      <c r="MVT84" s="152"/>
      <c r="MVU84" s="152"/>
      <c r="MVV84" s="153"/>
      <c r="MVW84" s="153"/>
      <c r="MVX84" s="153"/>
      <c r="MVY84" s="106"/>
      <c r="MWC84" s="154"/>
      <c r="MWD84" s="25"/>
      <c r="MWE84" s="147"/>
      <c r="MWF84" s="148"/>
      <c r="MWG84" s="149"/>
      <c r="MWH84" s="150"/>
      <c r="MWI84" s="151"/>
      <c r="MWJ84" s="151"/>
      <c r="MWK84" s="152"/>
      <c r="MWL84" s="152"/>
      <c r="MWM84" s="153"/>
      <c r="MWN84" s="153"/>
      <c r="MWO84" s="153"/>
      <c r="MWP84" s="106"/>
      <c r="MWT84" s="154"/>
      <c r="MWU84" s="25"/>
      <c r="MWV84" s="147"/>
      <c r="MWW84" s="148"/>
      <c r="MWX84" s="149"/>
      <c r="MWY84" s="150"/>
      <c r="MWZ84" s="151"/>
      <c r="MXA84" s="151"/>
      <c r="MXB84" s="152"/>
      <c r="MXC84" s="152"/>
      <c r="MXD84" s="153"/>
      <c r="MXE84" s="153"/>
      <c r="MXF84" s="153"/>
      <c r="MXG84" s="106"/>
      <c r="MXK84" s="154"/>
      <c r="MXL84" s="25"/>
      <c r="MXM84" s="147"/>
      <c r="MXN84" s="148"/>
      <c r="MXO84" s="149"/>
      <c r="MXP84" s="150"/>
      <c r="MXQ84" s="151"/>
      <c r="MXR84" s="151"/>
      <c r="MXS84" s="152"/>
      <c r="MXT84" s="152"/>
      <c r="MXU84" s="153"/>
      <c r="MXV84" s="153"/>
      <c r="MXW84" s="153"/>
      <c r="MXX84" s="106"/>
      <c r="MYB84" s="154"/>
      <c r="MYC84" s="25"/>
      <c r="MYD84" s="147"/>
      <c r="MYE84" s="148"/>
      <c r="MYF84" s="149"/>
      <c r="MYG84" s="150"/>
      <c r="MYH84" s="151"/>
      <c r="MYI84" s="151"/>
      <c r="MYJ84" s="152"/>
      <c r="MYK84" s="152"/>
      <c r="MYL84" s="153"/>
      <c r="MYM84" s="153"/>
      <c r="MYN84" s="153"/>
      <c r="MYO84" s="106"/>
      <c r="MYS84" s="154"/>
      <c r="MYT84" s="25"/>
      <c r="MYU84" s="147"/>
      <c r="MYV84" s="148"/>
      <c r="MYW84" s="149"/>
      <c r="MYX84" s="150"/>
      <c r="MYY84" s="151"/>
      <c r="MYZ84" s="151"/>
      <c r="MZA84" s="152"/>
      <c r="MZB84" s="152"/>
      <c r="MZC84" s="153"/>
      <c r="MZD84" s="153"/>
      <c r="MZE84" s="153"/>
      <c r="MZF84" s="106"/>
      <c r="MZJ84" s="154"/>
      <c r="MZK84" s="25"/>
      <c r="MZL84" s="147"/>
      <c r="MZM84" s="148"/>
      <c r="MZN84" s="149"/>
      <c r="MZO84" s="150"/>
      <c r="MZP84" s="151"/>
      <c r="MZQ84" s="151"/>
      <c r="MZR84" s="152"/>
      <c r="MZS84" s="152"/>
      <c r="MZT84" s="153"/>
      <c r="MZU84" s="153"/>
      <c r="MZV84" s="153"/>
      <c r="MZW84" s="106"/>
      <c r="NAA84" s="154"/>
      <c r="NAB84" s="25"/>
      <c r="NAC84" s="147"/>
      <c r="NAD84" s="148"/>
      <c r="NAE84" s="149"/>
      <c r="NAF84" s="150"/>
      <c r="NAG84" s="151"/>
      <c r="NAH84" s="151"/>
      <c r="NAI84" s="152"/>
      <c r="NAJ84" s="152"/>
      <c r="NAK84" s="153"/>
      <c r="NAL84" s="153"/>
      <c r="NAM84" s="153"/>
      <c r="NAN84" s="106"/>
      <c r="NAR84" s="154"/>
      <c r="NAS84" s="25"/>
      <c r="NAT84" s="147"/>
      <c r="NAU84" s="148"/>
      <c r="NAV84" s="149"/>
      <c r="NAW84" s="150"/>
      <c r="NAX84" s="151"/>
      <c r="NAY84" s="151"/>
      <c r="NAZ84" s="152"/>
      <c r="NBA84" s="152"/>
      <c r="NBB84" s="153"/>
      <c r="NBC84" s="153"/>
      <c r="NBD84" s="153"/>
      <c r="NBE84" s="106"/>
      <c r="NBI84" s="154"/>
      <c r="NBJ84" s="25"/>
      <c r="NBK84" s="147"/>
      <c r="NBL84" s="148"/>
      <c r="NBM84" s="149"/>
      <c r="NBN84" s="150"/>
      <c r="NBO84" s="151"/>
      <c r="NBP84" s="151"/>
      <c r="NBQ84" s="152"/>
      <c r="NBR84" s="152"/>
      <c r="NBS84" s="153"/>
      <c r="NBT84" s="153"/>
      <c r="NBU84" s="153"/>
      <c r="NBV84" s="106"/>
      <c r="NBZ84" s="154"/>
      <c r="NCA84" s="25"/>
      <c r="NCB84" s="147"/>
      <c r="NCC84" s="148"/>
      <c r="NCD84" s="149"/>
      <c r="NCE84" s="150"/>
      <c r="NCF84" s="151"/>
      <c r="NCG84" s="151"/>
      <c r="NCH84" s="152"/>
      <c r="NCI84" s="152"/>
      <c r="NCJ84" s="153"/>
      <c r="NCK84" s="153"/>
      <c r="NCL84" s="153"/>
      <c r="NCM84" s="106"/>
      <c r="NCQ84" s="154"/>
      <c r="NCR84" s="25"/>
      <c r="NCS84" s="147"/>
      <c r="NCT84" s="148"/>
      <c r="NCU84" s="149"/>
      <c r="NCV84" s="150"/>
      <c r="NCW84" s="151"/>
      <c r="NCX84" s="151"/>
      <c r="NCY84" s="152"/>
      <c r="NCZ84" s="152"/>
      <c r="NDA84" s="153"/>
      <c r="NDB84" s="153"/>
      <c r="NDC84" s="153"/>
      <c r="NDD84" s="106"/>
      <c r="NDH84" s="154"/>
      <c r="NDI84" s="25"/>
      <c r="NDJ84" s="147"/>
      <c r="NDK84" s="148"/>
      <c r="NDL84" s="149"/>
      <c r="NDM84" s="150"/>
      <c r="NDN84" s="151"/>
      <c r="NDO84" s="151"/>
      <c r="NDP84" s="152"/>
      <c r="NDQ84" s="152"/>
      <c r="NDR84" s="153"/>
      <c r="NDS84" s="153"/>
      <c r="NDT84" s="153"/>
      <c r="NDU84" s="106"/>
      <c r="NDY84" s="154"/>
      <c r="NDZ84" s="25"/>
      <c r="NEA84" s="147"/>
      <c r="NEB84" s="148"/>
      <c r="NEC84" s="149"/>
      <c r="NED84" s="150"/>
      <c r="NEE84" s="151"/>
      <c r="NEF84" s="151"/>
      <c r="NEG84" s="152"/>
      <c r="NEH84" s="152"/>
      <c r="NEI84" s="153"/>
      <c r="NEJ84" s="153"/>
      <c r="NEK84" s="153"/>
      <c r="NEL84" s="106"/>
      <c r="NEP84" s="154"/>
      <c r="NEQ84" s="25"/>
      <c r="NER84" s="147"/>
      <c r="NES84" s="148"/>
      <c r="NET84" s="149"/>
      <c r="NEU84" s="150"/>
      <c r="NEV84" s="151"/>
      <c r="NEW84" s="151"/>
      <c r="NEX84" s="152"/>
      <c r="NEY84" s="152"/>
      <c r="NEZ84" s="153"/>
      <c r="NFA84" s="153"/>
      <c r="NFB84" s="153"/>
      <c r="NFC84" s="106"/>
      <c r="NFG84" s="154"/>
      <c r="NFH84" s="25"/>
      <c r="NFI84" s="147"/>
      <c r="NFJ84" s="148"/>
      <c r="NFK84" s="149"/>
      <c r="NFL84" s="150"/>
      <c r="NFM84" s="151"/>
      <c r="NFN84" s="151"/>
      <c r="NFO84" s="152"/>
      <c r="NFP84" s="152"/>
      <c r="NFQ84" s="153"/>
      <c r="NFR84" s="153"/>
      <c r="NFS84" s="153"/>
      <c r="NFT84" s="106"/>
      <c r="NFX84" s="154"/>
      <c r="NFY84" s="25"/>
      <c r="NFZ84" s="147"/>
      <c r="NGA84" s="148"/>
      <c r="NGB84" s="149"/>
      <c r="NGC84" s="150"/>
      <c r="NGD84" s="151"/>
      <c r="NGE84" s="151"/>
      <c r="NGF84" s="152"/>
      <c r="NGG84" s="152"/>
      <c r="NGH84" s="153"/>
      <c r="NGI84" s="153"/>
      <c r="NGJ84" s="153"/>
      <c r="NGK84" s="106"/>
      <c r="NGO84" s="154"/>
      <c r="NGP84" s="25"/>
      <c r="NGQ84" s="147"/>
      <c r="NGR84" s="148"/>
      <c r="NGS84" s="149"/>
      <c r="NGT84" s="150"/>
      <c r="NGU84" s="151"/>
      <c r="NGV84" s="151"/>
      <c r="NGW84" s="152"/>
      <c r="NGX84" s="152"/>
      <c r="NGY84" s="153"/>
      <c r="NGZ84" s="153"/>
      <c r="NHA84" s="153"/>
      <c r="NHB84" s="106"/>
      <c r="NHF84" s="154"/>
      <c r="NHG84" s="25"/>
      <c r="NHH84" s="147"/>
      <c r="NHI84" s="148"/>
      <c r="NHJ84" s="149"/>
      <c r="NHK84" s="150"/>
      <c r="NHL84" s="151"/>
      <c r="NHM84" s="151"/>
      <c r="NHN84" s="152"/>
      <c r="NHO84" s="152"/>
      <c r="NHP84" s="153"/>
      <c r="NHQ84" s="153"/>
      <c r="NHR84" s="153"/>
      <c r="NHS84" s="106"/>
      <c r="NHW84" s="154"/>
      <c r="NHX84" s="25"/>
      <c r="NHY84" s="147"/>
      <c r="NHZ84" s="148"/>
      <c r="NIA84" s="149"/>
      <c r="NIB84" s="150"/>
      <c r="NIC84" s="151"/>
      <c r="NID84" s="151"/>
      <c r="NIE84" s="152"/>
      <c r="NIF84" s="152"/>
      <c r="NIG84" s="153"/>
      <c r="NIH84" s="153"/>
      <c r="NII84" s="153"/>
      <c r="NIJ84" s="106"/>
      <c r="NIN84" s="154"/>
      <c r="NIO84" s="25"/>
      <c r="NIP84" s="147"/>
      <c r="NIQ84" s="148"/>
      <c r="NIR84" s="149"/>
      <c r="NIS84" s="150"/>
      <c r="NIT84" s="151"/>
      <c r="NIU84" s="151"/>
      <c r="NIV84" s="152"/>
      <c r="NIW84" s="152"/>
      <c r="NIX84" s="153"/>
      <c r="NIY84" s="153"/>
      <c r="NIZ84" s="153"/>
      <c r="NJA84" s="106"/>
      <c r="NJE84" s="154"/>
      <c r="NJF84" s="25"/>
      <c r="NJG84" s="147"/>
      <c r="NJH84" s="148"/>
      <c r="NJI84" s="149"/>
      <c r="NJJ84" s="150"/>
      <c r="NJK84" s="151"/>
      <c r="NJL84" s="151"/>
      <c r="NJM84" s="152"/>
      <c r="NJN84" s="152"/>
      <c r="NJO84" s="153"/>
      <c r="NJP84" s="153"/>
      <c r="NJQ84" s="153"/>
      <c r="NJR84" s="106"/>
      <c r="NJV84" s="154"/>
      <c r="NJW84" s="25"/>
      <c r="NJX84" s="147"/>
      <c r="NJY84" s="148"/>
      <c r="NJZ84" s="149"/>
      <c r="NKA84" s="150"/>
      <c r="NKB84" s="151"/>
      <c r="NKC84" s="151"/>
      <c r="NKD84" s="152"/>
      <c r="NKE84" s="152"/>
      <c r="NKF84" s="153"/>
      <c r="NKG84" s="153"/>
      <c r="NKH84" s="153"/>
      <c r="NKI84" s="106"/>
      <c r="NKM84" s="154"/>
      <c r="NKN84" s="25"/>
      <c r="NKO84" s="147"/>
      <c r="NKP84" s="148"/>
      <c r="NKQ84" s="149"/>
      <c r="NKR84" s="150"/>
      <c r="NKS84" s="151"/>
      <c r="NKT84" s="151"/>
      <c r="NKU84" s="152"/>
      <c r="NKV84" s="152"/>
      <c r="NKW84" s="153"/>
      <c r="NKX84" s="153"/>
      <c r="NKY84" s="153"/>
      <c r="NKZ84" s="106"/>
      <c r="NLD84" s="154"/>
      <c r="NLE84" s="25"/>
      <c r="NLF84" s="147"/>
      <c r="NLG84" s="148"/>
      <c r="NLH84" s="149"/>
      <c r="NLI84" s="150"/>
      <c r="NLJ84" s="151"/>
      <c r="NLK84" s="151"/>
      <c r="NLL84" s="152"/>
      <c r="NLM84" s="152"/>
      <c r="NLN84" s="153"/>
      <c r="NLO84" s="153"/>
      <c r="NLP84" s="153"/>
      <c r="NLQ84" s="106"/>
      <c r="NLU84" s="154"/>
      <c r="NLV84" s="25"/>
      <c r="NLW84" s="147"/>
      <c r="NLX84" s="148"/>
      <c r="NLY84" s="149"/>
      <c r="NLZ84" s="150"/>
      <c r="NMA84" s="151"/>
      <c r="NMB84" s="151"/>
      <c r="NMC84" s="152"/>
      <c r="NMD84" s="152"/>
      <c r="NME84" s="153"/>
      <c r="NMF84" s="153"/>
      <c r="NMG84" s="153"/>
      <c r="NMH84" s="106"/>
      <c r="NML84" s="154"/>
      <c r="NMM84" s="25"/>
      <c r="NMN84" s="147"/>
      <c r="NMO84" s="148"/>
      <c r="NMP84" s="149"/>
      <c r="NMQ84" s="150"/>
      <c r="NMR84" s="151"/>
      <c r="NMS84" s="151"/>
      <c r="NMT84" s="152"/>
      <c r="NMU84" s="152"/>
      <c r="NMV84" s="153"/>
      <c r="NMW84" s="153"/>
      <c r="NMX84" s="153"/>
      <c r="NMY84" s="106"/>
      <c r="NNC84" s="154"/>
      <c r="NND84" s="25"/>
      <c r="NNE84" s="147"/>
      <c r="NNF84" s="148"/>
      <c r="NNG84" s="149"/>
      <c r="NNH84" s="150"/>
      <c r="NNI84" s="151"/>
      <c r="NNJ84" s="151"/>
      <c r="NNK84" s="152"/>
      <c r="NNL84" s="152"/>
      <c r="NNM84" s="153"/>
      <c r="NNN84" s="153"/>
      <c r="NNO84" s="153"/>
      <c r="NNP84" s="106"/>
      <c r="NNT84" s="154"/>
      <c r="NNU84" s="25"/>
      <c r="NNV84" s="147"/>
      <c r="NNW84" s="148"/>
      <c r="NNX84" s="149"/>
      <c r="NNY84" s="150"/>
      <c r="NNZ84" s="151"/>
      <c r="NOA84" s="151"/>
      <c r="NOB84" s="152"/>
      <c r="NOC84" s="152"/>
      <c r="NOD84" s="153"/>
      <c r="NOE84" s="153"/>
      <c r="NOF84" s="153"/>
      <c r="NOG84" s="106"/>
      <c r="NOK84" s="154"/>
      <c r="NOL84" s="25"/>
      <c r="NOM84" s="147"/>
      <c r="NON84" s="148"/>
      <c r="NOO84" s="149"/>
      <c r="NOP84" s="150"/>
      <c r="NOQ84" s="151"/>
      <c r="NOR84" s="151"/>
      <c r="NOS84" s="152"/>
      <c r="NOT84" s="152"/>
      <c r="NOU84" s="153"/>
      <c r="NOV84" s="153"/>
      <c r="NOW84" s="153"/>
      <c r="NOX84" s="106"/>
      <c r="NPB84" s="154"/>
      <c r="NPC84" s="25"/>
      <c r="NPD84" s="147"/>
      <c r="NPE84" s="148"/>
      <c r="NPF84" s="149"/>
      <c r="NPG84" s="150"/>
      <c r="NPH84" s="151"/>
      <c r="NPI84" s="151"/>
      <c r="NPJ84" s="152"/>
      <c r="NPK84" s="152"/>
      <c r="NPL84" s="153"/>
      <c r="NPM84" s="153"/>
      <c r="NPN84" s="153"/>
      <c r="NPO84" s="106"/>
      <c r="NPS84" s="154"/>
      <c r="NPT84" s="25"/>
      <c r="NPU84" s="147"/>
      <c r="NPV84" s="148"/>
      <c r="NPW84" s="149"/>
      <c r="NPX84" s="150"/>
      <c r="NPY84" s="151"/>
      <c r="NPZ84" s="151"/>
      <c r="NQA84" s="152"/>
      <c r="NQB84" s="152"/>
      <c r="NQC84" s="153"/>
      <c r="NQD84" s="153"/>
      <c r="NQE84" s="153"/>
      <c r="NQF84" s="106"/>
      <c r="NQJ84" s="154"/>
      <c r="NQK84" s="25"/>
      <c r="NQL84" s="147"/>
      <c r="NQM84" s="148"/>
      <c r="NQN84" s="149"/>
      <c r="NQO84" s="150"/>
      <c r="NQP84" s="151"/>
      <c r="NQQ84" s="151"/>
      <c r="NQR84" s="152"/>
      <c r="NQS84" s="152"/>
      <c r="NQT84" s="153"/>
      <c r="NQU84" s="153"/>
      <c r="NQV84" s="153"/>
      <c r="NQW84" s="106"/>
      <c r="NRA84" s="154"/>
      <c r="NRB84" s="25"/>
      <c r="NRC84" s="147"/>
      <c r="NRD84" s="148"/>
      <c r="NRE84" s="149"/>
      <c r="NRF84" s="150"/>
      <c r="NRG84" s="151"/>
      <c r="NRH84" s="151"/>
      <c r="NRI84" s="152"/>
      <c r="NRJ84" s="152"/>
      <c r="NRK84" s="153"/>
      <c r="NRL84" s="153"/>
      <c r="NRM84" s="153"/>
      <c r="NRN84" s="106"/>
      <c r="NRR84" s="154"/>
      <c r="NRS84" s="25"/>
      <c r="NRT84" s="147"/>
      <c r="NRU84" s="148"/>
      <c r="NRV84" s="149"/>
      <c r="NRW84" s="150"/>
      <c r="NRX84" s="151"/>
      <c r="NRY84" s="151"/>
      <c r="NRZ84" s="152"/>
      <c r="NSA84" s="152"/>
      <c r="NSB84" s="153"/>
      <c r="NSC84" s="153"/>
      <c r="NSD84" s="153"/>
      <c r="NSE84" s="106"/>
      <c r="NSI84" s="154"/>
      <c r="NSJ84" s="25"/>
      <c r="NSK84" s="147"/>
      <c r="NSL84" s="148"/>
      <c r="NSM84" s="149"/>
      <c r="NSN84" s="150"/>
      <c r="NSO84" s="151"/>
      <c r="NSP84" s="151"/>
      <c r="NSQ84" s="152"/>
      <c r="NSR84" s="152"/>
      <c r="NSS84" s="153"/>
      <c r="NST84" s="153"/>
      <c r="NSU84" s="153"/>
      <c r="NSV84" s="106"/>
      <c r="NSZ84" s="154"/>
      <c r="NTA84" s="25"/>
      <c r="NTB84" s="147"/>
      <c r="NTC84" s="148"/>
      <c r="NTD84" s="149"/>
      <c r="NTE84" s="150"/>
      <c r="NTF84" s="151"/>
      <c r="NTG84" s="151"/>
      <c r="NTH84" s="152"/>
      <c r="NTI84" s="152"/>
      <c r="NTJ84" s="153"/>
      <c r="NTK84" s="153"/>
      <c r="NTL84" s="153"/>
      <c r="NTM84" s="106"/>
      <c r="NTQ84" s="154"/>
      <c r="NTR84" s="25"/>
      <c r="NTS84" s="147"/>
      <c r="NTT84" s="148"/>
      <c r="NTU84" s="149"/>
      <c r="NTV84" s="150"/>
      <c r="NTW84" s="151"/>
      <c r="NTX84" s="151"/>
      <c r="NTY84" s="152"/>
      <c r="NTZ84" s="152"/>
      <c r="NUA84" s="153"/>
      <c r="NUB84" s="153"/>
      <c r="NUC84" s="153"/>
      <c r="NUD84" s="106"/>
      <c r="NUH84" s="154"/>
      <c r="NUI84" s="25"/>
      <c r="NUJ84" s="147"/>
      <c r="NUK84" s="148"/>
      <c r="NUL84" s="149"/>
      <c r="NUM84" s="150"/>
      <c r="NUN84" s="151"/>
      <c r="NUO84" s="151"/>
      <c r="NUP84" s="152"/>
      <c r="NUQ84" s="152"/>
      <c r="NUR84" s="153"/>
      <c r="NUS84" s="153"/>
      <c r="NUT84" s="153"/>
      <c r="NUU84" s="106"/>
      <c r="NUY84" s="154"/>
      <c r="NUZ84" s="25"/>
      <c r="NVA84" s="147"/>
      <c r="NVB84" s="148"/>
      <c r="NVC84" s="149"/>
      <c r="NVD84" s="150"/>
      <c r="NVE84" s="151"/>
      <c r="NVF84" s="151"/>
      <c r="NVG84" s="152"/>
      <c r="NVH84" s="152"/>
      <c r="NVI84" s="153"/>
      <c r="NVJ84" s="153"/>
      <c r="NVK84" s="153"/>
      <c r="NVL84" s="106"/>
      <c r="NVP84" s="154"/>
      <c r="NVQ84" s="25"/>
      <c r="NVR84" s="147"/>
      <c r="NVS84" s="148"/>
      <c r="NVT84" s="149"/>
      <c r="NVU84" s="150"/>
      <c r="NVV84" s="151"/>
      <c r="NVW84" s="151"/>
      <c r="NVX84" s="152"/>
      <c r="NVY84" s="152"/>
      <c r="NVZ84" s="153"/>
      <c r="NWA84" s="153"/>
      <c r="NWB84" s="153"/>
      <c r="NWC84" s="106"/>
      <c r="NWG84" s="154"/>
      <c r="NWH84" s="25"/>
      <c r="NWI84" s="147"/>
      <c r="NWJ84" s="148"/>
      <c r="NWK84" s="149"/>
      <c r="NWL84" s="150"/>
      <c r="NWM84" s="151"/>
      <c r="NWN84" s="151"/>
      <c r="NWO84" s="152"/>
      <c r="NWP84" s="152"/>
      <c r="NWQ84" s="153"/>
      <c r="NWR84" s="153"/>
      <c r="NWS84" s="153"/>
      <c r="NWT84" s="106"/>
      <c r="NWX84" s="154"/>
      <c r="NWY84" s="25"/>
      <c r="NWZ84" s="147"/>
      <c r="NXA84" s="148"/>
      <c r="NXB84" s="149"/>
      <c r="NXC84" s="150"/>
      <c r="NXD84" s="151"/>
      <c r="NXE84" s="151"/>
      <c r="NXF84" s="152"/>
      <c r="NXG84" s="152"/>
      <c r="NXH84" s="153"/>
      <c r="NXI84" s="153"/>
      <c r="NXJ84" s="153"/>
      <c r="NXK84" s="106"/>
      <c r="NXO84" s="154"/>
      <c r="NXP84" s="25"/>
      <c r="NXQ84" s="147"/>
      <c r="NXR84" s="148"/>
      <c r="NXS84" s="149"/>
      <c r="NXT84" s="150"/>
      <c r="NXU84" s="151"/>
      <c r="NXV84" s="151"/>
      <c r="NXW84" s="152"/>
      <c r="NXX84" s="152"/>
      <c r="NXY84" s="153"/>
      <c r="NXZ84" s="153"/>
      <c r="NYA84" s="153"/>
      <c r="NYB84" s="106"/>
      <c r="NYF84" s="154"/>
      <c r="NYG84" s="25"/>
      <c r="NYH84" s="147"/>
      <c r="NYI84" s="148"/>
      <c r="NYJ84" s="149"/>
      <c r="NYK84" s="150"/>
      <c r="NYL84" s="151"/>
      <c r="NYM84" s="151"/>
      <c r="NYN84" s="152"/>
      <c r="NYO84" s="152"/>
      <c r="NYP84" s="153"/>
      <c r="NYQ84" s="153"/>
      <c r="NYR84" s="153"/>
      <c r="NYS84" s="106"/>
      <c r="NYW84" s="154"/>
      <c r="NYX84" s="25"/>
      <c r="NYY84" s="147"/>
      <c r="NYZ84" s="148"/>
      <c r="NZA84" s="149"/>
      <c r="NZB84" s="150"/>
      <c r="NZC84" s="151"/>
      <c r="NZD84" s="151"/>
      <c r="NZE84" s="152"/>
      <c r="NZF84" s="152"/>
      <c r="NZG84" s="153"/>
      <c r="NZH84" s="153"/>
      <c r="NZI84" s="153"/>
      <c r="NZJ84" s="106"/>
      <c r="NZN84" s="154"/>
      <c r="NZO84" s="25"/>
      <c r="NZP84" s="147"/>
      <c r="NZQ84" s="148"/>
      <c r="NZR84" s="149"/>
      <c r="NZS84" s="150"/>
      <c r="NZT84" s="151"/>
      <c r="NZU84" s="151"/>
      <c r="NZV84" s="152"/>
      <c r="NZW84" s="152"/>
      <c r="NZX84" s="153"/>
      <c r="NZY84" s="153"/>
      <c r="NZZ84" s="153"/>
      <c r="OAA84" s="106"/>
      <c r="OAE84" s="154"/>
      <c r="OAF84" s="25"/>
      <c r="OAG84" s="147"/>
      <c r="OAH84" s="148"/>
      <c r="OAI84" s="149"/>
      <c r="OAJ84" s="150"/>
      <c r="OAK84" s="151"/>
      <c r="OAL84" s="151"/>
      <c r="OAM84" s="152"/>
      <c r="OAN84" s="152"/>
      <c r="OAO84" s="153"/>
      <c r="OAP84" s="153"/>
      <c r="OAQ84" s="153"/>
      <c r="OAR84" s="106"/>
      <c r="OAV84" s="154"/>
      <c r="OAW84" s="25"/>
      <c r="OAX84" s="147"/>
      <c r="OAY84" s="148"/>
      <c r="OAZ84" s="149"/>
      <c r="OBA84" s="150"/>
      <c r="OBB84" s="151"/>
      <c r="OBC84" s="151"/>
      <c r="OBD84" s="152"/>
      <c r="OBE84" s="152"/>
      <c r="OBF84" s="153"/>
      <c r="OBG84" s="153"/>
      <c r="OBH84" s="153"/>
      <c r="OBI84" s="106"/>
      <c r="OBM84" s="154"/>
      <c r="OBN84" s="25"/>
      <c r="OBO84" s="147"/>
      <c r="OBP84" s="148"/>
      <c r="OBQ84" s="149"/>
      <c r="OBR84" s="150"/>
      <c r="OBS84" s="151"/>
      <c r="OBT84" s="151"/>
      <c r="OBU84" s="152"/>
      <c r="OBV84" s="152"/>
      <c r="OBW84" s="153"/>
      <c r="OBX84" s="153"/>
      <c r="OBY84" s="153"/>
      <c r="OBZ84" s="106"/>
      <c r="OCD84" s="154"/>
      <c r="OCE84" s="25"/>
      <c r="OCF84" s="147"/>
      <c r="OCG84" s="148"/>
      <c r="OCH84" s="149"/>
      <c r="OCI84" s="150"/>
      <c r="OCJ84" s="151"/>
      <c r="OCK84" s="151"/>
      <c r="OCL84" s="152"/>
      <c r="OCM84" s="152"/>
      <c r="OCN84" s="153"/>
      <c r="OCO84" s="153"/>
      <c r="OCP84" s="153"/>
      <c r="OCQ84" s="106"/>
      <c r="OCU84" s="154"/>
      <c r="OCV84" s="25"/>
      <c r="OCW84" s="147"/>
      <c r="OCX84" s="148"/>
      <c r="OCY84" s="149"/>
      <c r="OCZ84" s="150"/>
      <c r="ODA84" s="151"/>
      <c r="ODB84" s="151"/>
      <c r="ODC84" s="152"/>
      <c r="ODD84" s="152"/>
      <c r="ODE84" s="153"/>
      <c r="ODF84" s="153"/>
      <c r="ODG84" s="153"/>
      <c r="ODH84" s="106"/>
      <c r="ODL84" s="154"/>
      <c r="ODM84" s="25"/>
      <c r="ODN84" s="147"/>
      <c r="ODO84" s="148"/>
      <c r="ODP84" s="149"/>
      <c r="ODQ84" s="150"/>
      <c r="ODR84" s="151"/>
      <c r="ODS84" s="151"/>
      <c r="ODT84" s="152"/>
      <c r="ODU84" s="152"/>
      <c r="ODV84" s="153"/>
      <c r="ODW84" s="153"/>
      <c r="ODX84" s="153"/>
      <c r="ODY84" s="106"/>
      <c r="OEC84" s="154"/>
      <c r="OED84" s="25"/>
      <c r="OEE84" s="147"/>
      <c r="OEF84" s="148"/>
      <c r="OEG84" s="149"/>
      <c r="OEH84" s="150"/>
      <c r="OEI84" s="151"/>
      <c r="OEJ84" s="151"/>
      <c r="OEK84" s="152"/>
      <c r="OEL84" s="152"/>
      <c r="OEM84" s="153"/>
      <c r="OEN84" s="153"/>
      <c r="OEO84" s="153"/>
      <c r="OEP84" s="106"/>
      <c r="OET84" s="154"/>
      <c r="OEU84" s="25"/>
      <c r="OEV84" s="147"/>
      <c r="OEW84" s="148"/>
      <c r="OEX84" s="149"/>
      <c r="OEY84" s="150"/>
      <c r="OEZ84" s="151"/>
      <c r="OFA84" s="151"/>
      <c r="OFB84" s="152"/>
      <c r="OFC84" s="152"/>
      <c r="OFD84" s="153"/>
      <c r="OFE84" s="153"/>
      <c r="OFF84" s="153"/>
      <c r="OFG84" s="106"/>
      <c r="OFK84" s="154"/>
      <c r="OFL84" s="25"/>
      <c r="OFM84" s="147"/>
      <c r="OFN84" s="148"/>
      <c r="OFO84" s="149"/>
      <c r="OFP84" s="150"/>
      <c r="OFQ84" s="151"/>
      <c r="OFR84" s="151"/>
      <c r="OFS84" s="152"/>
      <c r="OFT84" s="152"/>
      <c r="OFU84" s="153"/>
      <c r="OFV84" s="153"/>
      <c r="OFW84" s="153"/>
      <c r="OFX84" s="106"/>
      <c r="OGB84" s="154"/>
      <c r="OGC84" s="25"/>
      <c r="OGD84" s="147"/>
      <c r="OGE84" s="148"/>
      <c r="OGF84" s="149"/>
      <c r="OGG84" s="150"/>
      <c r="OGH84" s="151"/>
      <c r="OGI84" s="151"/>
      <c r="OGJ84" s="152"/>
      <c r="OGK84" s="152"/>
      <c r="OGL84" s="153"/>
      <c r="OGM84" s="153"/>
      <c r="OGN84" s="153"/>
      <c r="OGO84" s="106"/>
      <c r="OGS84" s="154"/>
      <c r="OGT84" s="25"/>
      <c r="OGU84" s="147"/>
      <c r="OGV84" s="148"/>
      <c r="OGW84" s="149"/>
      <c r="OGX84" s="150"/>
      <c r="OGY84" s="151"/>
      <c r="OGZ84" s="151"/>
      <c r="OHA84" s="152"/>
      <c r="OHB84" s="152"/>
      <c r="OHC84" s="153"/>
      <c r="OHD84" s="153"/>
      <c r="OHE84" s="153"/>
      <c r="OHF84" s="106"/>
      <c r="OHJ84" s="154"/>
      <c r="OHK84" s="25"/>
      <c r="OHL84" s="147"/>
      <c r="OHM84" s="148"/>
      <c r="OHN84" s="149"/>
      <c r="OHO84" s="150"/>
      <c r="OHP84" s="151"/>
      <c r="OHQ84" s="151"/>
      <c r="OHR84" s="152"/>
      <c r="OHS84" s="152"/>
      <c r="OHT84" s="153"/>
      <c r="OHU84" s="153"/>
      <c r="OHV84" s="153"/>
      <c r="OHW84" s="106"/>
      <c r="OIA84" s="154"/>
      <c r="OIB84" s="25"/>
      <c r="OIC84" s="147"/>
      <c r="OID84" s="148"/>
      <c r="OIE84" s="149"/>
      <c r="OIF84" s="150"/>
      <c r="OIG84" s="151"/>
      <c r="OIH84" s="151"/>
      <c r="OII84" s="152"/>
      <c r="OIJ84" s="152"/>
      <c r="OIK84" s="153"/>
      <c r="OIL84" s="153"/>
      <c r="OIM84" s="153"/>
      <c r="OIN84" s="106"/>
      <c r="OIR84" s="154"/>
      <c r="OIS84" s="25"/>
      <c r="OIT84" s="147"/>
      <c r="OIU84" s="148"/>
      <c r="OIV84" s="149"/>
      <c r="OIW84" s="150"/>
      <c r="OIX84" s="151"/>
      <c r="OIY84" s="151"/>
      <c r="OIZ84" s="152"/>
      <c r="OJA84" s="152"/>
      <c r="OJB84" s="153"/>
      <c r="OJC84" s="153"/>
      <c r="OJD84" s="153"/>
      <c r="OJE84" s="106"/>
      <c r="OJI84" s="154"/>
      <c r="OJJ84" s="25"/>
      <c r="OJK84" s="147"/>
      <c r="OJL84" s="148"/>
      <c r="OJM84" s="149"/>
      <c r="OJN84" s="150"/>
      <c r="OJO84" s="151"/>
      <c r="OJP84" s="151"/>
      <c r="OJQ84" s="152"/>
      <c r="OJR84" s="152"/>
      <c r="OJS84" s="153"/>
      <c r="OJT84" s="153"/>
      <c r="OJU84" s="153"/>
      <c r="OJV84" s="106"/>
      <c r="OJZ84" s="154"/>
      <c r="OKA84" s="25"/>
      <c r="OKB84" s="147"/>
      <c r="OKC84" s="148"/>
      <c r="OKD84" s="149"/>
      <c r="OKE84" s="150"/>
      <c r="OKF84" s="151"/>
      <c r="OKG84" s="151"/>
      <c r="OKH84" s="152"/>
      <c r="OKI84" s="152"/>
      <c r="OKJ84" s="153"/>
      <c r="OKK84" s="153"/>
      <c r="OKL84" s="153"/>
      <c r="OKM84" s="106"/>
      <c r="OKQ84" s="154"/>
      <c r="OKR84" s="25"/>
      <c r="OKS84" s="147"/>
      <c r="OKT84" s="148"/>
      <c r="OKU84" s="149"/>
      <c r="OKV84" s="150"/>
      <c r="OKW84" s="151"/>
      <c r="OKX84" s="151"/>
      <c r="OKY84" s="152"/>
      <c r="OKZ84" s="152"/>
      <c r="OLA84" s="153"/>
      <c r="OLB84" s="153"/>
      <c r="OLC84" s="153"/>
      <c r="OLD84" s="106"/>
      <c r="OLH84" s="154"/>
      <c r="OLI84" s="25"/>
      <c r="OLJ84" s="147"/>
      <c r="OLK84" s="148"/>
      <c r="OLL84" s="149"/>
      <c r="OLM84" s="150"/>
      <c r="OLN84" s="151"/>
      <c r="OLO84" s="151"/>
      <c r="OLP84" s="152"/>
      <c r="OLQ84" s="152"/>
      <c r="OLR84" s="153"/>
      <c r="OLS84" s="153"/>
      <c r="OLT84" s="153"/>
      <c r="OLU84" s="106"/>
      <c r="OLY84" s="154"/>
      <c r="OLZ84" s="25"/>
      <c r="OMA84" s="147"/>
      <c r="OMB84" s="148"/>
      <c r="OMC84" s="149"/>
      <c r="OMD84" s="150"/>
      <c r="OME84" s="151"/>
      <c r="OMF84" s="151"/>
      <c r="OMG84" s="152"/>
      <c r="OMH84" s="152"/>
      <c r="OMI84" s="153"/>
      <c r="OMJ84" s="153"/>
      <c r="OMK84" s="153"/>
      <c r="OML84" s="106"/>
      <c r="OMP84" s="154"/>
      <c r="OMQ84" s="25"/>
      <c r="OMR84" s="147"/>
      <c r="OMS84" s="148"/>
      <c r="OMT84" s="149"/>
      <c r="OMU84" s="150"/>
      <c r="OMV84" s="151"/>
      <c r="OMW84" s="151"/>
      <c r="OMX84" s="152"/>
      <c r="OMY84" s="152"/>
      <c r="OMZ84" s="153"/>
      <c r="ONA84" s="153"/>
      <c r="ONB84" s="153"/>
      <c r="ONC84" s="106"/>
      <c r="ONG84" s="154"/>
      <c r="ONH84" s="25"/>
      <c r="ONI84" s="147"/>
      <c r="ONJ84" s="148"/>
      <c r="ONK84" s="149"/>
      <c r="ONL84" s="150"/>
      <c r="ONM84" s="151"/>
      <c r="ONN84" s="151"/>
      <c r="ONO84" s="152"/>
      <c r="ONP84" s="152"/>
      <c r="ONQ84" s="153"/>
      <c r="ONR84" s="153"/>
      <c r="ONS84" s="153"/>
      <c r="ONT84" s="106"/>
      <c r="ONX84" s="154"/>
      <c r="ONY84" s="25"/>
      <c r="ONZ84" s="147"/>
      <c r="OOA84" s="148"/>
      <c r="OOB84" s="149"/>
      <c r="OOC84" s="150"/>
      <c r="OOD84" s="151"/>
      <c r="OOE84" s="151"/>
      <c r="OOF84" s="152"/>
      <c r="OOG84" s="152"/>
      <c r="OOH84" s="153"/>
      <c r="OOI84" s="153"/>
      <c r="OOJ84" s="153"/>
      <c r="OOK84" s="106"/>
      <c r="OOO84" s="154"/>
      <c r="OOP84" s="25"/>
      <c r="OOQ84" s="147"/>
      <c r="OOR84" s="148"/>
      <c r="OOS84" s="149"/>
      <c r="OOT84" s="150"/>
      <c r="OOU84" s="151"/>
      <c r="OOV84" s="151"/>
      <c r="OOW84" s="152"/>
      <c r="OOX84" s="152"/>
      <c r="OOY84" s="153"/>
      <c r="OOZ84" s="153"/>
      <c r="OPA84" s="153"/>
      <c r="OPB84" s="106"/>
      <c r="OPF84" s="154"/>
      <c r="OPG84" s="25"/>
      <c r="OPH84" s="147"/>
      <c r="OPI84" s="148"/>
      <c r="OPJ84" s="149"/>
      <c r="OPK84" s="150"/>
      <c r="OPL84" s="151"/>
      <c r="OPM84" s="151"/>
      <c r="OPN84" s="152"/>
      <c r="OPO84" s="152"/>
      <c r="OPP84" s="153"/>
      <c r="OPQ84" s="153"/>
      <c r="OPR84" s="153"/>
      <c r="OPS84" s="106"/>
      <c r="OPW84" s="154"/>
      <c r="OPX84" s="25"/>
      <c r="OPY84" s="147"/>
      <c r="OPZ84" s="148"/>
      <c r="OQA84" s="149"/>
      <c r="OQB84" s="150"/>
      <c r="OQC84" s="151"/>
      <c r="OQD84" s="151"/>
      <c r="OQE84" s="152"/>
      <c r="OQF84" s="152"/>
      <c r="OQG84" s="153"/>
      <c r="OQH84" s="153"/>
      <c r="OQI84" s="153"/>
      <c r="OQJ84" s="106"/>
      <c r="OQN84" s="154"/>
      <c r="OQO84" s="25"/>
      <c r="OQP84" s="147"/>
      <c r="OQQ84" s="148"/>
      <c r="OQR84" s="149"/>
      <c r="OQS84" s="150"/>
      <c r="OQT84" s="151"/>
      <c r="OQU84" s="151"/>
      <c r="OQV84" s="152"/>
      <c r="OQW84" s="152"/>
      <c r="OQX84" s="153"/>
      <c r="OQY84" s="153"/>
      <c r="OQZ84" s="153"/>
      <c r="ORA84" s="106"/>
      <c r="ORE84" s="154"/>
      <c r="ORF84" s="25"/>
      <c r="ORG84" s="147"/>
      <c r="ORH84" s="148"/>
      <c r="ORI84" s="149"/>
      <c r="ORJ84" s="150"/>
      <c r="ORK84" s="151"/>
      <c r="ORL84" s="151"/>
      <c r="ORM84" s="152"/>
      <c r="ORN84" s="152"/>
      <c r="ORO84" s="153"/>
      <c r="ORP84" s="153"/>
      <c r="ORQ84" s="153"/>
      <c r="ORR84" s="106"/>
      <c r="ORV84" s="154"/>
      <c r="ORW84" s="25"/>
      <c r="ORX84" s="147"/>
      <c r="ORY84" s="148"/>
      <c r="ORZ84" s="149"/>
      <c r="OSA84" s="150"/>
      <c r="OSB84" s="151"/>
      <c r="OSC84" s="151"/>
      <c r="OSD84" s="152"/>
      <c r="OSE84" s="152"/>
      <c r="OSF84" s="153"/>
      <c r="OSG84" s="153"/>
      <c r="OSH84" s="153"/>
      <c r="OSI84" s="106"/>
      <c r="OSM84" s="154"/>
      <c r="OSN84" s="25"/>
      <c r="OSO84" s="147"/>
      <c r="OSP84" s="148"/>
      <c r="OSQ84" s="149"/>
      <c r="OSR84" s="150"/>
      <c r="OSS84" s="151"/>
      <c r="OST84" s="151"/>
      <c r="OSU84" s="152"/>
      <c r="OSV84" s="152"/>
      <c r="OSW84" s="153"/>
      <c r="OSX84" s="153"/>
      <c r="OSY84" s="153"/>
      <c r="OSZ84" s="106"/>
      <c r="OTD84" s="154"/>
      <c r="OTE84" s="25"/>
      <c r="OTF84" s="147"/>
      <c r="OTG84" s="148"/>
      <c r="OTH84" s="149"/>
      <c r="OTI84" s="150"/>
      <c r="OTJ84" s="151"/>
      <c r="OTK84" s="151"/>
      <c r="OTL84" s="152"/>
      <c r="OTM84" s="152"/>
      <c r="OTN84" s="153"/>
      <c r="OTO84" s="153"/>
      <c r="OTP84" s="153"/>
      <c r="OTQ84" s="106"/>
      <c r="OTU84" s="154"/>
      <c r="OTV84" s="25"/>
      <c r="OTW84" s="147"/>
      <c r="OTX84" s="148"/>
      <c r="OTY84" s="149"/>
      <c r="OTZ84" s="150"/>
      <c r="OUA84" s="151"/>
      <c r="OUB84" s="151"/>
      <c r="OUC84" s="152"/>
      <c r="OUD84" s="152"/>
      <c r="OUE84" s="153"/>
      <c r="OUF84" s="153"/>
      <c r="OUG84" s="153"/>
      <c r="OUH84" s="106"/>
      <c r="OUL84" s="154"/>
      <c r="OUM84" s="25"/>
      <c r="OUN84" s="147"/>
      <c r="OUO84" s="148"/>
      <c r="OUP84" s="149"/>
      <c r="OUQ84" s="150"/>
      <c r="OUR84" s="151"/>
      <c r="OUS84" s="151"/>
      <c r="OUT84" s="152"/>
      <c r="OUU84" s="152"/>
      <c r="OUV84" s="153"/>
      <c r="OUW84" s="153"/>
      <c r="OUX84" s="153"/>
      <c r="OUY84" s="106"/>
      <c r="OVC84" s="154"/>
      <c r="OVD84" s="25"/>
      <c r="OVE84" s="147"/>
      <c r="OVF84" s="148"/>
      <c r="OVG84" s="149"/>
      <c r="OVH84" s="150"/>
      <c r="OVI84" s="151"/>
      <c r="OVJ84" s="151"/>
      <c r="OVK84" s="152"/>
      <c r="OVL84" s="152"/>
      <c r="OVM84" s="153"/>
      <c r="OVN84" s="153"/>
      <c r="OVO84" s="153"/>
      <c r="OVP84" s="106"/>
      <c r="OVT84" s="154"/>
      <c r="OVU84" s="25"/>
      <c r="OVV84" s="147"/>
      <c r="OVW84" s="148"/>
      <c r="OVX84" s="149"/>
      <c r="OVY84" s="150"/>
      <c r="OVZ84" s="151"/>
      <c r="OWA84" s="151"/>
      <c r="OWB84" s="152"/>
      <c r="OWC84" s="152"/>
      <c r="OWD84" s="153"/>
      <c r="OWE84" s="153"/>
      <c r="OWF84" s="153"/>
      <c r="OWG84" s="106"/>
      <c r="OWK84" s="154"/>
      <c r="OWL84" s="25"/>
      <c r="OWM84" s="147"/>
      <c r="OWN84" s="148"/>
      <c r="OWO84" s="149"/>
      <c r="OWP84" s="150"/>
      <c r="OWQ84" s="151"/>
      <c r="OWR84" s="151"/>
      <c r="OWS84" s="152"/>
      <c r="OWT84" s="152"/>
      <c r="OWU84" s="153"/>
      <c r="OWV84" s="153"/>
      <c r="OWW84" s="153"/>
      <c r="OWX84" s="106"/>
      <c r="OXB84" s="154"/>
      <c r="OXC84" s="25"/>
      <c r="OXD84" s="147"/>
      <c r="OXE84" s="148"/>
      <c r="OXF84" s="149"/>
      <c r="OXG84" s="150"/>
      <c r="OXH84" s="151"/>
      <c r="OXI84" s="151"/>
      <c r="OXJ84" s="152"/>
      <c r="OXK84" s="152"/>
      <c r="OXL84" s="153"/>
      <c r="OXM84" s="153"/>
      <c r="OXN84" s="153"/>
      <c r="OXO84" s="106"/>
      <c r="OXS84" s="154"/>
      <c r="OXT84" s="25"/>
      <c r="OXU84" s="147"/>
      <c r="OXV84" s="148"/>
      <c r="OXW84" s="149"/>
      <c r="OXX84" s="150"/>
      <c r="OXY84" s="151"/>
      <c r="OXZ84" s="151"/>
      <c r="OYA84" s="152"/>
      <c r="OYB84" s="152"/>
      <c r="OYC84" s="153"/>
      <c r="OYD84" s="153"/>
      <c r="OYE84" s="153"/>
      <c r="OYF84" s="106"/>
      <c r="OYJ84" s="154"/>
      <c r="OYK84" s="25"/>
      <c r="OYL84" s="147"/>
      <c r="OYM84" s="148"/>
      <c r="OYN84" s="149"/>
      <c r="OYO84" s="150"/>
      <c r="OYP84" s="151"/>
      <c r="OYQ84" s="151"/>
      <c r="OYR84" s="152"/>
      <c r="OYS84" s="152"/>
      <c r="OYT84" s="153"/>
      <c r="OYU84" s="153"/>
      <c r="OYV84" s="153"/>
      <c r="OYW84" s="106"/>
      <c r="OZA84" s="154"/>
      <c r="OZB84" s="25"/>
      <c r="OZC84" s="147"/>
      <c r="OZD84" s="148"/>
      <c r="OZE84" s="149"/>
      <c r="OZF84" s="150"/>
      <c r="OZG84" s="151"/>
      <c r="OZH84" s="151"/>
      <c r="OZI84" s="152"/>
      <c r="OZJ84" s="152"/>
      <c r="OZK84" s="153"/>
      <c r="OZL84" s="153"/>
      <c r="OZM84" s="153"/>
      <c r="OZN84" s="106"/>
      <c r="OZR84" s="154"/>
      <c r="OZS84" s="25"/>
      <c r="OZT84" s="147"/>
      <c r="OZU84" s="148"/>
      <c r="OZV84" s="149"/>
      <c r="OZW84" s="150"/>
      <c r="OZX84" s="151"/>
      <c r="OZY84" s="151"/>
      <c r="OZZ84" s="152"/>
      <c r="PAA84" s="152"/>
      <c r="PAB84" s="153"/>
      <c r="PAC84" s="153"/>
      <c r="PAD84" s="153"/>
      <c r="PAE84" s="106"/>
      <c r="PAI84" s="154"/>
      <c r="PAJ84" s="25"/>
      <c r="PAK84" s="147"/>
      <c r="PAL84" s="148"/>
      <c r="PAM84" s="149"/>
      <c r="PAN84" s="150"/>
      <c r="PAO84" s="151"/>
      <c r="PAP84" s="151"/>
      <c r="PAQ84" s="152"/>
      <c r="PAR84" s="152"/>
      <c r="PAS84" s="153"/>
      <c r="PAT84" s="153"/>
      <c r="PAU84" s="153"/>
      <c r="PAV84" s="106"/>
      <c r="PAZ84" s="154"/>
      <c r="PBA84" s="25"/>
      <c r="PBB84" s="147"/>
      <c r="PBC84" s="148"/>
      <c r="PBD84" s="149"/>
      <c r="PBE84" s="150"/>
      <c r="PBF84" s="151"/>
      <c r="PBG84" s="151"/>
      <c r="PBH84" s="152"/>
      <c r="PBI84" s="152"/>
      <c r="PBJ84" s="153"/>
      <c r="PBK84" s="153"/>
      <c r="PBL84" s="153"/>
      <c r="PBM84" s="106"/>
      <c r="PBQ84" s="154"/>
      <c r="PBR84" s="25"/>
      <c r="PBS84" s="147"/>
      <c r="PBT84" s="148"/>
      <c r="PBU84" s="149"/>
      <c r="PBV84" s="150"/>
      <c r="PBW84" s="151"/>
      <c r="PBX84" s="151"/>
      <c r="PBY84" s="152"/>
      <c r="PBZ84" s="152"/>
      <c r="PCA84" s="153"/>
      <c r="PCB84" s="153"/>
      <c r="PCC84" s="153"/>
      <c r="PCD84" s="106"/>
      <c r="PCH84" s="154"/>
      <c r="PCI84" s="25"/>
      <c r="PCJ84" s="147"/>
      <c r="PCK84" s="148"/>
      <c r="PCL84" s="149"/>
      <c r="PCM84" s="150"/>
      <c r="PCN84" s="151"/>
      <c r="PCO84" s="151"/>
      <c r="PCP84" s="152"/>
      <c r="PCQ84" s="152"/>
      <c r="PCR84" s="153"/>
      <c r="PCS84" s="153"/>
      <c r="PCT84" s="153"/>
      <c r="PCU84" s="106"/>
      <c r="PCY84" s="154"/>
      <c r="PCZ84" s="25"/>
      <c r="PDA84" s="147"/>
      <c r="PDB84" s="148"/>
      <c r="PDC84" s="149"/>
      <c r="PDD84" s="150"/>
      <c r="PDE84" s="151"/>
      <c r="PDF84" s="151"/>
      <c r="PDG84" s="152"/>
      <c r="PDH84" s="152"/>
      <c r="PDI84" s="153"/>
      <c r="PDJ84" s="153"/>
      <c r="PDK84" s="153"/>
      <c r="PDL84" s="106"/>
      <c r="PDP84" s="154"/>
      <c r="PDQ84" s="25"/>
      <c r="PDR84" s="147"/>
      <c r="PDS84" s="148"/>
      <c r="PDT84" s="149"/>
      <c r="PDU84" s="150"/>
      <c r="PDV84" s="151"/>
      <c r="PDW84" s="151"/>
      <c r="PDX84" s="152"/>
      <c r="PDY84" s="152"/>
      <c r="PDZ84" s="153"/>
      <c r="PEA84" s="153"/>
      <c r="PEB84" s="153"/>
      <c r="PEC84" s="106"/>
      <c r="PEG84" s="154"/>
      <c r="PEH84" s="25"/>
      <c r="PEI84" s="147"/>
      <c r="PEJ84" s="148"/>
      <c r="PEK84" s="149"/>
      <c r="PEL84" s="150"/>
      <c r="PEM84" s="151"/>
      <c r="PEN84" s="151"/>
      <c r="PEO84" s="152"/>
      <c r="PEP84" s="152"/>
      <c r="PEQ84" s="153"/>
      <c r="PER84" s="153"/>
      <c r="PES84" s="153"/>
      <c r="PET84" s="106"/>
      <c r="PEX84" s="154"/>
      <c r="PEY84" s="25"/>
      <c r="PEZ84" s="147"/>
      <c r="PFA84" s="148"/>
      <c r="PFB84" s="149"/>
      <c r="PFC84" s="150"/>
      <c r="PFD84" s="151"/>
      <c r="PFE84" s="151"/>
      <c r="PFF84" s="152"/>
      <c r="PFG84" s="152"/>
      <c r="PFH84" s="153"/>
      <c r="PFI84" s="153"/>
      <c r="PFJ84" s="153"/>
      <c r="PFK84" s="106"/>
      <c r="PFO84" s="154"/>
      <c r="PFP84" s="25"/>
      <c r="PFQ84" s="147"/>
      <c r="PFR84" s="148"/>
      <c r="PFS84" s="149"/>
      <c r="PFT84" s="150"/>
      <c r="PFU84" s="151"/>
      <c r="PFV84" s="151"/>
      <c r="PFW84" s="152"/>
      <c r="PFX84" s="152"/>
      <c r="PFY84" s="153"/>
      <c r="PFZ84" s="153"/>
      <c r="PGA84" s="153"/>
      <c r="PGB84" s="106"/>
      <c r="PGF84" s="154"/>
      <c r="PGG84" s="25"/>
      <c r="PGH84" s="147"/>
      <c r="PGI84" s="148"/>
      <c r="PGJ84" s="149"/>
      <c r="PGK84" s="150"/>
      <c r="PGL84" s="151"/>
      <c r="PGM84" s="151"/>
      <c r="PGN84" s="152"/>
      <c r="PGO84" s="152"/>
      <c r="PGP84" s="153"/>
      <c r="PGQ84" s="153"/>
      <c r="PGR84" s="153"/>
      <c r="PGS84" s="106"/>
      <c r="PGW84" s="154"/>
      <c r="PGX84" s="25"/>
      <c r="PGY84" s="147"/>
      <c r="PGZ84" s="148"/>
      <c r="PHA84" s="149"/>
      <c r="PHB84" s="150"/>
      <c r="PHC84" s="151"/>
      <c r="PHD84" s="151"/>
      <c r="PHE84" s="152"/>
      <c r="PHF84" s="152"/>
      <c r="PHG84" s="153"/>
      <c r="PHH84" s="153"/>
      <c r="PHI84" s="153"/>
      <c r="PHJ84" s="106"/>
      <c r="PHN84" s="154"/>
      <c r="PHO84" s="25"/>
      <c r="PHP84" s="147"/>
      <c r="PHQ84" s="148"/>
      <c r="PHR84" s="149"/>
      <c r="PHS84" s="150"/>
      <c r="PHT84" s="151"/>
      <c r="PHU84" s="151"/>
      <c r="PHV84" s="152"/>
      <c r="PHW84" s="152"/>
      <c r="PHX84" s="153"/>
      <c r="PHY84" s="153"/>
      <c r="PHZ84" s="153"/>
      <c r="PIA84" s="106"/>
      <c r="PIE84" s="154"/>
      <c r="PIF84" s="25"/>
      <c r="PIG84" s="147"/>
      <c r="PIH84" s="148"/>
      <c r="PII84" s="149"/>
      <c r="PIJ84" s="150"/>
      <c r="PIK84" s="151"/>
      <c r="PIL84" s="151"/>
      <c r="PIM84" s="152"/>
      <c r="PIN84" s="152"/>
      <c r="PIO84" s="153"/>
      <c r="PIP84" s="153"/>
      <c r="PIQ84" s="153"/>
      <c r="PIR84" s="106"/>
      <c r="PIV84" s="154"/>
      <c r="PIW84" s="25"/>
      <c r="PIX84" s="147"/>
      <c r="PIY84" s="148"/>
      <c r="PIZ84" s="149"/>
      <c r="PJA84" s="150"/>
      <c r="PJB84" s="151"/>
      <c r="PJC84" s="151"/>
      <c r="PJD84" s="152"/>
      <c r="PJE84" s="152"/>
      <c r="PJF84" s="153"/>
      <c r="PJG84" s="153"/>
      <c r="PJH84" s="153"/>
      <c r="PJI84" s="106"/>
      <c r="PJM84" s="154"/>
      <c r="PJN84" s="25"/>
      <c r="PJO84" s="147"/>
      <c r="PJP84" s="148"/>
      <c r="PJQ84" s="149"/>
      <c r="PJR84" s="150"/>
      <c r="PJS84" s="151"/>
      <c r="PJT84" s="151"/>
      <c r="PJU84" s="152"/>
      <c r="PJV84" s="152"/>
      <c r="PJW84" s="153"/>
      <c r="PJX84" s="153"/>
      <c r="PJY84" s="153"/>
      <c r="PJZ84" s="106"/>
      <c r="PKD84" s="154"/>
      <c r="PKE84" s="25"/>
      <c r="PKF84" s="147"/>
      <c r="PKG84" s="148"/>
      <c r="PKH84" s="149"/>
      <c r="PKI84" s="150"/>
      <c r="PKJ84" s="151"/>
      <c r="PKK84" s="151"/>
      <c r="PKL84" s="152"/>
      <c r="PKM84" s="152"/>
      <c r="PKN84" s="153"/>
      <c r="PKO84" s="153"/>
      <c r="PKP84" s="153"/>
      <c r="PKQ84" s="106"/>
      <c r="PKU84" s="154"/>
      <c r="PKV84" s="25"/>
      <c r="PKW84" s="147"/>
      <c r="PKX84" s="148"/>
      <c r="PKY84" s="149"/>
      <c r="PKZ84" s="150"/>
      <c r="PLA84" s="151"/>
      <c r="PLB84" s="151"/>
      <c r="PLC84" s="152"/>
      <c r="PLD84" s="152"/>
      <c r="PLE84" s="153"/>
      <c r="PLF84" s="153"/>
      <c r="PLG84" s="153"/>
      <c r="PLH84" s="106"/>
      <c r="PLL84" s="154"/>
      <c r="PLM84" s="25"/>
      <c r="PLN84" s="147"/>
      <c r="PLO84" s="148"/>
      <c r="PLP84" s="149"/>
      <c r="PLQ84" s="150"/>
      <c r="PLR84" s="151"/>
      <c r="PLS84" s="151"/>
      <c r="PLT84" s="152"/>
      <c r="PLU84" s="152"/>
      <c r="PLV84" s="153"/>
      <c r="PLW84" s="153"/>
      <c r="PLX84" s="153"/>
      <c r="PLY84" s="106"/>
      <c r="PMC84" s="154"/>
      <c r="PMD84" s="25"/>
      <c r="PME84" s="147"/>
      <c r="PMF84" s="148"/>
      <c r="PMG84" s="149"/>
      <c r="PMH84" s="150"/>
      <c r="PMI84" s="151"/>
      <c r="PMJ84" s="151"/>
      <c r="PMK84" s="152"/>
      <c r="PML84" s="152"/>
      <c r="PMM84" s="153"/>
      <c r="PMN84" s="153"/>
      <c r="PMO84" s="153"/>
      <c r="PMP84" s="106"/>
      <c r="PMT84" s="154"/>
      <c r="PMU84" s="25"/>
      <c r="PMV84" s="147"/>
      <c r="PMW84" s="148"/>
      <c r="PMX84" s="149"/>
      <c r="PMY84" s="150"/>
      <c r="PMZ84" s="151"/>
      <c r="PNA84" s="151"/>
      <c r="PNB84" s="152"/>
      <c r="PNC84" s="152"/>
      <c r="PND84" s="153"/>
      <c r="PNE84" s="153"/>
      <c r="PNF84" s="153"/>
      <c r="PNG84" s="106"/>
      <c r="PNK84" s="154"/>
      <c r="PNL84" s="25"/>
      <c r="PNM84" s="147"/>
      <c r="PNN84" s="148"/>
      <c r="PNO84" s="149"/>
      <c r="PNP84" s="150"/>
      <c r="PNQ84" s="151"/>
      <c r="PNR84" s="151"/>
      <c r="PNS84" s="152"/>
      <c r="PNT84" s="152"/>
      <c r="PNU84" s="153"/>
      <c r="PNV84" s="153"/>
      <c r="PNW84" s="153"/>
      <c r="PNX84" s="106"/>
      <c r="POB84" s="154"/>
      <c r="POC84" s="25"/>
      <c r="POD84" s="147"/>
      <c r="POE84" s="148"/>
      <c r="POF84" s="149"/>
      <c r="POG84" s="150"/>
      <c r="POH84" s="151"/>
      <c r="POI84" s="151"/>
      <c r="POJ84" s="152"/>
      <c r="POK84" s="152"/>
      <c r="POL84" s="153"/>
      <c r="POM84" s="153"/>
      <c r="PON84" s="153"/>
      <c r="POO84" s="106"/>
      <c r="POS84" s="154"/>
      <c r="POT84" s="25"/>
      <c r="POU84" s="147"/>
      <c r="POV84" s="148"/>
      <c r="POW84" s="149"/>
      <c r="POX84" s="150"/>
      <c r="POY84" s="151"/>
      <c r="POZ84" s="151"/>
      <c r="PPA84" s="152"/>
      <c r="PPB84" s="152"/>
      <c r="PPC84" s="153"/>
      <c r="PPD84" s="153"/>
      <c r="PPE84" s="153"/>
      <c r="PPF84" s="106"/>
      <c r="PPJ84" s="154"/>
      <c r="PPK84" s="25"/>
      <c r="PPL84" s="147"/>
      <c r="PPM84" s="148"/>
      <c r="PPN84" s="149"/>
      <c r="PPO84" s="150"/>
      <c r="PPP84" s="151"/>
      <c r="PPQ84" s="151"/>
      <c r="PPR84" s="152"/>
      <c r="PPS84" s="152"/>
      <c r="PPT84" s="153"/>
      <c r="PPU84" s="153"/>
      <c r="PPV84" s="153"/>
      <c r="PPW84" s="106"/>
      <c r="PQA84" s="154"/>
      <c r="PQB84" s="25"/>
      <c r="PQC84" s="147"/>
      <c r="PQD84" s="148"/>
      <c r="PQE84" s="149"/>
      <c r="PQF84" s="150"/>
      <c r="PQG84" s="151"/>
      <c r="PQH84" s="151"/>
      <c r="PQI84" s="152"/>
      <c r="PQJ84" s="152"/>
      <c r="PQK84" s="153"/>
      <c r="PQL84" s="153"/>
      <c r="PQM84" s="153"/>
      <c r="PQN84" s="106"/>
      <c r="PQR84" s="154"/>
      <c r="PQS84" s="25"/>
      <c r="PQT84" s="147"/>
      <c r="PQU84" s="148"/>
      <c r="PQV84" s="149"/>
      <c r="PQW84" s="150"/>
      <c r="PQX84" s="151"/>
      <c r="PQY84" s="151"/>
      <c r="PQZ84" s="152"/>
      <c r="PRA84" s="152"/>
      <c r="PRB84" s="153"/>
      <c r="PRC84" s="153"/>
      <c r="PRD84" s="153"/>
      <c r="PRE84" s="106"/>
      <c r="PRI84" s="154"/>
      <c r="PRJ84" s="25"/>
      <c r="PRK84" s="147"/>
      <c r="PRL84" s="148"/>
      <c r="PRM84" s="149"/>
      <c r="PRN84" s="150"/>
      <c r="PRO84" s="151"/>
      <c r="PRP84" s="151"/>
      <c r="PRQ84" s="152"/>
      <c r="PRR84" s="152"/>
      <c r="PRS84" s="153"/>
      <c r="PRT84" s="153"/>
      <c r="PRU84" s="153"/>
      <c r="PRV84" s="106"/>
      <c r="PRZ84" s="154"/>
      <c r="PSA84" s="25"/>
      <c r="PSB84" s="147"/>
      <c r="PSC84" s="148"/>
      <c r="PSD84" s="149"/>
      <c r="PSE84" s="150"/>
      <c r="PSF84" s="151"/>
      <c r="PSG84" s="151"/>
      <c r="PSH84" s="152"/>
      <c r="PSI84" s="152"/>
      <c r="PSJ84" s="153"/>
      <c r="PSK84" s="153"/>
      <c r="PSL84" s="153"/>
      <c r="PSM84" s="106"/>
      <c r="PSQ84" s="154"/>
      <c r="PSR84" s="25"/>
      <c r="PSS84" s="147"/>
      <c r="PST84" s="148"/>
      <c r="PSU84" s="149"/>
      <c r="PSV84" s="150"/>
      <c r="PSW84" s="151"/>
      <c r="PSX84" s="151"/>
      <c r="PSY84" s="152"/>
      <c r="PSZ84" s="152"/>
      <c r="PTA84" s="153"/>
      <c r="PTB84" s="153"/>
      <c r="PTC84" s="153"/>
      <c r="PTD84" s="106"/>
      <c r="PTH84" s="154"/>
      <c r="PTI84" s="25"/>
      <c r="PTJ84" s="147"/>
      <c r="PTK84" s="148"/>
      <c r="PTL84" s="149"/>
      <c r="PTM84" s="150"/>
      <c r="PTN84" s="151"/>
      <c r="PTO84" s="151"/>
      <c r="PTP84" s="152"/>
      <c r="PTQ84" s="152"/>
      <c r="PTR84" s="153"/>
      <c r="PTS84" s="153"/>
      <c r="PTT84" s="153"/>
      <c r="PTU84" s="106"/>
      <c r="PTY84" s="154"/>
      <c r="PTZ84" s="25"/>
      <c r="PUA84" s="147"/>
      <c r="PUB84" s="148"/>
      <c r="PUC84" s="149"/>
      <c r="PUD84" s="150"/>
      <c r="PUE84" s="151"/>
      <c r="PUF84" s="151"/>
      <c r="PUG84" s="152"/>
      <c r="PUH84" s="152"/>
      <c r="PUI84" s="153"/>
      <c r="PUJ84" s="153"/>
      <c r="PUK84" s="153"/>
      <c r="PUL84" s="106"/>
      <c r="PUP84" s="154"/>
      <c r="PUQ84" s="25"/>
      <c r="PUR84" s="147"/>
      <c r="PUS84" s="148"/>
      <c r="PUT84" s="149"/>
      <c r="PUU84" s="150"/>
      <c r="PUV84" s="151"/>
      <c r="PUW84" s="151"/>
      <c r="PUX84" s="152"/>
      <c r="PUY84" s="152"/>
      <c r="PUZ84" s="153"/>
      <c r="PVA84" s="153"/>
      <c r="PVB84" s="153"/>
      <c r="PVC84" s="106"/>
      <c r="PVG84" s="154"/>
      <c r="PVH84" s="25"/>
      <c r="PVI84" s="147"/>
      <c r="PVJ84" s="148"/>
      <c r="PVK84" s="149"/>
      <c r="PVL84" s="150"/>
      <c r="PVM84" s="151"/>
      <c r="PVN84" s="151"/>
      <c r="PVO84" s="152"/>
      <c r="PVP84" s="152"/>
      <c r="PVQ84" s="153"/>
      <c r="PVR84" s="153"/>
      <c r="PVS84" s="153"/>
      <c r="PVT84" s="106"/>
      <c r="PVX84" s="154"/>
      <c r="PVY84" s="25"/>
      <c r="PVZ84" s="147"/>
      <c r="PWA84" s="148"/>
      <c r="PWB84" s="149"/>
      <c r="PWC84" s="150"/>
      <c r="PWD84" s="151"/>
      <c r="PWE84" s="151"/>
      <c r="PWF84" s="152"/>
      <c r="PWG84" s="152"/>
      <c r="PWH84" s="153"/>
      <c r="PWI84" s="153"/>
      <c r="PWJ84" s="153"/>
      <c r="PWK84" s="106"/>
      <c r="PWO84" s="154"/>
      <c r="PWP84" s="25"/>
      <c r="PWQ84" s="147"/>
      <c r="PWR84" s="148"/>
      <c r="PWS84" s="149"/>
      <c r="PWT84" s="150"/>
      <c r="PWU84" s="151"/>
      <c r="PWV84" s="151"/>
      <c r="PWW84" s="152"/>
      <c r="PWX84" s="152"/>
      <c r="PWY84" s="153"/>
      <c r="PWZ84" s="153"/>
      <c r="PXA84" s="153"/>
      <c r="PXB84" s="106"/>
      <c r="PXF84" s="154"/>
      <c r="PXG84" s="25"/>
      <c r="PXH84" s="147"/>
      <c r="PXI84" s="148"/>
      <c r="PXJ84" s="149"/>
      <c r="PXK84" s="150"/>
      <c r="PXL84" s="151"/>
      <c r="PXM84" s="151"/>
      <c r="PXN84" s="152"/>
      <c r="PXO84" s="152"/>
      <c r="PXP84" s="153"/>
      <c r="PXQ84" s="153"/>
      <c r="PXR84" s="153"/>
      <c r="PXS84" s="106"/>
      <c r="PXW84" s="154"/>
      <c r="PXX84" s="25"/>
      <c r="PXY84" s="147"/>
      <c r="PXZ84" s="148"/>
      <c r="PYA84" s="149"/>
      <c r="PYB84" s="150"/>
      <c r="PYC84" s="151"/>
      <c r="PYD84" s="151"/>
      <c r="PYE84" s="152"/>
      <c r="PYF84" s="152"/>
      <c r="PYG84" s="153"/>
      <c r="PYH84" s="153"/>
      <c r="PYI84" s="153"/>
      <c r="PYJ84" s="106"/>
      <c r="PYN84" s="154"/>
      <c r="PYO84" s="25"/>
      <c r="PYP84" s="147"/>
      <c r="PYQ84" s="148"/>
      <c r="PYR84" s="149"/>
      <c r="PYS84" s="150"/>
      <c r="PYT84" s="151"/>
      <c r="PYU84" s="151"/>
      <c r="PYV84" s="152"/>
      <c r="PYW84" s="152"/>
      <c r="PYX84" s="153"/>
      <c r="PYY84" s="153"/>
      <c r="PYZ84" s="153"/>
      <c r="PZA84" s="106"/>
      <c r="PZE84" s="154"/>
      <c r="PZF84" s="25"/>
      <c r="PZG84" s="147"/>
      <c r="PZH84" s="148"/>
      <c r="PZI84" s="149"/>
      <c r="PZJ84" s="150"/>
      <c r="PZK84" s="151"/>
      <c r="PZL84" s="151"/>
      <c r="PZM84" s="152"/>
      <c r="PZN84" s="152"/>
      <c r="PZO84" s="153"/>
      <c r="PZP84" s="153"/>
      <c r="PZQ84" s="153"/>
      <c r="PZR84" s="106"/>
      <c r="PZV84" s="154"/>
      <c r="PZW84" s="25"/>
      <c r="PZX84" s="147"/>
      <c r="PZY84" s="148"/>
      <c r="PZZ84" s="149"/>
      <c r="QAA84" s="150"/>
      <c r="QAB84" s="151"/>
      <c r="QAC84" s="151"/>
      <c r="QAD84" s="152"/>
      <c r="QAE84" s="152"/>
      <c r="QAF84" s="153"/>
      <c r="QAG84" s="153"/>
      <c r="QAH84" s="153"/>
      <c r="QAI84" s="106"/>
      <c r="QAM84" s="154"/>
      <c r="QAN84" s="25"/>
      <c r="QAO84" s="147"/>
      <c r="QAP84" s="148"/>
      <c r="QAQ84" s="149"/>
      <c r="QAR84" s="150"/>
      <c r="QAS84" s="151"/>
      <c r="QAT84" s="151"/>
      <c r="QAU84" s="152"/>
      <c r="QAV84" s="152"/>
      <c r="QAW84" s="153"/>
      <c r="QAX84" s="153"/>
      <c r="QAY84" s="153"/>
      <c r="QAZ84" s="106"/>
      <c r="QBD84" s="154"/>
      <c r="QBE84" s="25"/>
      <c r="QBF84" s="147"/>
      <c r="QBG84" s="148"/>
      <c r="QBH84" s="149"/>
      <c r="QBI84" s="150"/>
      <c r="QBJ84" s="151"/>
      <c r="QBK84" s="151"/>
      <c r="QBL84" s="152"/>
      <c r="QBM84" s="152"/>
      <c r="QBN84" s="153"/>
      <c r="QBO84" s="153"/>
      <c r="QBP84" s="153"/>
      <c r="QBQ84" s="106"/>
      <c r="QBU84" s="154"/>
      <c r="QBV84" s="25"/>
      <c r="QBW84" s="147"/>
      <c r="QBX84" s="148"/>
      <c r="QBY84" s="149"/>
      <c r="QBZ84" s="150"/>
      <c r="QCA84" s="151"/>
      <c r="QCB84" s="151"/>
      <c r="QCC84" s="152"/>
      <c r="QCD84" s="152"/>
      <c r="QCE84" s="153"/>
      <c r="QCF84" s="153"/>
      <c r="QCG84" s="153"/>
      <c r="QCH84" s="106"/>
      <c r="QCL84" s="154"/>
      <c r="QCM84" s="25"/>
      <c r="QCN84" s="147"/>
      <c r="QCO84" s="148"/>
      <c r="QCP84" s="149"/>
      <c r="QCQ84" s="150"/>
      <c r="QCR84" s="151"/>
      <c r="QCS84" s="151"/>
      <c r="QCT84" s="152"/>
      <c r="QCU84" s="152"/>
      <c r="QCV84" s="153"/>
      <c r="QCW84" s="153"/>
      <c r="QCX84" s="153"/>
      <c r="QCY84" s="106"/>
      <c r="QDC84" s="154"/>
      <c r="QDD84" s="25"/>
      <c r="QDE84" s="147"/>
      <c r="QDF84" s="148"/>
      <c r="QDG84" s="149"/>
      <c r="QDH84" s="150"/>
      <c r="QDI84" s="151"/>
      <c r="QDJ84" s="151"/>
      <c r="QDK84" s="152"/>
      <c r="QDL84" s="152"/>
      <c r="QDM84" s="153"/>
      <c r="QDN84" s="153"/>
      <c r="QDO84" s="153"/>
      <c r="QDP84" s="106"/>
      <c r="QDT84" s="154"/>
      <c r="QDU84" s="25"/>
      <c r="QDV84" s="147"/>
      <c r="QDW84" s="148"/>
      <c r="QDX84" s="149"/>
      <c r="QDY84" s="150"/>
      <c r="QDZ84" s="151"/>
      <c r="QEA84" s="151"/>
      <c r="QEB84" s="152"/>
      <c r="QEC84" s="152"/>
      <c r="QED84" s="153"/>
      <c r="QEE84" s="153"/>
      <c r="QEF84" s="153"/>
      <c r="QEG84" s="106"/>
      <c r="QEK84" s="154"/>
      <c r="QEL84" s="25"/>
      <c r="QEM84" s="147"/>
      <c r="QEN84" s="148"/>
      <c r="QEO84" s="149"/>
      <c r="QEP84" s="150"/>
      <c r="QEQ84" s="151"/>
      <c r="QER84" s="151"/>
      <c r="QES84" s="152"/>
      <c r="QET84" s="152"/>
      <c r="QEU84" s="153"/>
      <c r="QEV84" s="153"/>
      <c r="QEW84" s="153"/>
      <c r="QEX84" s="106"/>
      <c r="QFB84" s="154"/>
      <c r="QFC84" s="25"/>
      <c r="QFD84" s="147"/>
      <c r="QFE84" s="148"/>
      <c r="QFF84" s="149"/>
      <c r="QFG84" s="150"/>
      <c r="QFH84" s="151"/>
      <c r="QFI84" s="151"/>
      <c r="QFJ84" s="152"/>
      <c r="QFK84" s="152"/>
      <c r="QFL84" s="153"/>
      <c r="QFM84" s="153"/>
      <c r="QFN84" s="153"/>
      <c r="QFO84" s="106"/>
      <c r="QFS84" s="154"/>
      <c r="QFT84" s="25"/>
      <c r="QFU84" s="147"/>
      <c r="QFV84" s="148"/>
      <c r="QFW84" s="149"/>
      <c r="QFX84" s="150"/>
      <c r="QFY84" s="151"/>
      <c r="QFZ84" s="151"/>
      <c r="QGA84" s="152"/>
      <c r="QGB84" s="152"/>
      <c r="QGC84" s="153"/>
      <c r="QGD84" s="153"/>
      <c r="QGE84" s="153"/>
      <c r="QGF84" s="106"/>
      <c r="QGJ84" s="154"/>
      <c r="QGK84" s="25"/>
      <c r="QGL84" s="147"/>
      <c r="QGM84" s="148"/>
      <c r="QGN84" s="149"/>
      <c r="QGO84" s="150"/>
      <c r="QGP84" s="151"/>
      <c r="QGQ84" s="151"/>
      <c r="QGR84" s="152"/>
      <c r="QGS84" s="152"/>
      <c r="QGT84" s="153"/>
      <c r="QGU84" s="153"/>
      <c r="QGV84" s="153"/>
      <c r="QGW84" s="106"/>
      <c r="QHA84" s="154"/>
      <c r="QHB84" s="25"/>
      <c r="QHC84" s="147"/>
      <c r="QHD84" s="148"/>
      <c r="QHE84" s="149"/>
      <c r="QHF84" s="150"/>
      <c r="QHG84" s="151"/>
      <c r="QHH84" s="151"/>
      <c r="QHI84" s="152"/>
      <c r="QHJ84" s="152"/>
      <c r="QHK84" s="153"/>
      <c r="QHL84" s="153"/>
      <c r="QHM84" s="153"/>
      <c r="QHN84" s="106"/>
      <c r="QHR84" s="154"/>
      <c r="QHS84" s="25"/>
      <c r="QHT84" s="147"/>
      <c r="QHU84" s="148"/>
      <c r="QHV84" s="149"/>
      <c r="QHW84" s="150"/>
      <c r="QHX84" s="151"/>
      <c r="QHY84" s="151"/>
      <c r="QHZ84" s="152"/>
      <c r="QIA84" s="152"/>
      <c r="QIB84" s="153"/>
      <c r="QIC84" s="153"/>
      <c r="QID84" s="153"/>
      <c r="QIE84" s="106"/>
      <c r="QII84" s="154"/>
      <c r="QIJ84" s="25"/>
      <c r="QIK84" s="147"/>
      <c r="QIL84" s="148"/>
      <c r="QIM84" s="149"/>
      <c r="QIN84" s="150"/>
      <c r="QIO84" s="151"/>
      <c r="QIP84" s="151"/>
      <c r="QIQ84" s="152"/>
      <c r="QIR84" s="152"/>
      <c r="QIS84" s="153"/>
      <c r="QIT84" s="153"/>
      <c r="QIU84" s="153"/>
      <c r="QIV84" s="106"/>
      <c r="QIZ84" s="154"/>
      <c r="QJA84" s="25"/>
      <c r="QJB84" s="147"/>
      <c r="QJC84" s="148"/>
      <c r="QJD84" s="149"/>
      <c r="QJE84" s="150"/>
      <c r="QJF84" s="151"/>
      <c r="QJG84" s="151"/>
      <c r="QJH84" s="152"/>
      <c r="QJI84" s="152"/>
      <c r="QJJ84" s="153"/>
      <c r="QJK84" s="153"/>
      <c r="QJL84" s="153"/>
      <c r="QJM84" s="106"/>
      <c r="QJQ84" s="154"/>
      <c r="QJR84" s="25"/>
      <c r="QJS84" s="147"/>
      <c r="QJT84" s="148"/>
      <c r="QJU84" s="149"/>
      <c r="QJV84" s="150"/>
      <c r="QJW84" s="151"/>
      <c r="QJX84" s="151"/>
      <c r="QJY84" s="152"/>
      <c r="QJZ84" s="152"/>
      <c r="QKA84" s="153"/>
      <c r="QKB84" s="153"/>
      <c r="QKC84" s="153"/>
      <c r="QKD84" s="106"/>
      <c r="QKH84" s="154"/>
      <c r="QKI84" s="25"/>
      <c r="QKJ84" s="147"/>
      <c r="QKK84" s="148"/>
      <c r="QKL84" s="149"/>
      <c r="QKM84" s="150"/>
      <c r="QKN84" s="151"/>
      <c r="QKO84" s="151"/>
      <c r="QKP84" s="152"/>
      <c r="QKQ84" s="152"/>
      <c r="QKR84" s="153"/>
      <c r="QKS84" s="153"/>
      <c r="QKT84" s="153"/>
      <c r="QKU84" s="106"/>
      <c r="QKY84" s="154"/>
      <c r="QKZ84" s="25"/>
      <c r="QLA84" s="147"/>
      <c r="QLB84" s="148"/>
      <c r="QLC84" s="149"/>
      <c r="QLD84" s="150"/>
      <c r="QLE84" s="151"/>
      <c r="QLF84" s="151"/>
      <c r="QLG84" s="152"/>
      <c r="QLH84" s="152"/>
      <c r="QLI84" s="153"/>
      <c r="QLJ84" s="153"/>
      <c r="QLK84" s="153"/>
      <c r="QLL84" s="106"/>
      <c r="QLP84" s="154"/>
      <c r="QLQ84" s="25"/>
      <c r="QLR84" s="147"/>
      <c r="QLS84" s="148"/>
      <c r="QLT84" s="149"/>
      <c r="QLU84" s="150"/>
      <c r="QLV84" s="151"/>
      <c r="QLW84" s="151"/>
      <c r="QLX84" s="152"/>
      <c r="QLY84" s="152"/>
      <c r="QLZ84" s="153"/>
      <c r="QMA84" s="153"/>
      <c r="QMB84" s="153"/>
      <c r="QMC84" s="106"/>
      <c r="QMG84" s="154"/>
      <c r="QMH84" s="25"/>
      <c r="QMI84" s="147"/>
      <c r="QMJ84" s="148"/>
      <c r="QMK84" s="149"/>
      <c r="QML84" s="150"/>
      <c r="QMM84" s="151"/>
      <c r="QMN84" s="151"/>
      <c r="QMO84" s="152"/>
      <c r="QMP84" s="152"/>
      <c r="QMQ84" s="153"/>
      <c r="QMR84" s="153"/>
      <c r="QMS84" s="153"/>
      <c r="QMT84" s="106"/>
      <c r="QMX84" s="154"/>
      <c r="QMY84" s="25"/>
      <c r="QMZ84" s="147"/>
      <c r="QNA84" s="148"/>
      <c r="QNB84" s="149"/>
      <c r="QNC84" s="150"/>
      <c r="QND84" s="151"/>
      <c r="QNE84" s="151"/>
      <c r="QNF84" s="152"/>
      <c r="QNG84" s="152"/>
      <c r="QNH84" s="153"/>
      <c r="QNI84" s="153"/>
      <c r="QNJ84" s="153"/>
      <c r="QNK84" s="106"/>
      <c r="QNO84" s="154"/>
      <c r="QNP84" s="25"/>
      <c r="QNQ84" s="147"/>
      <c r="QNR84" s="148"/>
      <c r="QNS84" s="149"/>
      <c r="QNT84" s="150"/>
      <c r="QNU84" s="151"/>
      <c r="QNV84" s="151"/>
      <c r="QNW84" s="152"/>
      <c r="QNX84" s="152"/>
      <c r="QNY84" s="153"/>
      <c r="QNZ84" s="153"/>
      <c r="QOA84" s="153"/>
      <c r="QOB84" s="106"/>
      <c r="QOF84" s="154"/>
      <c r="QOG84" s="25"/>
      <c r="QOH84" s="147"/>
      <c r="QOI84" s="148"/>
      <c r="QOJ84" s="149"/>
      <c r="QOK84" s="150"/>
      <c r="QOL84" s="151"/>
      <c r="QOM84" s="151"/>
      <c r="QON84" s="152"/>
      <c r="QOO84" s="152"/>
      <c r="QOP84" s="153"/>
      <c r="QOQ84" s="153"/>
      <c r="QOR84" s="153"/>
      <c r="QOS84" s="106"/>
      <c r="QOW84" s="154"/>
      <c r="QOX84" s="25"/>
      <c r="QOY84" s="147"/>
      <c r="QOZ84" s="148"/>
      <c r="QPA84" s="149"/>
      <c r="QPB84" s="150"/>
      <c r="QPC84" s="151"/>
      <c r="QPD84" s="151"/>
      <c r="QPE84" s="152"/>
      <c r="QPF84" s="152"/>
      <c r="QPG84" s="153"/>
      <c r="QPH84" s="153"/>
      <c r="QPI84" s="153"/>
      <c r="QPJ84" s="106"/>
      <c r="QPN84" s="154"/>
      <c r="QPO84" s="25"/>
      <c r="QPP84" s="147"/>
      <c r="QPQ84" s="148"/>
      <c r="QPR84" s="149"/>
      <c r="QPS84" s="150"/>
      <c r="QPT84" s="151"/>
      <c r="QPU84" s="151"/>
      <c r="QPV84" s="152"/>
      <c r="QPW84" s="152"/>
      <c r="QPX84" s="153"/>
      <c r="QPY84" s="153"/>
      <c r="QPZ84" s="153"/>
      <c r="QQA84" s="106"/>
      <c r="QQE84" s="154"/>
      <c r="QQF84" s="25"/>
      <c r="QQG84" s="147"/>
      <c r="QQH84" s="148"/>
      <c r="QQI84" s="149"/>
      <c r="QQJ84" s="150"/>
      <c r="QQK84" s="151"/>
      <c r="QQL84" s="151"/>
      <c r="QQM84" s="152"/>
      <c r="QQN84" s="152"/>
      <c r="QQO84" s="153"/>
      <c r="QQP84" s="153"/>
      <c r="QQQ84" s="153"/>
      <c r="QQR84" s="106"/>
      <c r="QQV84" s="154"/>
      <c r="QQW84" s="25"/>
      <c r="QQX84" s="147"/>
      <c r="QQY84" s="148"/>
      <c r="QQZ84" s="149"/>
      <c r="QRA84" s="150"/>
      <c r="QRB84" s="151"/>
      <c r="QRC84" s="151"/>
      <c r="QRD84" s="152"/>
      <c r="QRE84" s="152"/>
      <c r="QRF84" s="153"/>
      <c r="QRG84" s="153"/>
      <c r="QRH84" s="153"/>
      <c r="QRI84" s="106"/>
      <c r="QRM84" s="154"/>
      <c r="QRN84" s="25"/>
      <c r="QRO84" s="147"/>
      <c r="QRP84" s="148"/>
      <c r="QRQ84" s="149"/>
      <c r="QRR84" s="150"/>
      <c r="QRS84" s="151"/>
      <c r="QRT84" s="151"/>
      <c r="QRU84" s="152"/>
      <c r="QRV84" s="152"/>
      <c r="QRW84" s="153"/>
      <c r="QRX84" s="153"/>
      <c r="QRY84" s="153"/>
      <c r="QRZ84" s="106"/>
      <c r="QSD84" s="154"/>
      <c r="QSE84" s="25"/>
      <c r="QSF84" s="147"/>
      <c r="QSG84" s="148"/>
      <c r="QSH84" s="149"/>
      <c r="QSI84" s="150"/>
      <c r="QSJ84" s="151"/>
      <c r="QSK84" s="151"/>
      <c r="QSL84" s="152"/>
      <c r="QSM84" s="152"/>
      <c r="QSN84" s="153"/>
      <c r="QSO84" s="153"/>
      <c r="QSP84" s="153"/>
      <c r="QSQ84" s="106"/>
      <c r="QSU84" s="154"/>
      <c r="QSV84" s="25"/>
      <c r="QSW84" s="147"/>
      <c r="QSX84" s="148"/>
      <c r="QSY84" s="149"/>
      <c r="QSZ84" s="150"/>
      <c r="QTA84" s="151"/>
      <c r="QTB84" s="151"/>
      <c r="QTC84" s="152"/>
      <c r="QTD84" s="152"/>
      <c r="QTE84" s="153"/>
      <c r="QTF84" s="153"/>
      <c r="QTG84" s="153"/>
      <c r="QTH84" s="106"/>
      <c r="QTL84" s="154"/>
      <c r="QTM84" s="25"/>
      <c r="QTN84" s="147"/>
      <c r="QTO84" s="148"/>
      <c r="QTP84" s="149"/>
      <c r="QTQ84" s="150"/>
      <c r="QTR84" s="151"/>
      <c r="QTS84" s="151"/>
      <c r="QTT84" s="152"/>
      <c r="QTU84" s="152"/>
      <c r="QTV84" s="153"/>
      <c r="QTW84" s="153"/>
      <c r="QTX84" s="153"/>
      <c r="QTY84" s="106"/>
      <c r="QUC84" s="154"/>
      <c r="QUD84" s="25"/>
      <c r="QUE84" s="147"/>
      <c r="QUF84" s="148"/>
      <c r="QUG84" s="149"/>
      <c r="QUH84" s="150"/>
      <c r="QUI84" s="151"/>
      <c r="QUJ84" s="151"/>
      <c r="QUK84" s="152"/>
      <c r="QUL84" s="152"/>
      <c r="QUM84" s="153"/>
      <c r="QUN84" s="153"/>
      <c r="QUO84" s="153"/>
      <c r="QUP84" s="106"/>
      <c r="QUT84" s="154"/>
      <c r="QUU84" s="25"/>
      <c r="QUV84" s="147"/>
      <c r="QUW84" s="148"/>
      <c r="QUX84" s="149"/>
      <c r="QUY84" s="150"/>
      <c r="QUZ84" s="151"/>
      <c r="QVA84" s="151"/>
      <c r="QVB84" s="152"/>
      <c r="QVC84" s="152"/>
      <c r="QVD84" s="153"/>
      <c r="QVE84" s="153"/>
      <c r="QVF84" s="153"/>
      <c r="QVG84" s="106"/>
      <c r="QVK84" s="154"/>
      <c r="QVL84" s="25"/>
      <c r="QVM84" s="147"/>
      <c r="QVN84" s="148"/>
      <c r="QVO84" s="149"/>
      <c r="QVP84" s="150"/>
      <c r="QVQ84" s="151"/>
      <c r="QVR84" s="151"/>
      <c r="QVS84" s="152"/>
      <c r="QVT84" s="152"/>
      <c r="QVU84" s="153"/>
      <c r="QVV84" s="153"/>
      <c r="QVW84" s="153"/>
      <c r="QVX84" s="106"/>
      <c r="QWB84" s="154"/>
      <c r="QWC84" s="25"/>
      <c r="QWD84" s="147"/>
      <c r="QWE84" s="148"/>
      <c r="QWF84" s="149"/>
      <c r="QWG84" s="150"/>
      <c r="QWH84" s="151"/>
      <c r="QWI84" s="151"/>
      <c r="QWJ84" s="152"/>
      <c r="QWK84" s="152"/>
      <c r="QWL84" s="153"/>
      <c r="QWM84" s="153"/>
      <c r="QWN84" s="153"/>
      <c r="QWO84" s="106"/>
      <c r="QWS84" s="154"/>
      <c r="QWT84" s="25"/>
      <c r="QWU84" s="147"/>
      <c r="QWV84" s="148"/>
      <c r="QWW84" s="149"/>
      <c r="QWX84" s="150"/>
      <c r="QWY84" s="151"/>
      <c r="QWZ84" s="151"/>
      <c r="QXA84" s="152"/>
      <c r="QXB84" s="152"/>
      <c r="QXC84" s="153"/>
      <c r="QXD84" s="153"/>
      <c r="QXE84" s="153"/>
      <c r="QXF84" s="106"/>
      <c r="QXJ84" s="154"/>
      <c r="QXK84" s="25"/>
      <c r="QXL84" s="147"/>
      <c r="QXM84" s="148"/>
      <c r="QXN84" s="149"/>
      <c r="QXO84" s="150"/>
      <c r="QXP84" s="151"/>
      <c r="QXQ84" s="151"/>
      <c r="QXR84" s="152"/>
      <c r="QXS84" s="152"/>
      <c r="QXT84" s="153"/>
      <c r="QXU84" s="153"/>
      <c r="QXV84" s="153"/>
      <c r="QXW84" s="106"/>
      <c r="QYA84" s="154"/>
      <c r="QYB84" s="25"/>
      <c r="QYC84" s="147"/>
      <c r="QYD84" s="148"/>
      <c r="QYE84" s="149"/>
      <c r="QYF84" s="150"/>
      <c r="QYG84" s="151"/>
      <c r="QYH84" s="151"/>
      <c r="QYI84" s="152"/>
      <c r="QYJ84" s="152"/>
      <c r="QYK84" s="153"/>
      <c r="QYL84" s="153"/>
      <c r="QYM84" s="153"/>
      <c r="QYN84" s="106"/>
      <c r="QYR84" s="154"/>
      <c r="QYS84" s="25"/>
      <c r="QYT84" s="147"/>
      <c r="QYU84" s="148"/>
      <c r="QYV84" s="149"/>
      <c r="QYW84" s="150"/>
      <c r="QYX84" s="151"/>
      <c r="QYY84" s="151"/>
      <c r="QYZ84" s="152"/>
      <c r="QZA84" s="152"/>
      <c r="QZB84" s="153"/>
      <c r="QZC84" s="153"/>
      <c r="QZD84" s="153"/>
      <c r="QZE84" s="106"/>
      <c r="QZI84" s="154"/>
      <c r="QZJ84" s="25"/>
      <c r="QZK84" s="147"/>
      <c r="QZL84" s="148"/>
      <c r="QZM84" s="149"/>
      <c r="QZN84" s="150"/>
      <c r="QZO84" s="151"/>
      <c r="QZP84" s="151"/>
      <c r="QZQ84" s="152"/>
      <c r="QZR84" s="152"/>
      <c r="QZS84" s="153"/>
      <c r="QZT84" s="153"/>
      <c r="QZU84" s="153"/>
      <c r="QZV84" s="106"/>
      <c r="QZZ84" s="154"/>
      <c r="RAA84" s="25"/>
      <c r="RAB84" s="147"/>
      <c r="RAC84" s="148"/>
      <c r="RAD84" s="149"/>
      <c r="RAE84" s="150"/>
      <c r="RAF84" s="151"/>
      <c r="RAG84" s="151"/>
      <c r="RAH84" s="152"/>
      <c r="RAI84" s="152"/>
      <c r="RAJ84" s="153"/>
      <c r="RAK84" s="153"/>
      <c r="RAL84" s="153"/>
      <c r="RAM84" s="106"/>
      <c r="RAQ84" s="154"/>
      <c r="RAR84" s="25"/>
      <c r="RAS84" s="147"/>
      <c r="RAT84" s="148"/>
      <c r="RAU84" s="149"/>
      <c r="RAV84" s="150"/>
      <c r="RAW84" s="151"/>
      <c r="RAX84" s="151"/>
      <c r="RAY84" s="152"/>
      <c r="RAZ84" s="152"/>
      <c r="RBA84" s="153"/>
      <c r="RBB84" s="153"/>
      <c r="RBC84" s="153"/>
      <c r="RBD84" s="106"/>
      <c r="RBH84" s="154"/>
      <c r="RBI84" s="25"/>
      <c r="RBJ84" s="147"/>
      <c r="RBK84" s="148"/>
      <c r="RBL84" s="149"/>
      <c r="RBM84" s="150"/>
      <c r="RBN84" s="151"/>
      <c r="RBO84" s="151"/>
      <c r="RBP84" s="152"/>
      <c r="RBQ84" s="152"/>
      <c r="RBR84" s="153"/>
      <c r="RBS84" s="153"/>
      <c r="RBT84" s="153"/>
      <c r="RBU84" s="106"/>
      <c r="RBY84" s="154"/>
      <c r="RBZ84" s="25"/>
      <c r="RCA84" s="147"/>
      <c r="RCB84" s="148"/>
      <c r="RCC84" s="149"/>
      <c r="RCD84" s="150"/>
      <c r="RCE84" s="151"/>
      <c r="RCF84" s="151"/>
      <c r="RCG84" s="152"/>
      <c r="RCH84" s="152"/>
      <c r="RCI84" s="153"/>
      <c r="RCJ84" s="153"/>
      <c r="RCK84" s="153"/>
      <c r="RCL84" s="106"/>
      <c r="RCP84" s="154"/>
      <c r="RCQ84" s="25"/>
      <c r="RCR84" s="147"/>
      <c r="RCS84" s="148"/>
      <c r="RCT84" s="149"/>
      <c r="RCU84" s="150"/>
      <c r="RCV84" s="151"/>
      <c r="RCW84" s="151"/>
      <c r="RCX84" s="152"/>
      <c r="RCY84" s="152"/>
      <c r="RCZ84" s="153"/>
      <c r="RDA84" s="153"/>
      <c r="RDB84" s="153"/>
      <c r="RDC84" s="106"/>
      <c r="RDG84" s="154"/>
      <c r="RDH84" s="25"/>
      <c r="RDI84" s="147"/>
      <c r="RDJ84" s="148"/>
      <c r="RDK84" s="149"/>
      <c r="RDL84" s="150"/>
      <c r="RDM84" s="151"/>
      <c r="RDN84" s="151"/>
      <c r="RDO84" s="152"/>
      <c r="RDP84" s="152"/>
      <c r="RDQ84" s="153"/>
      <c r="RDR84" s="153"/>
      <c r="RDS84" s="153"/>
      <c r="RDT84" s="106"/>
      <c r="RDX84" s="154"/>
      <c r="RDY84" s="25"/>
      <c r="RDZ84" s="147"/>
      <c r="REA84" s="148"/>
      <c r="REB84" s="149"/>
      <c r="REC84" s="150"/>
      <c r="RED84" s="151"/>
      <c r="REE84" s="151"/>
      <c r="REF84" s="152"/>
      <c r="REG84" s="152"/>
      <c r="REH84" s="153"/>
      <c r="REI84" s="153"/>
      <c r="REJ84" s="153"/>
      <c r="REK84" s="106"/>
      <c r="REO84" s="154"/>
      <c r="REP84" s="25"/>
      <c r="REQ84" s="147"/>
      <c r="RER84" s="148"/>
      <c r="RES84" s="149"/>
      <c r="RET84" s="150"/>
      <c r="REU84" s="151"/>
      <c r="REV84" s="151"/>
      <c r="REW84" s="152"/>
      <c r="REX84" s="152"/>
      <c r="REY84" s="153"/>
      <c r="REZ84" s="153"/>
      <c r="RFA84" s="153"/>
      <c r="RFB84" s="106"/>
      <c r="RFF84" s="154"/>
      <c r="RFG84" s="25"/>
      <c r="RFH84" s="147"/>
      <c r="RFI84" s="148"/>
      <c r="RFJ84" s="149"/>
      <c r="RFK84" s="150"/>
      <c r="RFL84" s="151"/>
      <c r="RFM84" s="151"/>
      <c r="RFN84" s="152"/>
      <c r="RFO84" s="152"/>
      <c r="RFP84" s="153"/>
      <c r="RFQ84" s="153"/>
      <c r="RFR84" s="153"/>
      <c r="RFS84" s="106"/>
      <c r="RFW84" s="154"/>
      <c r="RFX84" s="25"/>
      <c r="RFY84" s="147"/>
      <c r="RFZ84" s="148"/>
      <c r="RGA84" s="149"/>
      <c r="RGB84" s="150"/>
      <c r="RGC84" s="151"/>
      <c r="RGD84" s="151"/>
      <c r="RGE84" s="152"/>
      <c r="RGF84" s="152"/>
      <c r="RGG84" s="153"/>
      <c r="RGH84" s="153"/>
      <c r="RGI84" s="153"/>
      <c r="RGJ84" s="106"/>
      <c r="RGN84" s="154"/>
      <c r="RGO84" s="25"/>
      <c r="RGP84" s="147"/>
      <c r="RGQ84" s="148"/>
      <c r="RGR84" s="149"/>
      <c r="RGS84" s="150"/>
      <c r="RGT84" s="151"/>
      <c r="RGU84" s="151"/>
      <c r="RGV84" s="152"/>
      <c r="RGW84" s="152"/>
      <c r="RGX84" s="153"/>
      <c r="RGY84" s="153"/>
      <c r="RGZ84" s="153"/>
      <c r="RHA84" s="106"/>
      <c r="RHE84" s="154"/>
      <c r="RHF84" s="25"/>
      <c r="RHG84" s="147"/>
      <c r="RHH84" s="148"/>
      <c r="RHI84" s="149"/>
      <c r="RHJ84" s="150"/>
      <c r="RHK84" s="151"/>
      <c r="RHL84" s="151"/>
      <c r="RHM84" s="152"/>
      <c r="RHN84" s="152"/>
      <c r="RHO84" s="153"/>
      <c r="RHP84" s="153"/>
      <c r="RHQ84" s="153"/>
      <c r="RHR84" s="106"/>
      <c r="RHV84" s="154"/>
      <c r="RHW84" s="25"/>
      <c r="RHX84" s="147"/>
      <c r="RHY84" s="148"/>
      <c r="RHZ84" s="149"/>
      <c r="RIA84" s="150"/>
      <c r="RIB84" s="151"/>
      <c r="RIC84" s="151"/>
      <c r="RID84" s="152"/>
      <c r="RIE84" s="152"/>
      <c r="RIF84" s="153"/>
      <c r="RIG84" s="153"/>
      <c r="RIH84" s="153"/>
      <c r="RII84" s="106"/>
      <c r="RIM84" s="154"/>
      <c r="RIN84" s="25"/>
      <c r="RIO84" s="147"/>
      <c r="RIP84" s="148"/>
      <c r="RIQ84" s="149"/>
      <c r="RIR84" s="150"/>
      <c r="RIS84" s="151"/>
      <c r="RIT84" s="151"/>
      <c r="RIU84" s="152"/>
      <c r="RIV84" s="152"/>
      <c r="RIW84" s="153"/>
      <c r="RIX84" s="153"/>
      <c r="RIY84" s="153"/>
      <c r="RIZ84" s="106"/>
      <c r="RJD84" s="154"/>
      <c r="RJE84" s="25"/>
      <c r="RJF84" s="147"/>
      <c r="RJG84" s="148"/>
      <c r="RJH84" s="149"/>
      <c r="RJI84" s="150"/>
      <c r="RJJ84" s="151"/>
      <c r="RJK84" s="151"/>
      <c r="RJL84" s="152"/>
      <c r="RJM84" s="152"/>
      <c r="RJN84" s="153"/>
      <c r="RJO84" s="153"/>
      <c r="RJP84" s="153"/>
      <c r="RJQ84" s="106"/>
      <c r="RJU84" s="154"/>
      <c r="RJV84" s="25"/>
      <c r="RJW84" s="147"/>
      <c r="RJX84" s="148"/>
      <c r="RJY84" s="149"/>
      <c r="RJZ84" s="150"/>
      <c r="RKA84" s="151"/>
      <c r="RKB84" s="151"/>
      <c r="RKC84" s="152"/>
      <c r="RKD84" s="152"/>
      <c r="RKE84" s="153"/>
      <c r="RKF84" s="153"/>
      <c r="RKG84" s="153"/>
      <c r="RKH84" s="106"/>
      <c r="RKL84" s="154"/>
      <c r="RKM84" s="25"/>
      <c r="RKN84" s="147"/>
      <c r="RKO84" s="148"/>
      <c r="RKP84" s="149"/>
      <c r="RKQ84" s="150"/>
      <c r="RKR84" s="151"/>
      <c r="RKS84" s="151"/>
      <c r="RKT84" s="152"/>
      <c r="RKU84" s="152"/>
      <c r="RKV84" s="153"/>
      <c r="RKW84" s="153"/>
      <c r="RKX84" s="153"/>
      <c r="RKY84" s="106"/>
      <c r="RLC84" s="154"/>
      <c r="RLD84" s="25"/>
      <c r="RLE84" s="147"/>
      <c r="RLF84" s="148"/>
      <c r="RLG84" s="149"/>
      <c r="RLH84" s="150"/>
      <c r="RLI84" s="151"/>
      <c r="RLJ84" s="151"/>
      <c r="RLK84" s="152"/>
      <c r="RLL84" s="152"/>
      <c r="RLM84" s="153"/>
      <c r="RLN84" s="153"/>
      <c r="RLO84" s="153"/>
      <c r="RLP84" s="106"/>
      <c r="RLT84" s="154"/>
      <c r="RLU84" s="25"/>
      <c r="RLV84" s="147"/>
      <c r="RLW84" s="148"/>
      <c r="RLX84" s="149"/>
      <c r="RLY84" s="150"/>
      <c r="RLZ84" s="151"/>
      <c r="RMA84" s="151"/>
      <c r="RMB84" s="152"/>
      <c r="RMC84" s="152"/>
      <c r="RMD84" s="153"/>
      <c r="RME84" s="153"/>
      <c r="RMF84" s="153"/>
      <c r="RMG84" s="106"/>
      <c r="RMK84" s="154"/>
      <c r="RML84" s="25"/>
      <c r="RMM84" s="147"/>
      <c r="RMN84" s="148"/>
      <c r="RMO84" s="149"/>
      <c r="RMP84" s="150"/>
      <c r="RMQ84" s="151"/>
      <c r="RMR84" s="151"/>
      <c r="RMS84" s="152"/>
      <c r="RMT84" s="152"/>
      <c r="RMU84" s="153"/>
      <c r="RMV84" s="153"/>
      <c r="RMW84" s="153"/>
      <c r="RMX84" s="106"/>
      <c r="RNB84" s="154"/>
      <c r="RNC84" s="25"/>
      <c r="RND84" s="147"/>
      <c r="RNE84" s="148"/>
      <c r="RNF84" s="149"/>
      <c r="RNG84" s="150"/>
      <c r="RNH84" s="151"/>
      <c r="RNI84" s="151"/>
      <c r="RNJ84" s="152"/>
      <c r="RNK84" s="152"/>
      <c r="RNL84" s="153"/>
      <c r="RNM84" s="153"/>
      <c r="RNN84" s="153"/>
      <c r="RNO84" s="106"/>
      <c r="RNS84" s="154"/>
      <c r="RNT84" s="25"/>
      <c r="RNU84" s="147"/>
      <c r="RNV84" s="148"/>
      <c r="RNW84" s="149"/>
      <c r="RNX84" s="150"/>
      <c r="RNY84" s="151"/>
      <c r="RNZ84" s="151"/>
      <c r="ROA84" s="152"/>
      <c r="ROB84" s="152"/>
      <c r="ROC84" s="153"/>
      <c r="ROD84" s="153"/>
      <c r="ROE84" s="153"/>
      <c r="ROF84" s="106"/>
      <c r="ROJ84" s="154"/>
      <c r="ROK84" s="25"/>
      <c r="ROL84" s="147"/>
      <c r="ROM84" s="148"/>
      <c r="RON84" s="149"/>
      <c r="ROO84" s="150"/>
      <c r="ROP84" s="151"/>
      <c r="ROQ84" s="151"/>
      <c r="ROR84" s="152"/>
      <c r="ROS84" s="152"/>
      <c r="ROT84" s="153"/>
      <c r="ROU84" s="153"/>
      <c r="ROV84" s="153"/>
      <c r="ROW84" s="106"/>
      <c r="RPA84" s="154"/>
      <c r="RPB84" s="25"/>
      <c r="RPC84" s="147"/>
      <c r="RPD84" s="148"/>
      <c r="RPE84" s="149"/>
      <c r="RPF84" s="150"/>
      <c r="RPG84" s="151"/>
      <c r="RPH84" s="151"/>
      <c r="RPI84" s="152"/>
      <c r="RPJ84" s="152"/>
      <c r="RPK84" s="153"/>
      <c r="RPL84" s="153"/>
      <c r="RPM84" s="153"/>
      <c r="RPN84" s="106"/>
      <c r="RPR84" s="154"/>
      <c r="RPS84" s="25"/>
      <c r="RPT84" s="147"/>
      <c r="RPU84" s="148"/>
      <c r="RPV84" s="149"/>
      <c r="RPW84" s="150"/>
      <c r="RPX84" s="151"/>
      <c r="RPY84" s="151"/>
      <c r="RPZ84" s="152"/>
      <c r="RQA84" s="152"/>
      <c r="RQB84" s="153"/>
      <c r="RQC84" s="153"/>
      <c r="RQD84" s="153"/>
      <c r="RQE84" s="106"/>
      <c r="RQI84" s="154"/>
      <c r="RQJ84" s="25"/>
      <c r="RQK84" s="147"/>
      <c r="RQL84" s="148"/>
      <c r="RQM84" s="149"/>
      <c r="RQN84" s="150"/>
      <c r="RQO84" s="151"/>
      <c r="RQP84" s="151"/>
      <c r="RQQ84" s="152"/>
      <c r="RQR84" s="152"/>
      <c r="RQS84" s="153"/>
      <c r="RQT84" s="153"/>
      <c r="RQU84" s="153"/>
      <c r="RQV84" s="106"/>
      <c r="RQZ84" s="154"/>
      <c r="RRA84" s="25"/>
      <c r="RRB84" s="147"/>
      <c r="RRC84" s="148"/>
      <c r="RRD84" s="149"/>
      <c r="RRE84" s="150"/>
      <c r="RRF84" s="151"/>
      <c r="RRG84" s="151"/>
      <c r="RRH84" s="152"/>
      <c r="RRI84" s="152"/>
      <c r="RRJ84" s="153"/>
      <c r="RRK84" s="153"/>
      <c r="RRL84" s="153"/>
      <c r="RRM84" s="106"/>
      <c r="RRQ84" s="154"/>
      <c r="RRR84" s="25"/>
      <c r="RRS84" s="147"/>
      <c r="RRT84" s="148"/>
      <c r="RRU84" s="149"/>
      <c r="RRV84" s="150"/>
      <c r="RRW84" s="151"/>
      <c r="RRX84" s="151"/>
      <c r="RRY84" s="152"/>
      <c r="RRZ84" s="152"/>
      <c r="RSA84" s="153"/>
      <c r="RSB84" s="153"/>
      <c r="RSC84" s="153"/>
      <c r="RSD84" s="106"/>
      <c r="RSH84" s="154"/>
      <c r="RSI84" s="25"/>
      <c r="RSJ84" s="147"/>
      <c r="RSK84" s="148"/>
      <c r="RSL84" s="149"/>
      <c r="RSM84" s="150"/>
      <c r="RSN84" s="151"/>
      <c r="RSO84" s="151"/>
      <c r="RSP84" s="152"/>
      <c r="RSQ84" s="152"/>
      <c r="RSR84" s="153"/>
      <c r="RSS84" s="153"/>
      <c r="RST84" s="153"/>
      <c r="RSU84" s="106"/>
      <c r="RSY84" s="154"/>
      <c r="RSZ84" s="25"/>
      <c r="RTA84" s="147"/>
      <c r="RTB84" s="148"/>
      <c r="RTC84" s="149"/>
      <c r="RTD84" s="150"/>
      <c r="RTE84" s="151"/>
      <c r="RTF84" s="151"/>
      <c r="RTG84" s="152"/>
      <c r="RTH84" s="152"/>
      <c r="RTI84" s="153"/>
      <c r="RTJ84" s="153"/>
      <c r="RTK84" s="153"/>
      <c r="RTL84" s="106"/>
      <c r="RTP84" s="154"/>
      <c r="RTQ84" s="25"/>
      <c r="RTR84" s="147"/>
      <c r="RTS84" s="148"/>
      <c r="RTT84" s="149"/>
      <c r="RTU84" s="150"/>
      <c r="RTV84" s="151"/>
      <c r="RTW84" s="151"/>
      <c r="RTX84" s="152"/>
      <c r="RTY84" s="152"/>
      <c r="RTZ84" s="153"/>
      <c r="RUA84" s="153"/>
      <c r="RUB84" s="153"/>
      <c r="RUC84" s="106"/>
      <c r="RUG84" s="154"/>
      <c r="RUH84" s="25"/>
      <c r="RUI84" s="147"/>
      <c r="RUJ84" s="148"/>
      <c r="RUK84" s="149"/>
      <c r="RUL84" s="150"/>
      <c r="RUM84" s="151"/>
      <c r="RUN84" s="151"/>
      <c r="RUO84" s="152"/>
      <c r="RUP84" s="152"/>
      <c r="RUQ84" s="153"/>
      <c r="RUR84" s="153"/>
      <c r="RUS84" s="153"/>
      <c r="RUT84" s="106"/>
      <c r="RUX84" s="154"/>
      <c r="RUY84" s="25"/>
      <c r="RUZ84" s="147"/>
      <c r="RVA84" s="148"/>
      <c r="RVB84" s="149"/>
      <c r="RVC84" s="150"/>
      <c r="RVD84" s="151"/>
      <c r="RVE84" s="151"/>
      <c r="RVF84" s="152"/>
      <c r="RVG84" s="152"/>
      <c r="RVH84" s="153"/>
      <c r="RVI84" s="153"/>
      <c r="RVJ84" s="153"/>
      <c r="RVK84" s="106"/>
      <c r="RVO84" s="154"/>
      <c r="RVP84" s="25"/>
      <c r="RVQ84" s="147"/>
      <c r="RVR84" s="148"/>
      <c r="RVS84" s="149"/>
      <c r="RVT84" s="150"/>
      <c r="RVU84" s="151"/>
      <c r="RVV84" s="151"/>
      <c r="RVW84" s="152"/>
      <c r="RVX84" s="152"/>
      <c r="RVY84" s="153"/>
      <c r="RVZ84" s="153"/>
      <c r="RWA84" s="153"/>
      <c r="RWB84" s="106"/>
      <c r="RWF84" s="154"/>
      <c r="RWG84" s="25"/>
      <c r="RWH84" s="147"/>
      <c r="RWI84" s="148"/>
      <c r="RWJ84" s="149"/>
      <c r="RWK84" s="150"/>
      <c r="RWL84" s="151"/>
      <c r="RWM84" s="151"/>
      <c r="RWN84" s="152"/>
      <c r="RWO84" s="152"/>
      <c r="RWP84" s="153"/>
      <c r="RWQ84" s="153"/>
      <c r="RWR84" s="153"/>
      <c r="RWS84" s="106"/>
      <c r="RWW84" s="154"/>
      <c r="RWX84" s="25"/>
      <c r="RWY84" s="147"/>
      <c r="RWZ84" s="148"/>
      <c r="RXA84" s="149"/>
      <c r="RXB84" s="150"/>
      <c r="RXC84" s="151"/>
      <c r="RXD84" s="151"/>
      <c r="RXE84" s="152"/>
      <c r="RXF84" s="152"/>
      <c r="RXG84" s="153"/>
      <c r="RXH84" s="153"/>
      <c r="RXI84" s="153"/>
      <c r="RXJ84" s="106"/>
      <c r="RXN84" s="154"/>
      <c r="RXO84" s="25"/>
      <c r="RXP84" s="147"/>
      <c r="RXQ84" s="148"/>
      <c r="RXR84" s="149"/>
      <c r="RXS84" s="150"/>
      <c r="RXT84" s="151"/>
      <c r="RXU84" s="151"/>
      <c r="RXV84" s="152"/>
      <c r="RXW84" s="152"/>
      <c r="RXX84" s="153"/>
      <c r="RXY84" s="153"/>
      <c r="RXZ84" s="153"/>
      <c r="RYA84" s="106"/>
      <c r="RYE84" s="154"/>
      <c r="RYF84" s="25"/>
      <c r="RYG84" s="147"/>
      <c r="RYH84" s="148"/>
      <c r="RYI84" s="149"/>
      <c r="RYJ84" s="150"/>
      <c r="RYK84" s="151"/>
      <c r="RYL84" s="151"/>
      <c r="RYM84" s="152"/>
      <c r="RYN84" s="152"/>
      <c r="RYO84" s="153"/>
      <c r="RYP84" s="153"/>
      <c r="RYQ84" s="153"/>
      <c r="RYR84" s="106"/>
      <c r="RYV84" s="154"/>
      <c r="RYW84" s="25"/>
      <c r="RYX84" s="147"/>
      <c r="RYY84" s="148"/>
      <c r="RYZ84" s="149"/>
      <c r="RZA84" s="150"/>
      <c r="RZB84" s="151"/>
      <c r="RZC84" s="151"/>
      <c r="RZD84" s="152"/>
      <c r="RZE84" s="152"/>
      <c r="RZF84" s="153"/>
      <c r="RZG84" s="153"/>
      <c r="RZH84" s="153"/>
      <c r="RZI84" s="106"/>
      <c r="RZM84" s="154"/>
      <c r="RZN84" s="25"/>
      <c r="RZO84" s="147"/>
      <c r="RZP84" s="148"/>
      <c r="RZQ84" s="149"/>
      <c r="RZR84" s="150"/>
      <c r="RZS84" s="151"/>
      <c r="RZT84" s="151"/>
      <c r="RZU84" s="152"/>
      <c r="RZV84" s="152"/>
      <c r="RZW84" s="153"/>
      <c r="RZX84" s="153"/>
      <c r="RZY84" s="153"/>
      <c r="RZZ84" s="106"/>
      <c r="SAD84" s="154"/>
      <c r="SAE84" s="25"/>
      <c r="SAF84" s="147"/>
      <c r="SAG84" s="148"/>
      <c r="SAH84" s="149"/>
      <c r="SAI84" s="150"/>
      <c r="SAJ84" s="151"/>
      <c r="SAK84" s="151"/>
      <c r="SAL84" s="152"/>
      <c r="SAM84" s="152"/>
      <c r="SAN84" s="153"/>
      <c r="SAO84" s="153"/>
      <c r="SAP84" s="153"/>
      <c r="SAQ84" s="106"/>
      <c r="SAU84" s="154"/>
      <c r="SAV84" s="25"/>
      <c r="SAW84" s="147"/>
      <c r="SAX84" s="148"/>
      <c r="SAY84" s="149"/>
      <c r="SAZ84" s="150"/>
      <c r="SBA84" s="151"/>
      <c r="SBB84" s="151"/>
      <c r="SBC84" s="152"/>
      <c r="SBD84" s="152"/>
      <c r="SBE84" s="153"/>
      <c r="SBF84" s="153"/>
      <c r="SBG84" s="153"/>
      <c r="SBH84" s="106"/>
      <c r="SBL84" s="154"/>
      <c r="SBM84" s="25"/>
      <c r="SBN84" s="147"/>
      <c r="SBO84" s="148"/>
      <c r="SBP84" s="149"/>
      <c r="SBQ84" s="150"/>
      <c r="SBR84" s="151"/>
      <c r="SBS84" s="151"/>
      <c r="SBT84" s="152"/>
      <c r="SBU84" s="152"/>
      <c r="SBV84" s="153"/>
      <c r="SBW84" s="153"/>
      <c r="SBX84" s="153"/>
      <c r="SBY84" s="106"/>
      <c r="SCC84" s="154"/>
      <c r="SCD84" s="25"/>
      <c r="SCE84" s="147"/>
      <c r="SCF84" s="148"/>
      <c r="SCG84" s="149"/>
      <c r="SCH84" s="150"/>
      <c r="SCI84" s="151"/>
      <c r="SCJ84" s="151"/>
      <c r="SCK84" s="152"/>
      <c r="SCL84" s="152"/>
      <c r="SCM84" s="153"/>
      <c r="SCN84" s="153"/>
      <c r="SCO84" s="153"/>
      <c r="SCP84" s="106"/>
      <c r="SCT84" s="154"/>
      <c r="SCU84" s="25"/>
      <c r="SCV84" s="147"/>
      <c r="SCW84" s="148"/>
      <c r="SCX84" s="149"/>
      <c r="SCY84" s="150"/>
      <c r="SCZ84" s="151"/>
      <c r="SDA84" s="151"/>
      <c r="SDB84" s="152"/>
      <c r="SDC84" s="152"/>
      <c r="SDD84" s="153"/>
      <c r="SDE84" s="153"/>
      <c r="SDF84" s="153"/>
      <c r="SDG84" s="106"/>
      <c r="SDK84" s="154"/>
      <c r="SDL84" s="25"/>
      <c r="SDM84" s="147"/>
      <c r="SDN84" s="148"/>
      <c r="SDO84" s="149"/>
      <c r="SDP84" s="150"/>
      <c r="SDQ84" s="151"/>
      <c r="SDR84" s="151"/>
      <c r="SDS84" s="152"/>
      <c r="SDT84" s="152"/>
      <c r="SDU84" s="153"/>
      <c r="SDV84" s="153"/>
      <c r="SDW84" s="153"/>
      <c r="SDX84" s="106"/>
      <c r="SEB84" s="154"/>
      <c r="SEC84" s="25"/>
      <c r="SED84" s="147"/>
      <c r="SEE84" s="148"/>
      <c r="SEF84" s="149"/>
      <c r="SEG84" s="150"/>
      <c r="SEH84" s="151"/>
      <c r="SEI84" s="151"/>
      <c r="SEJ84" s="152"/>
      <c r="SEK84" s="152"/>
      <c r="SEL84" s="153"/>
      <c r="SEM84" s="153"/>
      <c r="SEN84" s="153"/>
      <c r="SEO84" s="106"/>
      <c r="SES84" s="154"/>
      <c r="SET84" s="25"/>
      <c r="SEU84" s="147"/>
      <c r="SEV84" s="148"/>
      <c r="SEW84" s="149"/>
      <c r="SEX84" s="150"/>
      <c r="SEY84" s="151"/>
      <c r="SEZ84" s="151"/>
      <c r="SFA84" s="152"/>
      <c r="SFB84" s="152"/>
      <c r="SFC84" s="153"/>
      <c r="SFD84" s="153"/>
      <c r="SFE84" s="153"/>
      <c r="SFF84" s="106"/>
      <c r="SFJ84" s="154"/>
      <c r="SFK84" s="25"/>
      <c r="SFL84" s="147"/>
      <c r="SFM84" s="148"/>
      <c r="SFN84" s="149"/>
      <c r="SFO84" s="150"/>
      <c r="SFP84" s="151"/>
      <c r="SFQ84" s="151"/>
      <c r="SFR84" s="152"/>
      <c r="SFS84" s="152"/>
      <c r="SFT84" s="153"/>
      <c r="SFU84" s="153"/>
      <c r="SFV84" s="153"/>
      <c r="SFW84" s="106"/>
      <c r="SGA84" s="154"/>
      <c r="SGB84" s="25"/>
      <c r="SGC84" s="147"/>
      <c r="SGD84" s="148"/>
      <c r="SGE84" s="149"/>
      <c r="SGF84" s="150"/>
      <c r="SGG84" s="151"/>
      <c r="SGH84" s="151"/>
      <c r="SGI84" s="152"/>
      <c r="SGJ84" s="152"/>
      <c r="SGK84" s="153"/>
      <c r="SGL84" s="153"/>
      <c r="SGM84" s="153"/>
      <c r="SGN84" s="106"/>
      <c r="SGR84" s="154"/>
      <c r="SGS84" s="25"/>
      <c r="SGT84" s="147"/>
      <c r="SGU84" s="148"/>
      <c r="SGV84" s="149"/>
      <c r="SGW84" s="150"/>
      <c r="SGX84" s="151"/>
      <c r="SGY84" s="151"/>
      <c r="SGZ84" s="152"/>
      <c r="SHA84" s="152"/>
      <c r="SHB84" s="153"/>
      <c r="SHC84" s="153"/>
      <c r="SHD84" s="153"/>
      <c r="SHE84" s="106"/>
      <c r="SHI84" s="154"/>
      <c r="SHJ84" s="25"/>
      <c r="SHK84" s="147"/>
      <c r="SHL84" s="148"/>
      <c r="SHM84" s="149"/>
      <c r="SHN84" s="150"/>
      <c r="SHO84" s="151"/>
      <c r="SHP84" s="151"/>
      <c r="SHQ84" s="152"/>
      <c r="SHR84" s="152"/>
      <c r="SHS84" s="153"/>
      <c r="SHT84" s="153"/>
      <c r="SHU84" s="153"/>
      <c r="SHV84" s="106"/>
      <c r="SHZ84" s="154"/>
      <c r="SIA84" s="25"/>
      <c r="SIB84" s="147"/>
      <c r="SIC84" s="148"/>
      <c r="SID84" s="149"/>
      <c r="SIE84" s="150"/>
      <c r="SIF84" s="151"/>
      <c r="SIG84" s="151"/>
      <c r="SIH84" s="152"/>
      <c r="SII84" s="152"/>
      <c r="SIJ84" s="153"/>
      <c r="SIK84" s="153"/>
      <c r="SIL84" s="153"/>
      <c r="SIM84" s="106"/>
      <c r="SIQ84" s="154"/>
      <c r="SIR84" s="25"/>
      <c r="SIS84" s="147"/>
      <c r="SIT84" s="148"/>
      <c r="SIU84" s="149"/>
      <c r="SIV84" s="150"/>
      <c r="SIW84" s="151"/>
      <c r="SIX84" s="151"/>
      <c r="SIY84" s="152"/>
      <c r="SIZ84" s="152"/>
      <c r="SJA84" s="153"/>
      <c r="SJB84" s="153"/>
      <c r="SJC84" s="153"/>
      <c r="SJD84" s="106"/>
      <c r="SJH84" s="154"/>
      <c r="SJI84" s="25"/>
      <c r="SJJ84" s="147"/>
      <c r="SJK84" s="148"/>
      <c r="SJL84" s="149"/>
      <c r="SJM84" s="150"/>
      <c r="SJN84" s="151"/>
      <c r="SJO84" s="151"/>
      <c r="SJP84" s="152"/>
      <c r="SJQ84" s="152"/>
      <c r="SJR84" s="153"/>
      <c r="SJS84" s="153"/>
      <c r="SJT84" s="153"/>
      <c r="SJU84" s="106"/>
      <c r="SJY84" s="154"/>
      <c r="SJZ84" s="25"/>
      <c r="SKA84" s="147"/>
      <c r="SKB84" s="148"/>
      <c r="SKC84" s="149"/>
      <c r="SKD84" s="150"/>
      <c r="SKE84" s="151"/>
      <c r="SKF84" s="151"/>
      <c r="SKG84" s="152"/>
      <c r="SKH84" s="152"/>
      <c r="SKI84" s="153"/>
      <c r="SKJ84" s="153"/>
      <c r="SKK84" s="153"/>
      <c r="SKL84" s="106"/>
      <c r="SKP84" s="154"/>
      <c r="SKQ84" s="25"/>
      <c r="SKR84" s="147"/>
      <c r="SKS84" s="148"/>
      <c r="SKT84" s="149"/>
      <c r="SKU84" s="150"/>
      <c r="SKV84" s="151"/>
      <c r="SKW84" s="151"/>
      <c r="SKX84" s="152"/>
      <c r="SKY84" s="152"/>
      <c r="SKZ84" s="153"/>
      <c r="SLA84" s="153"/>
      <c r="SLB84" s="153"/>
      <c r="SLC84" s="106"/>
      <c r="SLG84" s="154"/>
      <c r="SLH84" s="25"/>
      <c r="SLI84" s="147"/>
      <c r="SLJ84" s="148"/>
      <c r="SLK84" s="149"/>
      <c r="SLL84" s="150"/>
      <c r="SLM84" s="151"/>
      <c r="SLN84" s="151"/>
      <c r="SLO84" s="152"/>
      <c r="SLP84" s="152"/>
      <c r="SLQ84" s="153"/>
      <c r="SLR84" s="153"/>
      <c r="SLS84" s="153"/>
      <c r="SLT84" s="106"/>
      <c r="SLX84" s="154"/>
      <c r="SLY84" s="25"/>
      <c r="SLZ84" s="147"/>
      <c r="SMA84" s="148"/>
      <c r="SMB84" s="149"/>
      <c r="SMC84" s="150"/>
      <c r="SMD84" s="151"/>
      <c r="SME84" s="151"/>
      <c r="SMF84" s="152"/>
      <c r="SMG84" s="152"/>
      <c r="SMH84" s="153"/>
      <c r="SMI84" s="153"/>
      <c r="SMJ84" s="153"/>
      <c r="SMK84" s="106"/>
      <c r="SMO84" s="154"/>
      <c r="SMP84" s="25"/>
      <c r="SMQ84" s="147"/>
      <c r="SMR84" s="148"/>
      <c r="SMS84" s="149"/>
      <c r="SMT84" s="150"/>
      <c r="SMU84" s="151"/>
      <c r="SMV84" s="151"/>
      <c r="SMW84" s="152"/>
      <c r="SMX84" s="152"/>
      <c r="SMY84" s="153"/>
      <c r="SMZ84" s="153"/>
      <c r="SNA84" s="153"/>
      <c r="SNB84" s="106"/>
      <c r="SNF84" s="154"/>
      <c r="SNG84" s="25"/>
      <c r="SNH84" s="147"/>
      <c r="SNI84" s="148"/>
      <c r="SNJ84" s="149"/>
      <c r="SNK84" s="150"/>
      <c r="SNL84" s="151"/>
      <c r="SNM84" s="151"/>
      <c r="SNN84" s="152"/>
      <c r="SNO84" s="152"/>
      <c r="SNP84" s="153"/>
      <c r="SNQ84" s="153"/>
      <c r="SNR84" s="153"/>
      <c r="SNS84" s="106"/>
      <c r="SNW84" s="154"/>
      <c r="SNX84" s="25"/>
      <c r="SNY84" s="147"/>
      <c r="SNZ84" s="148"/>
      <c r="SOA84" s="149"/>
      <c r="SOB84" s="150"/>
      <c r="SOC84" s="151"/>
      <c r="SOD84" s="151"/>
      <c r="SOE84" s="152"/>
      <c r="SOF84" s="152"/>
      <c r="SOG84" s="153"/>
      <c r="SOH84" s="153"/>
      <c r="SOI84" s="153"/>
      <c r="SOJ84" s="106"/>
      <c r="SON84" s="154"/>
      <c r="SOO84" s="25"/>
      <c r="SOP84" s="147"/>
      <c r="SOQ84" s="148"/>
      <c r="SOR84" s="149"/>
      <c r="SOS84" s="150"/>
      <c r="SOT84" s="151"/>
      <c r="SOU84" s="151"/>
      <c r="SOV84" s="152"/>
      <c r="SOW84" s="152"/>
      <c r="SOX84" s="153"/>
      <c r="SOY84" s="153"/>
      <c r="SOZ84" s="153"/>
      <c r="SPA84" s="106"/>
      <c r="SPE84" s="154"/>
      <c r="SPF84" s="25"/>
      <c r="SPG84" s="147"/>
      <c r="SPH84" s="148"/>
      <c r="SPI84" s="149"/>
      <c r="SPJ84" s="150"/>
      <c r="SPK84" s="151"/>
      <c r="SPL84" s="151"/>
      <c r="SPM84" s="152"/>
      <c r="SPN84" s="152"/>
      <c r="SPO84" s="153"/>
      <c r="SPP84" s="153"/>
      <c r="SPQ84" s="153"/>
      <c r="SPR84" s="106"/>
      <c r="SPV84" s="154"/>
      <c r="SPW84" s="25"/>
      <c r="SPX84" s="147"/>
      <c r="SPY84" s="148"/>
      <c r="SPZ84" s="149"/>
      <c r="SQA84" s="150"/>
      <c r="SQB84" s="151"/>
      <c r="SQC84" s="151"/>
      <c r="SQD84" s="152"/>
      <c r="SQE84" s="152"/>
      <c r="SQF84" s="153"/>
      <c r="SQG84" s="153"/>
      <c r="SQH84" s="153"/>
      <c r="SQI84" s="106"/>
      <c r="SQM84" s="154"/>
      <c r="SQN84" s="25"/>
      <c r="SQO84" s="147"/>
      <c r="SQP84" s="148"/>
      <c r="SQQ84" s="149"/>
      <c r="SQR84" s="150"/>
      <c r="SQS84" s="151"/>
      <c r="SQT84" s="151"/>
      <c r="SQU84" s="152"/>
      <c r="SQV84" s="152"/>
      <c r="SQW84" s="153"/>
      <c r="SQX84" s="153"/>
      <c r="SQY84" s="153"/>
      <c r="SQZ84" s="106"/>
      <c r="SRD84" s="154"/>
      <c r="SRE84" s="25"/>
      <c r="SRF84" s="147"/>
      <c r="SRG84" s="148"/>
      <c r="SRH84" s="149"/>
      <c r="SRI84" s="150"/>
      <c r="SRJ84" s="151"/>
      <c r="SRK84" s="151"/>
      <c r="SRL84" s="152"/>
      <c r="SRM84" s="152"/>
      <c r="SRN84" s="153"/>
      <c r="SRO84" s="153"/>
      <c r="SRP84" s="153"/>
      <c r="SRQ84" s="106"/>
      <c r="SRU84" s="154"/>
      <c r="SRV84" s="25"/>
      <c r="SRW84" s="147"/>
      <c r="SRX84" s="148"/>
      <c r="SRY84" s="149"/>
      <c r="SRZ84" s="150"/>
      <c r="SSA84" s="151"/>
      <c r="SSB84" s="151"/>
      <c r="SSC84" s="152"/>
      <c r="SSD84" s="152"/>
      <c r="SSE84" s="153"/>
      <c r="SSF84" s="153"/>
      <c r="SSG84" s="153"/>
      <c r="SSH84" s="106"/>
      <c r="SSL84" s="154"/>
      <c r="SSM84" s="25"/>
      <c r="SSN84" s="147"/>
      <c r="SSO84" s="148"/>
      <c r="SSP84" s="149"/>
      <c r="SSQ84" s="150"/>
      <c r="SSR84" s="151"/>
      <c r="SSS84" s="151"/>
      <c r="SST84" s="152"/>
      <c r="SSU84" s="152"/>
      <c r="SSV84" s="153"/>
      <c r="SSW84" s="153"/>
      <c r="SSX84" s="153"/>
      <c r="SSY84" s="106"/>
      <c r="STC84" s="154"/>
      <c r="STD84" s="25"/>
      <c r="STE84" s="147"/>
      <c r="STF84" s="148"/>
      <c r="STG84" s="149"/>
      <c r="STH84" s="150"/>
      <c r="STI84" s="151"/>
      <c r="STJ84" s="151"/>
      <c r="STK84" s="152"/>
      <c r="STL84" s="152"/>
      <c r="STM84" s="153"/>
      <c r="STN84" s="153"/>
      <c r="STO84" s="153"/>
      <c r="STP84" s="106"/>
      <c r="STT84" s="154"/>
      <c r="STU84" s="25"/>
      <c r="STV84" s="147"/>
      <c r="STW84" s="148"/>
      <c r="STX84" s="149"/>
      <c r="STY84" s="150"/>
      <c r="STZ84" s="151"/>
      <c r="SUA84" s="151"/>
      <c r="SUB84" s="152"/>
      <c r="SUC84" s="152"/>
      <c r="SUD84" s="153"/>
      <c r="SUE84" s="153"/>
      <c r="SUF84" s="153"/>
      <c r="SUG84" s="106"/>
      <c r="SUK84" s="154"/>
      <c r="SUL84" s="25"/>
      <c r="SUM84" s="147"/>
      <c r="SUN84" s="148"/>
      <c r="SUO84" s="149"/>
      <c r="SUP84" s="150"/>
      <c r="SUQ84" s="151"/>
      <c r="SUR84" s="151"/>
      <c r="SUS84" s="152"/>
      <c r="SUT84" s="152"/>
      <c r="SUU84" s="153"/>
      <c r="SUV84" s="153"/>
      <c r="SUW84" s="153"/>
      <c r="SUX84" s="106"/>
      <c r="SVB84" s="154"/>
      <c r="SVC84" s="25"/>
      <c r="SVD84" s="147"/>
      <c r="SVE84" s="148"/>
      <c r="SVF84" s="149"/>
      <c r="SVG84" s="150"/>
      <c r="SVH84" s="151"/>
      <c r="SVI84" s="151"/>
      <c r="SVJ84" s="152"/>
      <c r="SVK84" s="152"/>
      <c r="SVL84" s="153"/>
      <c r="SVM84" s="153"/>
      <c r="SVN84" s="153"/>
      <c r="SVO84" s="106"/>
      <c r="SVS84" s="154"/>
      <c r="SVT84" s="25"/>
      <c r="SVU84" s="147"/>
      <c r="SVV84" s="148"/>
      <c r="SVW84" s="149"/>
      <c r="SVX84" s="150"/>
      <c r="SVY84" s="151"/>
      <c r="SVZ84" s="151"/>
      <c r="SWA84" s="152"/>
      <c r="SWB84" s="152"/>
      <c r="SWC84" s="153"/>
      <c r="SWD84" s="153"/>
      <c r="SWE84" s="153"/>
      <c r="SWF84" s="106"/>
      <c r="SWJ84" s="154"/>
      <c r="SWK84" s="25"/>
      <c r="SWL84" s="147"/>
      <c r="SWM84" s="148"/>
      <c r="SWN84" s="149"/>
      <c r="SWO84" s="150"/>
      <c r="SWP84" s="151"/>
      <c r="SWQ84" s="151"/>
      <c r="SWR84" s="152"/>
      <c r="SWS84" s="152"/>
      <c r="SWT84" s="153"/>
      <c r="SWU84" s="153"/>
      <c r="SWV84" s="153"/>
      <c r="SWW84" s="106"/>
      <c r="SXA84" s="154"/>
      <c r="SXB84" s="25"/>
      <c r="SXC84" s="147"/>
      <c r="SXD84" s="148"/>
      <c r="SXE84" s="149"/>
      <c r="SXF84" s="150"/>
      <c r="SXG84" s="151"/>
      <c r="SXH84" s="151"/>
      <c r="SXI84" s="152"/>
      <c r="SXJ84" s="152"/>
      <c r="SXK84" s="153"/>
      <c r="SXL84" s="153"/>
      <c r="SXM84" s="153"/>
      <c r="SXN84" s="106"/>
      <c r="SXR84" s="154"/>
      <c r="SXS84" s="25"/>
      <c r="SXT84" s="147"/>
      <c r="SXU84" s="148"/>
      <c r="SXV84" s="149"/>
      <c r="SXW84" s="150"/>
      <c r="SXX84" s="151"/>
      <c r="SXY84" s="151"/>
      <c r="SXZ84" s="152"/>
      <c r="SYA84" s="152"/>
      <c r="SYB84" s="153"/>
      <c r="SYC84" s="153"/>
      <c r="SYD84" s="153"/>
      <c r="SYE84" s="106"/>
      <c r="SYI84" s="154"/>
      <c r="SYJ84" s="25"/>
      <c r="SYK84" s="147"/>
      <c r="SYL84" s="148"/>
      <c r="SYM84" s="149"/>
      <c r="SYN84" s="150"/>
      <c r="SYO84" s="151"/>
      <c r="SYP84" s="151"/>
      <c r="SYQ84" s="152"/>
      <c r="SYR84" s="152"/>
      <c r="SYS84" s="153"/>
      <c r="SYT84" s="153"/>
      <c r="SYU84" s="153"/>
      <c r="SYV84" s="106"/>
      <c r="SYZ84" s="154"/>
      <c r="SZA84" s="25"/>
      <c r="SZB84" s="147"/>
      <c r="SZC84" s="148"/>
      <c r="SZD84" s="149"/>
      <c r="SZE84" s="150"/>
      <c r="SZF84" s="151"/>
      <c r="SZG84" s="151"/>
      <c r="SZH84" s="152"/>
      <c r="SZI84" s="152"/>
      <c r="SZJ84" s="153"/>
      <c r="SZK84" s="153"/>
      <c r="SZL84" s="153"/>
      <c r="SZM84" s="106"/>
      <c r="SZQ84" s="154"/>
      <c r="SZR84" s="25"/>
      <c r="SZS84" s="147"/>
      <c r="SZT84" s="148"/>
      <c r="SZU84" s="149"/>
      <c r="SZV84" s="150"/>
      <c r="SZW84" s="151"/>
      <c r="SZX84" s="151"/>
      <c r="SZY84" s="152"/>
      <c r="SZZ84" s="152"/>
      <c r="TAA84" s="153"/>
      <c r="TAB84" s="153"/>
      <c r="TAC84" s="153"/>
      <c r="TAD84" s="106"/>
      <c r="TAH84" s="154"/>
      <c r="TAI84" s="25"/>
      <c r="TAJ84" s="147"/>
      <c r="TAK84" s="148"/>
      <c r="TAL84" s="149"/>
      <c r="TAM84" s="150"/>
      <c r="TAN84" s="151"/>
      <c r="TAO84" s="151"/>
      <c r="TAP84" s="152"/>
      <c r="TAQ84" s="152"/>
      <c r="TAR84" s="153"/>
      <c r="TAS84" s="153"/>
      <c r="TAT84" s="153"/>
      <c r="TAU84" s="106"/>
      <c r="TAY84" s="154"/>
      <c r="TAZ84" s="25"/>
      <c r="TBA84" s="147"/>
      <c r="TBB84" s="148"/>
      <c r="TBC84" s="149"/>
      <c r="TBD84" s="150"/>
      <c r="TBE84" s="151"/>
      <c r="TBF84" s="151"/>
      <c r="TBG84" s="152"/>
      <c r="TBH84" s="152"/>
      <c r="TBI84" s="153"/>
      <c r="TBJ84" s="153"/>
      <c r="TBK84" s="153"/>
      <c r="TBL84" s="106"/>
      <c r="TBP84" s="154"/>
      <c r="TBQ84" s="25"/>
      <c r="TBR84" s="147"/>
      <c r="TBS84" s="148"/>
      <c r="TBT84" s="149"/>
      <c r="TBU84" s="150"/>
      <c r="TBV84" s="151"/>
      <c r="TBW84" s="151"/>
      <c r="TBX84" s="152"/>
      <c r="TBY84" s="152"/>
      <c r="TBZ84" s="153"/>
      <c r="TCA84" s="153"/>
      <c r="TCB84" s="153"/>
      <c r="TCC84" s="106"/>
      <c r="TCG84" s="154"/>
      <c r="TCH84" s="25"/>
      <c r="TCI84" s="147"/>
      <c r="TCJ84" s="148"/>
      <c r="TCK84" s="149"/>
      <c r="TCL84" s="150"/>
      <c r="TCM84" s="151"/>
      <c r="TCN84" s="151"/>
      <c r="TCO84" s="152"/>
      <c r="TCP84" s="152"/>
      <c r="TCQ84" s="153"/>
      <c r="TCR84" s="153"/>
      <c r="TCS84" s="153"/>
      <c r="TCT84" s="106"/>
      <c r="TCX84" s="154"/>
      <c r="TCY84" s="25"/>
      <c r="TCZ84" s="147"/>
      <c r="TDA84" s="148"/>
      <c r="TDB84" s="149"/>
      <c r="TDC84" s="150"/>
      <c r="TDD84" s="151"/>
      <c r="TDE84" s="151"/>
      <c r="TDF84" s="152"/>
      <c r="TDG84" s="152"/>
      <c r="TDH84" s="153"/>
      <c r="TDI84" s="153"/>
      <c r="TDJ84" s="153"/>
      <c r="TDK84" s="106"/>
      <c r="TDO84" s="154"/>
      <c r="TDP84" s="25"/>
      <c r="TDQ84" s="147"/>
      <c r="TDR84" s="148"/>
      <c r="TDS84" s="149"/>
      <c r="TDT84" s="150"/>
      <c r="TDU84" s="151"/>
      <c r="TDV84" s="151"/>
      <c r="TDW84" s="152"/>
      <c r="TDX84" s="152"/>
      <c r="TDY84" s="153"/>
      <c r="TDZ84" s="153"/>
      <c r="TEA84" s="153"/>
      <c r="TEB84" s="106"/>
      <c r="TEF84" s="154"/>
      <c r="TEG84" s="25"/>
      <c r="TEH84" s="147"/>
      <c r="TEI84" s="148"/>
      <c r="TEJ84" s="149"/>
      <c r="TEK84" s="150"/>
      <c r="TEL84" s="151"/>
      <c r="TEM84" s="151"/>
      <c r="TEN84" s="152"/>
      <c r="TEO84" s="152"/>
      <c r="TEP84" s="153"/>
      <c r="TEQ84" s="153"/>
      <c r="TER84" s="153"/>
      <c r="TES84" s="106"/>
      <c r="TEW84" s="154"/>
      <c r="TEX84" s="25"/>
      <c r="TEY84" s="147"/>
      <c r="TEZ84" s="148"/>
      <c r="TFA84" s="149"/>
      <c r="TFB84" s="150"/>
      <c r="TFC84" s="151"/>
      <c r="TFD84" s="151"/>
      <c r="TFE84" s="152"/>
      <c r="TFF84" s="152"/>
      <c r="TFG84" s="153"/>
      <c r="TFH84" s="153"/>
      <c r="TFI84" s="153"/>
      <c r="TFJ84" s="106"/>
      <c r="TFN84" s="154"/>
      <c r="TFO84" s="25"/>
      <c r="TFP84" s="147"/>
      <c r="TFQ84" s="148"/>
      <c r="TFR84" s="149"/>
      <c r="TFS84" s="150"/>
      <c r="TFT84" s="151"/>
      <c r="TFU84" s="151"/>
      <c r="TFV84" s="152"/>
      <c r="TFW84" s="152"/>
      <c r="TFX84" s="153"/>
      <c r="TFY84" s="153"/>
      <c r="TFZ84" s="153"/>
      <c r="TGA84" s="106"/>
      <c r="TGE84" s="154"/>
      <c r="TGF84" s="25"/>
      <c r="TGG84" s="147"/>
      <c r="TGH84" s="148"/>
      <c r="TGI84" s="149"/>
      <c r="TGJ84" s="150"/>
      <c r="TGK84" s="151"/>
      <c r="TGL84" s="151"/>
      <c r="TGM84" s="152"/>
      <c r="TGN84" s="152"/>
      <c r="TGO84" s="153"/>
      <c r="TGP84" s="153"/>
      <c r="TGQ84" s="153"/>
      <c r="TGR84" s="106"/>
      <c r="TGV84" s="154"/>
      <c r="TGW84" s="25"/>
      <c r="TGX84" s="147"/>
      <c r="TGY84" s="148"/>
      <c r="TGZ84" s="149"/>
      <c r="THA84" s="150"/>
      <c r="THB84" s="151"/>
      <c r="THC84" s="151"/>
      <c r="THD84" s="152"/>
      <c r="THE84" s="152"/>
      <c r="THF84" s="153"/>
      <c r="THG84" s="153"/>
      <c r="THH84" s="153"/>
      <c r="THI84" s="106"/>
      <c r="THM84" s="154"/>
      <c r="THN84" s="25"/>
      <c r="THO84" s="147"/>
      <c r="THP84" s="148"/>
      <c r="THQ84" s="149"/>
      <c r="THR84" s="150"/>
      <c r="THS84" s="151"/>
      <c r="THT84" s="151"/>
      <c r="THU84" s="152"/>
      <c r="THV84" s="152"/>
      <c r="THW84" s="153"/>
      <c r="THX84" s="153"/>
      <c r="THY84" s="153"/>
      <c r="THZ84" s="106"/>
      <c r="TID84" s="154"/>
      <c r="TIE84" s="25"/>
      <c r="TIF84" s="147"/>
      <c r="TIG84" s="148"/>
      <c r="TIH84" s="149"/>
      <c r="TII84" s="150"/>
      <c r="TIJ84" s="151"/>
      <c r="TIK84" s="151"/>
      <c r="TIL84" s="152"/>
      <c r="TIM84" s="152"/>
      <c r="TIN84" s="153"/>
      <c r="TIO84" s="153"/>
      <c r="TIP84" s="153"/>
      <c r="TIQ84" s="106"/>
      <c r="TIU84" s="154"/>
      <c r="TIV84" s="25"/>
      <c r="TIW84" s="147"/>
      <c r="TIX84" s="148"/>
      <c r="TIY84" s="149"/>
      <c r="TIZ84" s="150"/>
      <c r="TJA84" s="151"/>
      <c r="TJB84" s="151"/>
      <c r="TJC84" s="152"/>
      <c r="TJD84" s="152"/>
      <c r="TJE84" s="153"/>
      <c r="TJF84" s="153"/>
      <c r="TJG84" s="153"/>
      <c r="TJH84" s="106"/>
      <c r="TJL84" s="154"/>
      <c r="TJM84" s="25"/>
      <c r="TJN84" s="147"/>
      <c r="TJO84" s="148"/>
      <c r="TJP84" s="149"/>
      <c r="TJQ84" s="150"/>
      <c r="TJR84" s="151"/>
      <c r="TJS84" s="151"/>
      <c r="TJT84" s="152"/>
      <c r="TJU84" s="152"/>
      <c r="TJV84" s="153"/>
      <c r="TJW84" s="153"/>
      <c r="TJX84" s="153"/>
      <c r="TJY84" s="106"/>
      <c r="TKC84" s="154"/>
      <c r="TKD84" s="25"/>
      <c r="TKE84" s="147"/>
      <c r="TKF84" s="148"/>
      <c r="TKG84" s="149"/>
      <c r="TKH84" s="150"/>
      <c r="TKI84" s="151"/>
      <c r="TKJ84" s="151"/>
      <c r="TKK84" s="152"/>
      <c r="TKL84" s="152"/>
      <c r="TKM84" s="153"/>
      <c r="TKN84" s="153"/>
      <c r="TKO84" s="153"/>
      <c r="TKP84" s="106"/>
      <c r="TKT84" s="154"/>
      <c r="TKU84" s="25"/>
      <c r="TKV84" s="147"/>
      <c r="TKW84" s="148"/>
      <c r="TKX84" s="149"/>
      <c r="TKY84" s="150"/>
      <c r="TKZ84" s="151"/>
      <c r="TLA84" s="151"/>
      <c r="TLB84" s="152"/>
      <c r="TLC84" s="152"/>
      <c r="TLD84" s="153"/>
      <c r="TLE84" s="153"/>
      <c r="TLF84" s="153"/>
      <c r="TLG84" s="106"/>
      <c r="TLK84" s="154"/>
      <c r="TLL84" s="25"/>
      <c r="TLM84" s="147"/>
      <c r="TLN84" s="148"/>
      <c r="TLO84" s="149"/>
      <c r="TLP84" s="150"/>
      <c r="TLQ84" s="151"/>
      <c r="TLR84" s="151"/>
      <c r="TLS84" s="152"/>
      <c r="TLT84" s="152"/>
      <c r="TLU84" s="153"/>
      <c r="TLV84" s="153"/>
      <c r="TLW84" s="153"/>
      <c r="TLX84" s="106"/>
      <c r="TMB84" s="154"/>
      <c r="TMC84" s="25"/>
      <c r="TMD84" s="147"/>
      <c r="TME84" s="148"/>
      <c r="TMF84" s="149"/>
      <c r="TMG84" s="150"/>
      <c r="TMH84" s="151"/>
      <c r="TMI84" s="151"/>
      <c r="TMJ84" s="152"/>
      <c r="TMK84" s="152"/>
      <c r="TML84" s="153"/>
      <c r="TMM84" s="153"/>
      <c r="TMN84" s="153"/>
      <c r="TMO84" s="106"/>
      <c r="TMS84" s="154"/>
      <c r="TMT84" s="25"/>
      <c r="TMU84" s="147"/>
      <c r="TMV84" s="148"/>
      <c r="TMW84" s="149"/>
      <c r="TMX84" s="150"/>
      <c r="TMY84" s="151"/>
      <c r="TMZ84" s="151"/>
      <c r="TNA84" s="152"/>
      <c r="TNB84" s="152"/>
      <c r="TNC84" s="153"/>
      <c r="TND84" s="153"/>
      <c r="TNE84" s="153"/>
      <c r="TNF84" s="106"/>
      <c r="TNJ84" s="154"/>
      <c r="TNK84" s="25"/>
      <c r="TNL84" s="147"/>
      <c r="TNM84" s="148"/>
      <c r="TNN84" s="149"/>
      <c r="TNO84" s="150"/>
      <c r="TNP84" s="151"/>
      <c r="TNQ84" s="151"/>
      <c r="TNR84" s="152"/>
      <c r="TNS84" s="152"/>
      <c r="TNT84" s="153"/>
      <c r="TNU84" s="153"/>
      <c r="TNV84" s="153"/>
      <c r="TNW84" s="106"/>
      <c r="TOA84" s="154"/>
      <c r="TOB84" s="25"/>
      <c r="TOC84" s="147"/>
      <c r="TOD84" s="148"/>
      <c r="TOE84" s="149"/>
      <c r="TOF84" s="150"/>
      <c r="TOG84" s="151"/>
      <c r="TOH84" s="151"/>
      <c r="TOI84" s="152"/>
      <c r="TOJ84" s="152"/>
      <c r="TOK84" s="153"/>
      <c r="TOL84" s="153"/>
      <c r="TOM84" s="153"/>
      <c r="TON84" s="106"/>
      <c r="TOR84" s="154"/>
      <c r="TOS84" s="25"/>
      <c r="TOT84" s="147"/>
      <c r="TOU84" s="148"/>
      <c r="TOV84" s="149"/>
      <c r="TOW84" s="150"/>
      <c r="TOX84" s="151"/>
      <c r="TOY84" s="151"/>
      <c r="TOZ84" s="152"/>
      <c r="TPA84" s="152"/>
      <c r="TPB84" s="153"/>
      <c r="TPC84" s="153"/>
      <c r="TPD84" s="153"/>
      <c r="TPE84" s="106"/>
      <c r="TPI84" s="154"/>
      <c r="TPJ84" s="25"/>
      <c r="TPK84" s="147"/>
      <c r="TPL84" s="148"/>
      <c r="TPM84" s="149"/>
      <c r="TPN84" s="150"/>
      <c r="TPO84" s="151"/>
      <c r="TPP84" s="151"/>
      <c r="TPQ84" s="152"/>
      <c r="TPR84" s="152"/>
      <c r="TPS84" s="153"/>
      <c r="TPT84" s="153"/>
      <c r="TPU84" s="153"/>
      <c r="TPV84" s="106"/>
      <c r="TPZ84" s="154"/>
      <c r="TQA84" s="25"/>
      <c r="TQB84" s="147"/>
      <c r="TQC84" s="148"/>
      <c r="TQD84" s="149"/>
      <c r="TQE84" s="150"/>
      <c r="TQF84" s="151"/>
      <c r="TQG84" s="151"/>
      <c r="TQH84" s="152"/>
      <c r="TQI84" s="152"/>
      <c r="TQJ84" s="153"/>
      <c r="TQK84" s="153"/>
      <c r="TQL84" s="153"/>
      <c r="TQM84" s="106"/>
      <c r="TQQ84" s="154"/>
      <c r="TQR84" s="25"/>
      <c r="TQS84" s="147"/>
      <c r="TQT84" s="148"/>
      <c r="TQU84" s="149"/>
      <c r="TQV84" s="150"/>
      <c r="TQW84" s="151"/>
      <c r="TQX84" s="151"/>
      <c r="TQY84" s="152"/>
      <c r="TQZ84" s="152"/>
      <c r="TRA84" s="153"/>
      <c r="TRB84" s="153"/>
      <c r="TRC84" s="153"/>
      <c r="TRD84" s="106"/>
      <c r="TRH84" s="154"/>
      <c r="TRI84" s="25"/>
      <c r="TRJ84" s="147"/>
      <c r="TRK84" s="148"/>
      <c r="TRL84" s="149"/>
      <c r="TRM84" s="150"/>
      <c r="TRN84" s="151"/>
      <c r="TRO84" s="151"/>
      <c r="TRP84" s="152"/>
      <c r="TRQ84" s="152"/>
      <c r="TRR84" s="153"/>
      <c r="TRS84" s="153"/>
      <c r="TRT84" s="153"/>
      <c r="TRU84" s="106"/>
      <c r="TRY84" s="154"/>
      <c r="TRZ84" s="25"/>
      <c r="TSA84" s="147"/>
      <c r="TSB84" s="148"/>
      <c r="TSC84" s="149"/>
      <c r="TSD84" s="150"/>
      <c r="TSE84" s="151"/>
      <c r="TSF84" s="151"/>
      <c r="TSG84" s="152"/>
      <c r="TSH84" s="152"/>
      <c r="TSI84" s="153"/>
      <c r="TSJ84" s="153"/>
      <c r="TSK84" s="153"/>
      <c r="TSL84" s="106"/>
      <c r="TSP84" s="154"/>
      <c r="TSQ84" s="25"/>
      <c r="TSR84" s="147"/>
      <c r="TSS84" s="148"/>
      <c r="TST84" s="149"/>
      <c r="TSU84" s="150"/>
      <c r="TSV84" s="151"/>
      <c r="TSW84" s="151"/>
      <c r="TSX84" s="152"/>
      <c r="TSY84" s="152"/>
      <c r="TSZ84" s="153"/>
      <c r="TTA84" s="153"/>
      <c r="TTB84" s="153"/>
      <c r="TTC84" s="106"/>
      <c r="TTG84" s="154"/>
      <c r="TTH84" s="25"/>
      <c r="TTI84" s="147"/>
      <c r="TTJ84" s="148"/>
      <c r="TTK84" s="149"/>
      <c r="TTL84" s="150"/>
      <c r="TTM84" s="151"/>
      <c r="TTN84" s="151"/>
      <c r="TTO84" s="152"/>
      <c r="TTP84" s="152"/>
      <c r="TTQ84" s="153"/>
      <c r="TTR84" s="153"/>
      <c r="TTS84" s="153"/>
      <c r="TTT84" s="106"/>
      <c r="TTX84" s="154"/>
      <c r="TTY84" s="25"/>
      <c r="TTZ84" s="147"/>
      <c r="TUA84" s="148"/>
      <c r="TUB84" s="149"/>
      <c r="TUC84" s="150"/>
      <c r="TUD84" s="151"/>
      <c r="TUE84" s="151"/>
      <c r="TUF84" s="152"/>
      <c r="TUG84" s="152"/>
      <c r="TUH84" s="153"/>
      <c r="TUI84" s="153"/>
      <c r="TUJ84" s="153"/>
      <c r="TUK84" s="106"/>
      <c r="TUO84" s="154"/>
      <c r="TUP84" s="25"/>
      <c r="TUQ84" s="147"/>
      <c r="TUR84" s="148"/>
      <c r="TUS84" s="149"/>
      <c r="TUT84" s="150"/>
      <c r="TUU84" s="151"/>
      <c r="TUV84" s="151"/>
      <c r="TUW84" s="152"/>
      <c r="TUX84" s="152"/>
      <c r="TUY84" s="153"/>
      <c r="TUZ84" s="153"/>
      <c r="TVA84" s="153"/>
      <c r="TVB84" s="106"/>
      <c r="TVF84" s="154"/>
      <c r="TVG84" s="25"/>
      <c r="TVH84" s="147"/>
      <c r="TVI84" s="148"/>
      <c r="TVJ84" s="149"/>
      <c r="TVK84" s="150"/>
      <c r="TVL84" s="151"/>
      <c r="TVM84" s="151"/>
      <c r="TVN84" s="152"/>
      <c r="TVO84" s="152"/>
      <c r="TVP84" s="153"/>
      <c r="TVQ84" s="153"/>
      <c r="TVR84" s="153"/>
      <c r="TVS84" s="106"/>
      <c r="TVW84" s="154"/>
      <c r="TVX84" s="25"/>
      <c r="TVY84" s="147"/>
      <c r="TVZ84" s="148"/>
      <c r="TWA84" s="149"/>
      <c r="TWB84" s="150"/>
      <c r="TWC84" s="151"/>
      <c r="TWD84" s="151"/>
      <c r="TWE84" s="152"/>
      <c r="TWF84" s="152"/>
      <c r="TWG84" s="153"/>
      <c r="TWH84" s="153"/>
      <c r="TWI84" s="153"/>
      <c r="TWJ84" s="106"/>
      <c r="TWN84" s="154"/>
      <c r="TWO84" s="25"/>
      <c r="TWP84" s="147"/>
      <c r="TWQ84" s="148"/>
      <c r="TWR84" s="149"/>
      <c r="TWS84" s="150"/>
      <c r="TWT84" s="151"/>
      <c r="TWU84" s="151"/>
      <c r="TWV84" s="152"/>
      <c r="TWW84" s="152"/>
      <c r="TWX84" s="153"/>
      <c r="TWY84" s="153"/>
      <c r="TWZ84" s="153"/>
      <c r="TXA84" s="106"/>
      <c r="TXE84" s="154"/>
      <c r="TXF84" s="25"/>
      <c r="TXG84" s="147"/>
      <c r="TXH84" s="148"/>
      <c r="TXI84" s="149"/>
      <c r="TXJ84" s="150"/>
      <c r="TXK84" s="151"/>
      <c r="TXL84" s="151"/>
      <c r="TXM84" s="152"/>
      <c r="TXN84" s="152"/>
      <c r="TXO84" s="153"/>
      <c r="TXP84" s="153"/>
      <c r="TXQ84" s="153"/>
      <c r="TXR84" s="106"/>
      <c r="TXV84" s="154"/>
      <c r="TXW84" s="25"/>
      <c r="TXX84" s="147"/>
      <c r="TXY84" s="148"/>
      <c r="TXZ84" s="149"/>
      <c r="TYA84" s="150"/>
      <c r="TYB84" s="151"/>
      <c r="TYC84" s="151"/>
      <c r="TYD84" s="152"/>
      <c r="TYE84" s="152"/>
      <c r="TYF84" s="153"/>
      <c r="TYG84" s="153"/>
      <c r="TYH84" s="153"/>
      <c r="TYI84" s="106"/>
      <c r="TYM84" s="154"/>
      <c r="TYN84" s="25"/>
      <c r="TYO84" s="147"/>
      <c r="TYP84" s="148"/>
      <c r="TYQ84" s="149"/>
      <c r="TYR84" s="150"/>
      <c r="TYS84" s="151"/>
      <c r="TYT84" s="151"/>
      <c r="TYU84" s="152"/>
      <c r="TYV84" s="152"/>
      <c r="TYW84" s="153"/>
      <c r="TYX84" s="153"/>
      <c r="TYY84" s="153"/>
      <c r="TYZ84" s="106"/>
      <c r="TZD84" s="154"/>
      <c r="TZE84" s="25"/>
      <c r="TZF84" s="147"/>
      <c r="TZG84" s="148"/>
      <c r="TZH84" s="149"/>
      <c r="TZI84" s="150"/>
      <c r="TZJ84" s="151"/>
      <c r="TZK84" s="151"/>
      <c r="TZL84" s="152"/>
      <c r="TZM84" s="152"/>
      <c r="TZN84" s="153"/>
      <c r="TZO84" s="153"/>
      <c r="TZP84" s="153"/>
      <c r="TZQ84" s="106"/>
      <c r="TZU84" s="154"/>
      <c r="TZV84" s="25"/>
      <c r="TZW84" s="147"/>
      <c r="TZX84" s="148"/>
      <c r="TZY84" s="149"/>
      <c r="TZZ84" s="150"/>
      <c r="UAA84" s="151"/>
      <c r="UAB84" s="151"/>
      <c r="UAC84" s="152"/>
      <c r="UAD84" s="152"/>
      <c r="UAE84" s="153"/>
      <c r="UAF84" s="153"/>
      <c r="UAG84" s="153"/>
      <c r="UAH84" s="106"/>
      <c r="UAL84" s="154"/>
      <c r="UAM84" s="25"/>
      <c r="UAN84" s="147"/>
      <c r="UAO84" s="148"/>
      <c r="UAP84" s="149"/>
      <c r="UAQ84" s="150"/>
      <c r="UAR84" s="151"/>
      <c r="UAS84" s="151"/>
      <c r="UAT84" s="152"/>
      <c r="UAU84" s="152"/>
      <c r="UAV84" s="153"/>
      <c r="UAW84" s="153"/>
      <c r="UAX84" s="153"/>
      <c r="UAY84" s="106"/>
      <c r="UBC84" s="154"/>
      <c r="UBD84" s="25"/>
      <c r="UBE84" s="147"/>
      <c r="UBF84" s="148"/>
      <c r="UBG84" s="149"/>
      <c r="UBH84" s="150"/>
      <c r="UBI84" s="151"/>
      <c r="UBJ84" s="151"/>
      <c r="UBK84" s="152"/>
      <c r="UBL84" s="152"/>
      <c r="UBM84" s="153"/>
      <c r="UBN84" s="153"/>
      <c r="UBO84" s="153"/>
      <c r="UBP84" s="106"/>
      <c r="UBT84" s="154"/>
      <c r="UBU84" s="25"/>
      <c r="UBV84" s="147"/>
      <c r="UBW84" s="148"/>
      <c r="UBX84" s="149"/>
      <c r="UBY84" s="150"/>
      <c r="UBZ84" s="151"/>
      <c r="UCA84" s="151"/>
      <c r="UCB84" s="152"/>
      <c r="UCC84" s="152"/>
      <c r="UCD84" s="153"/>
      <c r="UCE84" s="153"/>
      <c r="UCF84" s="153"/>
      <c r="UCG84" s="106"/>
      <c r="UCK84" s="154"/>
      <c r="UCL84" s="25"/>
      <c r="UCM84" s="147"/>
      <c r="UCN84" s="148"/>
      <c r="UCO84" s="149"/>
      <c r="UCP84" s="150"/>
      <c r="UCQ84" s="151"/>
      <c r="UCR84" s="151"/>
      <c r="UCS84" s="152"/>
      <c r="UCT84" s="152"/>
      <c r="UCU84" s="153"/>
      <c r="UCV84" s="153"/>
      <c r="UCW84" s="153"/>
      <c r="UCX84" s="106"/>
      <c r="UDB84" s="154"/>
      <c r="UDC84" s="25"/>
      <c r="UDD84" s="147"/>
      <c r="UDE84" s="148"/>
      <c r="UDF84" s="149"/>
      <c r="UDG84" s="150"/>
      <c r="UDH84" s="151"/>
      <c r="UDI84" s="151"/>
      <c r="UDJ84" s="152"/>
      <c r="UDK84" s="152"/>
      <c r="UDL84" s="153"/>
      <c r="UDM84" s="153"/>
      <c r="UDN84" s="153"/>
      <c r="UDO84" s="106"/>
      <c r="UDS84" s="154"/>
      <c r="UDT84" s="25"/>
      <c r="UDU84" s="147"/>
      <c r="UDV84" s="148"/>
      <c r="UDW84" s="149"/>
      <c r="UDX84" s="150"/>
      <c r="UDY84" s="151"/>
      <c r="UDZ84" s="151"/>
      <c r="UEA84" s="152"/>
      <c r="UEB84" s="152"/>
      <c r="UEC84" s="153"/>
      <c r="UED84" s="153"/>
      <c r="UEE84" s="153"/>
      <c r="UEF84" s="106"/>
      <c r="UEJ84" s="154"/>
      <c r="UEK84" s="25"/>
      <c r="UEL84" s="147"/>
      <c r="UEM84" s="148"/>
      <c r="UEN84" s="149"/>
      <c r="UEO84" s="150"/>
      <c r="UEP84" s="151"/>
      <c r="UEQ84" s="151"/>
      <c r="UER84" s="152"/>
      <c r="UES84" s="152"/>
      <c r="UET84" s="153"/>
      <c r="UEU84" s="153"/>
      <c r="UEV84" s="153"/>
      <c r="UEW84" s="106"/>
      <c r="UFA84" s="154"/>
      <c r="UFB84" s="25"/>
      <c r="UFC84" s="147"/>
      <c r="UFD84" s="148"/>
      <c r="UFE84" s="149"/>
      <c r="UFF84" s="150"/>
      <c r="UFG84" s="151"/>
      <c r="UFH84" s="151"/>
      <c r="UFI84" s="152"/>
      <c r="UFJ84" s="152"/>
      <c r="UFK84" s="153"/>
      <c r="UFL84" s="153"/>
      <c r="UFM84" s="153"/>
      <c r="UFN84" s="106"/>
      <c r="UFR84" s="154"/>
      <c r="UFS84" s="25"/>
      <c r="UFT84" s="147"/>
      <c r="UFU84" s="148"/>
      <c r="UFV84" s="149"/>
      <c r="UFW84" s="150"/>
      <c r="UFX84" s="151"/>
      <c r="UFY84" s="151"/>
      <c r="UFZ84" s="152"/>
      <c r="UGA84" s="152"/>
      <c r="UGB84" s="153"/>
      <c r="UGC84" s="153"/>
      <c r="UGD84" s="153"/>
      <c r="UGE84" s="106"/>
      <c r="UGI84" s="154"/>
      <c r="UGJ84" s="25"/>
      <c r="UGK84" s="147"/>
      <c r="UGL84" s="148"/>
      <c r="UGM84" s="149"/>
      <c r="UGN84" s="150"/>
      <c r="UGO84" s="151"/>
      <c r="UGP84" s="151"/>
      <c r="UGQ84" s="152"/>
      <c r="UGR84" s="152"/>
      <c r="UGS84" s="153"/>
      <c r="UGT84" s="153"/>
      <c r="UGU84" s="153"/>
      <c r="UGV84" s="106"/>
      <c r="UGZ84" s="154"/>
      <c r="UHA84" s="25"/>
      <c r="UHB84" s="147"/>
      <c r="UHC84" s="148"/>
      <c r="UHD84" s="149"/>
      <c r="UHE84" s="150"/>
      <c r="UHF84" s="151"/>
      <c r="UHG84" s="151"/>
      <c r="UHH84" s="152"/>
      <c r="UHI84" s="152"/>
      <c r="UHJ84" s="153"/>
      <c r="UHK84" s="153"/>
      <c r="UHL84" s="153"/>
      <c r="UHM84" s="106"/>
      <c r="UHQ84" s="154"/>
      <c r="UHR84" s="25"/>
      <c r="UHS84" s="147"/>
      <c r="UHT84" s="148"/>
      <c r="UHU84" s="149"/>
      <c r="UHV84" s="150"/>
      <c r="UHW84" s="151"/>
      <c r="UHX84" s="151"/>
      <c r="UHY84" s="152"/>
      <c r="UHZ84" s="152"/>
      <c r="UIA84" s="153"/>
      <c r="UIB84" s="153"/>
      <c r="UIC84" s="153"/>
      <c r="UID84" s="106"/>
      <c r="UIH84" s="154"/>
      <c r="UII84" s="25"/>
      <c r="UIJ84" s="147"/>
      <c r="UIK84" s="148"/>
      <c r="UIL84" s="149"/>
      <c r="UIM84" s="150"/>
      <c r="UIN84" s="151"/>
      <c r="UIO84" s="151"/>
      <c r="UIP84" s="152"/>
      <c r="UIQ84" s="152"/>
      <c r="UIR84" s="153"/>
      <c r="UIS84" s="153"/>
      <c r="UIT84" s="153"/>
      <c r="UIU84" s="106"/>
      <c r="UIY84" s="154"/>
      <c r="UIZ84" s="25"/>
      <c r="UJA84" s="147"/>
      <c r="UJB84" s="148"/>
      <c r="UJC84" s="149"/>
      <c r="UJD84" s="150"/>
      <c r="UJE84" s="151"/>
      <c r="UJF84" s="151"/>
      <c r="UJG84" s="152"/>
      <c r="UJH84" s="152"/>
      <c r="UJI84" s="153"/>
      <c r="UJJ84" s="153"/>
      <c r="UJK84" s="153"/>
      <c r="UJL84" s="106"/>
      <c r="UJP84" s="154"/>
      <c r="UJQ84" s="25"/>
      <c r="UJR84" s="147"/>
      <c r="UJS84" s="148"/>
      <c r="UJT84" s="149"/>
      <c r="UJU84" s="150"/>
      <c r="UJV84" s="151"/>
      <c r="UJW84" s="151"/>
      <c r="UJX84" s="152"/>
      <c r="UJY84" s="152"/>
      <c r="UJZ84" s="153"/>
      <c r="UKA84" s="153"/>
      <c r="UKB84" s="153"/>
      <c r="UKC84" s="106"/>
      <c r="UKG84" s="154"/>
      <c r="UKH84" s="25"/>
      <c r="UKI84" s="147"/>
      <c r="UKJ84" s="148"/>
      <c r="UKK84" s="149"/>
      <c r="UKL84" s="150"/>
      <c r="UKM84" s="151"/>
      <c r="UKN84" s="151"/>
      <c r="UKO84" s="152"/>
      <c r="UKP84" s="152"/>
      <c r="UKQ84" s="153"/>
      <c r="UKR84" s="153"/>
      <c r="UKS84" s="153"/>
      <c r="UKT84" s="106"/>
      <c r="UKX84" s="154"/>
      <c r="UKY84" s="25"/>
      <c r="UKZ84" s="147"/>
      <c r="ULA84" s="148"/>
      <c r="ULB84" s="149"/>
      <c r="ULC84" s="150"/>
      <c r="ULD84" s="151"/>
      <c r="ULE84" s="151"/>
      <c r="ULF84" s="152"/>
      <c r="ULG84" s="152"/>
      <c r="ULH84" s="153"/>
      <c r="ULI84" s="153"/>
      <c r="ULJ84" s="153"/>
      <c r="ULK84" s="106"/>
      <c r="ULO84" s="154"/>
      <c r="ULP84" s="25"/>
      <c r="ULQ84" s="147"/>
      <c r="ULR84" s="148"/>
      <c r="ULS84" s="149"/>
      <c r="ULT84" s="150"/>
      <c r="ULU84" s="151"/>
      <c r="ULV84" s="151"/>
      <c r="ULW84" s="152"/>
      <c r="ULX84" s="152"/>
      <c r="ULY84" s="153"/>
      <c r="ULZ84" s="153"/>
      <c r="UMA84" s="153"/>
      <c r="UMB84" s="106"/>
      <c r="UMF84" s="154"/>
      <c r="UMG84" s="25"/>
      <c r="UMH84" s="147"/>
      <c r="UMI84" s="148"/>
      <c r="UMJ84" s="149"/>
      <c r="UMK84" s="150"/>
      <c r="UML84" s="151"/>
      <c r="UMM84" s="151"/>
      <c r="UMN84" s="152"/>
      <c r="UMO84" s="152"/>
      <c r="UMP84" s="153"/>
      <c r="UMQ84" s="153"/>
      <c r="UMR84" s="153"/>
      <c r="UMS84" s="106"/>
      <c r="UMW84" s="154"/>
      <c r="UMX84" s="25"/>
      <c r="UMY84" s="147"/>
      <c r="UMZ84" s="148"/>
      <c r="UNA84" s="149"/>
      <c r="UNB84" s="150"/>
      <c r="UNC84" s="151"/>
      <c r="UND84" s="151"/>
      <c r="UNE84" s="152"/>
      <c r="UNF84" s="152"/>
      <c r="UNG84" s="153"/>
      <c r="UNH84" s="153"/>
      <c r="UNI84" s="153"/>
      <c r="UNJ84" s="106"/>
      <c r="UNN84" s="154"/>
      <c r="UNO84" s="25"/>
      <c r="UNP84" s="147"/>
      <c r="UNQ84" s="148"/>
      <c r="UNR84" s="149"/>
      <c r="UNS84" s="150"/>
      <c r="UNT84" s="151"/>
      <c r="UNU84" s="151"/>
      <c r="UNV84" s="152"/>
      <c r="UNW84" s="152"/>
      <c r="UNX84" s="153"/>
      <c r="UNY84" s="153"/>
      <c r="UNZ84" s="153"/>
      <c r="UOA84" s="106"/>
      <c r="UOE84" s="154"/>
      <c r="UOF84" s="25"/>
      <c r="UOG84" s="147"/>
      <c r="UOH84" s="148"/>
      <c r="UOI84" s="149"/>
      <c r="UOJ84" s="150"/>
      <c r="UOK84" s="151"/>
      <c r="UOL84" s="151"/>
      <c r="UOM84" s="152"/>
      <c r="UON84" s="152"/>
      <c r="UOO84" s="153"/>
      <c r="UOP84" s="153"/>
      <c r="UOQ84" s="153"/>
      <c r="UOR84" s="106"/>
      <c r="UOV84" s="154"/>
      <c r="UOW84" s="25"/>
      <c r="UOX84" s="147"/>
      <c r="UOY84" s="148"/>
      <c r="UOZ84" s="149"/>
      <c r="UPA84" s="150"/>
      <c r="UPB84" s="151"/>
      <c r="UPC84" s="151"/>
      <c r="UPD84" s="152"/>
      <c r="UPE84" s="152"/>
      <c r="UPF84" s="153"/>
      <c r="UPG84" s="153"/>
      <c r="UPH84" s="153"/>
      <c r="UPI84" s="106"/>
      <c r="UPM84" s="154"/>
      <c r="UPN84" s="25"/>
      <c r="UPO84" s="147"/>
      <c r="UPP84" s="148"/>
      <c r="UPQ84" s="149"/>
      <c r="UPR84" s="150"/>
      <c r="UPS84" s="151"/>
      <c r="UPT84" s="151"/>
      <c r="UPU84" s="152"/>
      <c r="UPV84" s="152"/>
      <c r="UPW84" s="153"/>
      <c r="UPX84" s="153"/>
      <c r="UPY84" s="153"/>
      <c r="UPZ84" s="106"/>
      <c r="UQD84" s="154"/>
      <c r="UQE84" s="25"/>
      <c r="UQF84" s="147"/>
      <c r="UQG84" s="148"/>
      <c r="UQH84" s="149"/>
      <c r="UQI84" s="150"/>
      <c r="UQJ84" s="151"/>
      <c r="UQK84" s="151"/>
      <c r="UQL84" s="152"/>
      <c r="UQM84" s="152"/>
      <c r="UQN84" s="153"/>
      <c r="UQO84" s="153"/>
      <c r="UQP84" s="153"/>
      <c r="UQQ84" s="106"/>
      <c r="UQU84" s="154"/>
      <c r="UQV84" s="25"/>
      <c r="UQW84" s="147"/>
      <c r="UQX84" s="148"/>
      <c r="UQY84" s="149"/>
      <c r="UQZ84" s="150"/>
      <c r="URA84" s="151"/>
      <c r="URB84" s="151"/>
      <c r="URC84" s="152"/>
      <c r="URD84" s="152"/>
      <c r="URE84" s="153"/>
      <c r="URF84" s="153"/>
      <c r="URG84" s="153"/>
      <c r="URH84" s="106"/>
      <c r="URL84" s="154"/>
      <c r="URM84" s="25"/>
      <c r="URN84" s="147"/>
      <c r="URO84" s="148"/>
      <c r="URP84" s="149"/>
      <c r="URQ84" s="150"/>
      <c r="URR84" s="151"/>
      <c r="URS84" s="151"/>
      <c r="URT84" s="152"/>
      <c r="URU84" s="152"/>
      <c r="URV84" s="153"/>
      <c r="URW84" s="153"/>
      <c r="URX84" s="153"/>
      <c r="URY84" s="106"/>
      <c r="USC84" s="154"/>
      <c r="USD84" s="25"/>
      <c r="USE84" s="147"/>
      <c r="USF84" s="148"/>
      <c r="USG84" s="149"/>
      <c r="USH84" s="150"/>
      <c r="USI84" s="151"/>
      <c r="USJ84" s="151"/>
      <c r="USK84" s="152"/>
      <c r="USL84" s="152"/>
      <c r="USM84" s="153"/>
      <c r="USN84" s="153"/>
      <c r="USO84" s="153"/>
      <c r="USP84" s="106"/>
      <c r="UST84" s="154"/>
      <c r="USU84" s="25"/>
      <c r="USV84" s="147"/>
      <c r="USW84" s="148"/>
      <c r="USX84" s="149"/>
      <c r="USY84" s="150"/>
      <c r="USZ84" s="151"/>
      <c r="UTA84" s="151"/>
      <c r="UTB84" s="152"/>
      <c r="UTC84" s="152"/>
      <c r="UTD84" s="153"/>
      <c r="UTE84" s="153"/>
      <c r="UTF84" s="153"/>
      <c r="UTG84" s="106"/>
      <c r="UTK84" s="154"/>
      <c r="UTL84" s="25"/>
      <c r="UTM84" s="147"/>
      <c r="UTN84" s="148"/>
      <c r="UTO84" s="149"/>
      <c r="UTP84" s="150"/>
      <c r="UTQ84" s="151"/>
      <c r="UTR84" s="151"/>
      <c r="UTS84" s="152"/>
      <c r="UTT84" s="152"/>
      <c r="UTU84" s="153"/>
      <c r="UTV84" s="153"/>
      <c r="UTW84" s="153"/>
      <c r="UTX84" s="106"/>
      <c r="UUB84" s="154"/>
      <c r="UUC84" s="25"/>
      <c r="UUD84" s="147"/>
      <c r="UUE84" s="148"/>
      <c r="UUF84" s="149"/>
      <c r="UUG84" s="150"/>
      <c r="UUH84" s="151"/>
      <c r="UUI84" s="151"/>
      <c r="UUJ84" s="152"/>
      <c r="UUK84" s="152"/>
      <c r="UUL84" s="153"/>
      <c r="UUM84" s="153"/>
      <c r="UUN84" s="153"/>
      <c r="UUO84" s="106"/>
      <c r="UUS84" s="154"/>
      <c r="UUT84" s="25"/>
      <c r="UUU84" s="147"/>
      <c r="UUV84" s="148"/>
      <c r="UUW84" s="149"/>
      <c r="UUX84" s="150"/>
      <c r="UUY84" s="151"/>
      <c r="UUZ84" s="151"/>
      <c r="UVA84" s="152"/>
      <c r="UVB84" s="152"/>
      <c r="UVC84" s="153"/>
      <c r="UVD84" s="153"/>
      <c r="UVE84" s="153"/>
      <c r="UVF84" s="106"/>
      <c r="UVJ84" s="154"/>
      <c r="UVK84" s="25"/>
      <c r="UVL84" s="147"/>
      <c r="UVM84" s="148"/>
      <c r="UVN84" s="149"/>
      <c r="UVO84" s="150"/>
      <c r="UVP84" s="151"/>
      <c r="UVQ84" s="151"/>
      <c r="UVR84" s="152"/>
      <c r="UVS84" s="152"/>
      <c r="UVT84" s="153"/>
      <c r="UVU84" s="153"/>
      <c r="UVV84" s="153"/>
      <c r="UVW84" s="106"/>
      <c r="UWA84" s="154"/>
      <c r="UWB84" s="25"/>
      <c r="UWC84" s="147"/>
      <c r="UWD84" s="148"/>
      <c r="UWE84" s="149"/>
      <c r="UWF84" s="150"/>
      <c r="UWG84" s="151"/>
      <c r="UWH84" s="151"/>
      <c r="UWI84" s="152"/>
      <c r="UWJ84" s="152"/>
      <c r="UWK84" s="153"/>
      <c r="UWL84" s="153"/>
      <c r="UWM84" s="153"/>
      <c r="UWN84" s="106"/>
      <c r="UWR84" s="154"/>
      <c r="UWS84" s="25"/>
      <c r="UWT84" s="147"/>
      <c r="UWU84" s="148"/>
      <c r="UWV84" s="149"/>
      <c r="UWW84" s="150"/>
      <c r="UWX84" s="151"/>
      <c r="UWY84" s="151"/>
      <c r="UWZ84" s="152"/>
      <c r="UXA84" s="152"/>
      <c r="UXB84" s="153"/>
      <c r="UXC84" s="153"/>
      <c r="UXD84" s="153"/>
      <c r="UXE84" s="106"/>
      <c r="UXI84" s="154"/>
      <c r="UXJ84" s="25"/>
      <c r="UXK84" s="147"/>
      <c r="UXL84" s="148"/>
      <c r="UXM84" s="149"/>
      <c r="UXN84" s="150"/>
      <c r="UXO84" s="151"/>
      <c r="UXP84" s="151"/>
      <c r="UXQ84" s="152"/>
      <c r="UXR84" s="152"/>
      <c r="UXS84" s="153"/>
      <c r="UXT84" s="153"/>
      <c r="UXU84" s="153"/>
      <c r="UXV84" s="106"/>
      <c r="UXZ84" s="154"/>
      <c r="UYA84" s="25"/>
      <c r="UYB84" s="147"/>
      <c r="UYC84" s="148"/>
      <c r="UYD84" s="149"/>
      <c r="UYE84" s="150"/>
      <c r="UYF84" s="151"/>
      <c r="UYG84" s="151"/>
      <c r="UYH84" s="152"/>
      <c r="UYI84" s="152"/>
      <c r="UYJ84" s="153"/>
      <c r="UYK84" s="153"/>
      <c r="UYL84" s="153"/>
      <c r="UYM84" s="106"/>
      <c r="UYQ84" s="154"/>
      <c r="UYR84" s="25"/>
      <c r="UYS84" s="147"/>
      <c r="UYT84" s="148"/>
      <c r="UYU84" s="149"/>
      <c r="UYV84" s="150"/>
      <c r="UYW84" s="151"/>
      <c r="UYX84" s="151"/>
      <c r="UYY84" s="152"/>
      <c r="UYZ84" s="152"/>
      <c r="UZA84" s="153"/>
      <c r="UZB84" s="153"/>
      <c r="UZC84" s="153"/>
      <c r="UZD84" s="106"/>
      <c r="UZH84" s="154"/>
      <c r="UZI84" s="25"/>
      <c r="UZJ84" s="147"/>
      <c r="UZK84" s="148"/>
      <c r="UZL84" s="149"/>
      <c r="UZM84" s="150"/>
      <c r="UZN84" s="151"/>
      <c r="UZO84" s="151"/>
      <c r="UZP84" s="152"/>
      <c r="UZQ84" s="152"/>
      <c r="UZR84" s="153"/>
      <c r="UZS84" s="153"/>
      <c r="UZT84" s="153"/>
      <c r="UZU84" s="106"/>
      <c r="UZY84" s="154"/>
      <c r="UZZ84" s="25"/>
      <c r="VAA84" s="147"/>
      <c r="VAB84" s="148"/>
      <c r="VAC84" s="149"/>
      <c r="VAD84" s="150"/>
      <c r="VAE84" s="151"/>
      <c r="VAF84" s="151"/>
      <c r="VAG84" s="152"/>
      <c r="VAH84" s="152"/>
      <c r="VAI84" s="153"/>
      <c r="VAJ84" s="153"/>
      <c r="VAK84" s="153"/>
      <c r="VAL84" s="106"/>
      <c r="VAP84" s="154"/>
      <c r="VAQ84" s="25"/>
      <c r="VAR84" s="147"/>
      <c r="VAS84" s="148"/>
      <c r="VAT84" s="149"/>
      <c r="VAU84" s="150"/>
      <c r="VAV84" s="151"/>
      <c r="VAW84" s="151"/>
      <c r="VAX84" s="152"/>
      <c r="VAY84" s="152"/>
      <c r="VAZ84" s="153"/>
      <c r="VBA84" s="153"/>
      <c r="VBB84" s="153"/>
      <c r="VBC84" s="106"/>
      <c r="VBG84" s="154"/>
      <c r="VBH84" s="25"/>
      <c r="VBI84" s="147"/>
      <c r="VBJ84" s="148"/>
      <c r="VBK84" s="149"/>
      <c r="VBL84" s="150"/>
      <c r="VBM84" s="151"/>
      <c r="VBN84" s="151"/>
      <c r="VBO84" s="152"/>
      <c r="VBP84" s="152"/>
      <c r="VBQ84" s="153"/>
      <c r="VBR84" s="153"/>
      <c r="VBS84" s="153"/>
      <c r="VBT84" s="106"/>
      <c r="VBX84" s="154"/>
      <c r="VBY84" s="25"/>
      <c r="VBZ84" s="147"/>
      <c r="VCA84" s="148"/>
      <c r="VCB84" s="149"/>
      <c r="VCC84" s="150"/>
      <c r="VCD84" s="151"/>
      <c r="VCE84" s="151"/>
      <c r="VCF84" s="152"/>
      <c r="VCG84" s="152"/>
      <c r="VCH84" s="153"/>
      <c r="VCI84" s="153"/>
      <c r="VCJ84" s="153"/>
      <c r="VCK84" s="106"/>
      <c r="VCO84" s="154"/>
      <c r="VCP84" s="25"/>
      <c r="VCQ84" s="147"/>
      <c r="VCR84" s="148"/>
      <c r="VCS84" s="149"/>
      <c r="VCT84" s="150"/>
      <c r="VCU84" s="151"/>
      <c r="VCV84" s="151"/>
      <c r="VCW84" s="152"/>
      <c r="VCX84" s="152"/>
      <c r="VCY84" s="153"/>
      <c r="VCZ84" s="153"/>
      <c r="VDA84" s="153"/>
      <c r="VDB84" s="106"/>
      <c r="VDF84" s="154"/>
      <c r="VDG84" s="25"/>
      <c r="VDH84" s="147"/>
      <c r="VDI84" s="148"/>
      <c r="VDJ84" s="149"/>
      <c r="VDK84" s="150"/>
      <c r="VDL84" s="151"/>
      <c r="VDM84" s="151"/>
      <c r="VDN84" s="152"/>
      <c r="VDO84" s="152"/>
      <c r="VDP84" s="153"/>
      <c r="VDQ84" s="153"/>
      <c r="VDR84" s="153"/>
      <c r="VDS84" s="106"/>
      <c r="VDW84" s="154"/>
      <c r="VDX84" s="25"/>
      <c r="VDY84" s="147"/>
      <c r="VDZ84" s="148"/>
      <c r="VEA84" s="149"/>
      <c r="VEB84" s="150"/>
      <c r="VEC84" s="151"/>
      <c r="VED84" s="151"/>
      <c r="VEE84" s="152"/>
      <c r="VEF84" s="152"/>
      <c r="VEG84" s="153"/>
      <c r="VEH84" s="153"/>
      <c r="VEI84" s="153"/>
      <c r="VEJ84" s="106"/>
      <c r="VEN84" s="154"/>
      <c r="VEO84" s="25"/>
      <c r="VEP84" s="147"/>
      <c r="VEQ84" s="148"/>
      <c r="VER84" s="149"/>
      <c r="VES84" s="150"/>
      <c r="VET84" s="151"/>
      <c r="VEU84" s="151"/>
      <c r="VEV84" s="152"/>
      <c r="VEW84" s="152"/>
      <c r="VEX84" s="153"/>
      <c r="VEY84" s="153"/>
      <c r="VEZ84" s="153"/>
      <c r="VFA84" s="106"/>
      <c r="VFE84" s="154"/>
      <c r="VFF84" s="25"/>
      <c r="VFG84" s="147"/>
      <c r="VFH84" s="148"/>
      <c r="VFI84" s="149"/>
      <c r="VFJ84" s="150"/>
      <c r="VFK84" s="151"/>
      <c r="VFL84" s="151"/>
      <c r="VFM84" s="152"/>
      <c r="VFN84" s="152"/>
      <c r="VFO84" s="153"/>
      <c r="VFP84" s="153"/>
      <c r="VFQ84" s="153"/>
      <c r="VFR84" s="106"/>
      <c r="VFV84" s="154"/>
      <c r="VFW84" s="25"/>
      <c r="VFX84" s="147"/>
      <c r="VFY84" s="148"/>
      <c r="VFZ84" s="149"/>
      <c r="VGA84" s="150"/>
      <c r="VGB84" s="151"/>
      <c r="VGC84" s="151"/>
      <c r="VGD84" s="152"/>
      <c r="VGE84" s="152"/>
      <c r="VGF84" s="153"/>
      <c r="VGG84" s="153"/>
      <c r="VGH84" s="153"/>
      <c r="VGI84" s="106"/>
      <c r="VGM84" s="154"/>
      <c r="VGN84" s="25"/>
      <c r="VGO84" s="147"/>
      <c r="VGP84" s="148"/>
      <c r="VGQ84" s="149"/>
      <c r="VGR84" s="150"/>
      <c r="VGS84" s="151"/>
      <c r="VGT84" s="151"/>
      <c r="VGU84" s="152"/>
      <c r="VGV84" s="152"/>
      <c r="VGW84" s="153"/>
      <c r="VGX84" s="153"/>
      <c r="VGY84" s="153"/>
      <c r="VGZ84" s="106"/>
      <c r="VHD84" s="154"/>
      <c r="VHE84" s="25"/>
      <c r="VHF84" s="147"/>
      <c r="VHG84" s="148"/>
      <c r="VHH84" s="149"/>
      <c r="VHI84" s="150"/>
      <c r="VHJ84" s="151"/>
      <c r="VHK84" s="151"/>
      <c r="VHL84" s="152"/>
      <c r="VHM84" s="152"/>
      <c r="VHN84" s="153"/>
      <c r="VHO84" s="153"/>
      <c r="VHP84" s="153"/>
      <c r="VHQ84" s="106"/>
      <c r="VHU84" s="154"/>
      <c r="VHV84" s="25"/>
      <c r="VHW84" s="147"/>
      <c r="VHX84" s="148"/>
      <c r="VHY84" s="149"/>
      <c r="VHZ84" s="150"/>
      <c r="VIA84" s="151"/>
      <c r="VIB84" s="151"/>
      <c r="VIC84" s="152"/>
      <c r="VID84" s="152"/>
      <c r="VIE84" s="153"/>
      <c r="VIF84" s="153"/>
      <c r="VIG84" s="153"/>
      <c r="VIH84" s="106"/>
      <c r="VIL84" s="154"/>
      <c r="VIM84" s="25"/>
      <c r="VIN84" s="147"/>
      <c r="VIO84" s="148"/>
      <c r="VIP84" s="149"/>
      <c r="VIQ84" s="150"/>
      <c r="VIR84" s="151"/>
      <c r="VIS84" s="151"/>
      <c r="VIT84" s="152"/>
      <c r="VIU84" s="152"/>
      <c r="VIV84" s="153"/>
      <c r="VIW84" s="153"/>
      <c r="VIX84" s="153"/>
      <c r="VIY84" s="106"/>
      <c r="VJC84" s="154"/>
      <c r="VJD84" s="25"/>
      <c r="VJE84" s="147"/>
      <c r="VJF84" s="148"/>
      <c r="VJG84" s="149"/>
      <c r="VJH84" s="150"/>
      <c r="VJI84" s="151"/>
      <c r="VJJ84" s="151"/>
      <c r="VJK84" s="152"/>
      <c r="VJL84" s="152"/>
      <c r="VJM84" s="153"/>
      <c r="VJN84" s="153"/>
      <c r="VJO84" s="153"/>
      <c r="VJP84" s="106"/>
      <c r="VJT84" s="154"/>
      <c r="VJU84" s="25"/>
      <c r="VJV84" s="147"/>
      <c r="VJW84" s="148"/>
      <c r="VJX84" s="149"/>
      <c r="VJY84" s="150"/>
      <c r="VJZ84" s="151"/>
      <c r="VKA84" s="151"/>
      <c r="VKB84" s="152"/>
      <c r="VKC84" s="152"/>
      <c r="VKD84" s="153"/>
      <c r="VKE84" s="153"/>
      <c r="VKF84" s="153"/>
      <c r="VKG84" s="106"/>
      <c r="VKK84" s="154"/>
      <c r="VKL84" s="25"/>
      <c r="VKM84" s="147"/>
      <c r="VKN84" s="148"/>
      <c r="VKO84" s="149"/>
      <c r="VKP84" s="150"/>
      <c r="VKQ84" s="151"/>
      <c r="VKR84" s="151"/>
      <c r="VKS84" s="152"/>
      <c r="VKT84" s="152"/>
      <c r="VKU84" s="153"/>
      <c r="VKV84" s="153"/>
      <c r="VKW84" s="153"/>
      <c r="VKX84" s="106"/>
      <c r="VLB84" s="154"/>
      <c r="VLC84" s="25"/>
      <c r="VLD84" s="147"/>
      <c r="VLE84" s="148"/>
      <c r="VLF84" s="149"/>
      <c r="VLG84" s="150"/>
      <c r="VLH84" s="151"/>
      <c r="VLI84" s="151"/>
      <c r="VLJ84" s="152"/>
      <c r="VLK84" s="152"/>
      <c r="VLL84" s="153"/>
      <c r="VLM84" s="153"/>
      <c r="VLN84" s="153"/>
      <c r="VLO84" s="106"/>
      <c r="VLS84" s="154"/>
      <c r="VLT84" s="25"/>
      <c r="VLU84" s="147"/>
      <c r="VLV84" s="148"/>
      <c r="VLW84" s="149"/>
      <c r="VLX84" s="150"/>
      <c r="VLY84" s="151"/>
      <c r="VLZ84" s="151"/>
      <c r="VMA84" s="152"/>
      <c r="VMB84" s="152"/>
      <c r="VMC84" s="153"/>
      <c r="VMD84" s="153"/>
      <c r="VME84" s="153"/>
      <c r="VMF84" s="106"/>
      <c r="VMJ84" s="154"/>
      <c r="VMK84" s="25"/>
      <c r="VML84" s="147"/>
      <c r="VMM84" s="148"/>
      <c r="VMN84" s="149"/>
      <c r="VMO84" s="150"/>
      <c r="VMP84" s="151"/>
      <c r="VMQ84" s="151"/>
      <c r="VMR84" s="152"/>
      <c r="VMS84" s="152"/>
      <c r="VMT84" s="153"/>
      <c r="VMU84" s="153"/>
      <c r="VMV84" s="153"/>
      <c r="VMW84" s="106"/>
      <c r="VNA84" s="154"/>
      <c r="VNB84" s="25"/>
      <c r="VNC84" s="147"/>
      <c r="VND84" s="148"/>
      <c r="VNE84" s="149"/>
      <c r="VNF84" s="150"/>
      <c r="VNG84" s="151"/>
      <c r="VNH84" s="151"/>
      <c r="VNI84" s="152"/>
      <c r="VNJ84" s="152"/>
      <c r="VNK84" s="153"/>
      <c r="VNL84" s="153"/>
      <c r="VNM84" s="153"/>
      <c r="VNN84" s="106"/>
      <c r="VNR84" s="154"/>
      <c r="VNS84" s="25"/>
      <c r="VNT84" s="147"/>
      <c r="VNU84" s="148"/>
      <c r="VNV84" s="149"/>
      <c r="VNW84" s="150"/>
      <c r="VNX84" s="151"/>
      <c r="VNY84" s="151"/>
      <c r="VNZ84" s="152"/>
      <c r="VOA84" s="152"/>
      <c r="VOB84" s="153"/>
      <c r="VOC84" s="153"/>
      <c r="VOD84" s="153"/>
      <c r="VOE84" s="106"/>
      <c r="VOI84" s="154"/>
      <c r="VOJ84" s="25"/>
      <c r="VOK84" s="147"/>
      <c r="VOL84" s="148"/>
      <c r="VOM84" s="149"/>
      <c r="VON84" s="150"/>
      <c r="VOO84" s="151"/>
      <c r="VOP84" s="151"/>
      <c r="VOQ84" s="152"/>
      <c r="VOR84" s="152"/>
      <c r="VOS84" s="153"/>
      <c r="VOT84" s="153"/>
      <c r="VOU84" s="153"/>
      <c r="VOV84" s="106"/>
      <c r="VOZ84" s="154"/>
      <c r="VPA84" s="25"/>
      <c r="VPB84" s="147"/>
      <c r="VPC84" s="148"/>
      <c r="VPD84" s="149"/>
      <c r="VPE84" s="150"/>
      <c r="VPF84" s="151"/>
      <c r="VPG84" s="151"/>
      <c r="VPH84" s="152"/>
      <c r="VPI84" s="152"/>
      <c r="VPJ84" s="153"/>
      <c r="VPK84" s="153"/>
      <c r="VPL84" s="153"/>
      <c r="VPM84" s="106"/>
      <c r="VPQ84" s="154"/>
      <c r="VPR84" s="25"/>
      <c r="VPS84" s="147"/>
      <c r="VPT84" s="148"/>
      <c r="VPU84" s="149"/>
      <c r="VPV84" s="150"/>
      <c r="VPW84" s="151"/>
      <c r="VPX84" s="151"/>
      <c r="VPY84" s="152"/>
      <c r="VPZ84" s="152"/>
      <c r="VQA84" s="153"/>
      <c r="VQB84" s="153"/>
      <c r="VQC84" s="153"/>
      <c r="VQD84" s="106"/>
      <c r="VQH84" s="154"/>
      <c r="VQI84" s="25"/>
      <c r="VQJ84" s="147"/>
      <c r="VQK84" s="148"/>
      <c r="VQL84" s="149"/>
      <c r="VQM84" s="150"/>
      <c r="VQN84" s="151"/>
      <c r="VQO84" s="151"/>
      <c r="VQP84" s="152"/>
      <c r="VQQ84" s="152"/>
      <c r="VQR84" s="153"/>
      <c r="VQS84" s="153"/>
      <c r="VQT84" s="153"/>
      <c r="VQU84" s="106"/>
      <c r="VQY84" s="154"/>
      <c r="VQZ84" s="25"/>
      <c r="VRA84" s="147"/>
      <c r="VRB84" s="148"/>
      <c r="VRC84" s="149"/>
      <c r="VRD84" s="150"/>
      <c r="VRE84" s="151"/>
      <c r="VRF84" s="151"/>
      <c r="VRG84" s="152"/>
      <c r="VRH84" s="152"/>
      <c r="VRI84" s="153"/>
      <c r="VRJ84" s="153"/>
      <c r="VRK84" s="153"/>
      <c r="VRL84" s="106"/>
      <c r="VRP84" s="154"/>
      <c r="VRQ84" s="25"/>
      <c r="VRR84" s="147"/>
      <c r="VRS84" s="148"/>
      <c r="VRT84" s="149"/>
      <c r="VRU84" s="150"/>
      <c r="VRV84" s="151"/>
      <c r="VRW84" s="151"/>
      <c r="VRX84" s="152"/>
      <c r="VRY84" s="152"/>
      <c r="VRZ84" s="153"/>
      <c r="VSA84" s="153"/>
      <c r="VSB84" s="153"/>
      <c r="VSC84" s="106"/>
      <c r="VSG84" s="154"/>
      <c r="VSH84" s="25"/>
      <c r="VSI84" s="147"/>
      <c r="VSJ84" s="148"/>
      <c r="VSK84" s="149"/>
      <c r="VSL84" s="150"/>
      <c r="VSM84" s="151"/>
      <c r="VSN84" s="151"/>
      <c r="VSO84" s="152"/>
      <c r="VSP84" s="152"/>
      <c r="VSQ84" s="153"/>
      <c r="VSR84" s="153"/>
      <c r="VSS84" s="153"/>
      <c r="VST84" s="106"/>
      <c r="VSX84" s="154"/>
      <c r="VSY84" s="25"/>
      <c r="VSZ84" s="147"/>
      <c r="VTA84" s="148"/>
      <c r="VTB84" s="149"/>
      <c r="VTC84" s="150"/>
      <c r="VTD84" s="151"/>
      <c r="VTE84" s="151"/>
      <c r="VTF84" s="152"/>
      <c r="VTG84" s="152"/>
      <c r="VTH84" s="153"/>
      <c r="VTI84" s="153"/>
      <c r="VTJ84" s="153"/>
      <c r="VTK84" s="106"/>
      <c r="VTO84" s="154"/>
      <c r="VTP84" s="25"/>
      <c r="VTQ84" s="147"/>
      <c r="VTR84" s="148"/>
      <c r="VTS84" s="149"/>
      <c r="VTT84" s="150"/>
      <c r="VTU84" s="151"/>
      <c r="VTV84" s="151"/>
      <c r="VTW84" s="152"/>
      <c r="VTX84" s="152"/>
      <c r="VTY84" s="153"/>
      <c r="VTZ84" s="153"/>
      <c r="VUA84" s="153"/>
      <c r="VUB84" s="106"/>
      <c r="VUF84" s="154"/>
      <c r="VUG84" s="25"/>
      <c r="VUH84" s="147"/>
      <c r="VUI84" s="148"/>
      <c r="VUJ84" s="149"/>
      <c r="VUK84" s="150"/>
      <c r="VUL84" s="151"/>
      <c r="VUM84" s="151"/>
      <c r="VUN84" s="152"/>
      <c r="VUO84" s="152"/>
      <c r="VUP84" s="153"/>
      <c r="VUQ84" s="153"/>
      <c r="VUR84" s="153"/>
      <c r="VUS84" s="106"/>
      <c r="VUW84" s="154"/>
      <c r="VUX84" s="25"/>
      <c r="VUY84" s="147"/>
      <c r="VUZ84" s="148"/>
      <c r="VVA84" s="149"/>
      <c r="VVB84" s="150"/>
      <c r="VVC84" s="151"/>
      <c r="VVD84" s="151"/>
      <c r="VVE84" s="152"/>
      <c r="VVF84" s="152"/>
      <c r="VVG84" s="153"/>
      <c r="VVH84" s="153"/>
      <c r="VVI84" s="153"/>
      <c r="VVJ84" s="106"/>
      <c r="VVN84" s="154"/>
      <c r="VVO84" s="25"/>
      <c r="VVP84" s="147"/>
      <c r="VVQ84" s="148"/>
      <c r="VVR84" s="149"/>
      <c r="VVS84" s="150"/>
      <c r="VVT84" s="151"/>
      <c r="VVU84" s="151"/>
      <c r="VVV84" s="152"/>
      <c r="VVW84" s="152"/>
      <c r="VVX84" s="153"/>
      <c r="VVY84" s="153"/>
      <c r="VVZ84" s="153"/>
      <c r="VWA84" s="106"/>
      <c r="VWE84" s="154"/>
      <c r="VWF84" s="25"/>
      <c r="VWG84" s="147"/>
      <c r="VWH84" s="148"/>
      <c r="VWI84" s="149"/>
      <c r="VWJ84" s="150"/>
      <c r="VWK84" s="151"/>
      <c r="VWL84" s="151"/>
      <c r="VWM84" s="152"/>
      <c r="VWN84" s="152"/>
      <c r="VWO84" s="153"/>
      <c r="VWP84" s="153"/>
      <c r="VWQ84" s="153"/>
      <c r="VWR84" s="106"/>
      <c r="VWV84" s="154"/>
      <c r="VWW84" s="25"/>
      <c r="VWX84" s="147"/>
      <c r="VWY84" s="148"/>
      <c r="VWZ84" s="149"/>
      <c r="VXA84" s="150"/>
      <c r="VXB84" s="151"/>
      <c r="VXC84" s="151"/>
      <c r="VXD84" s="152"/>
      <c r="VXE84" s="152"/>
      <c r="VXF84" s="153"/>
      <c r="VXG84" s="153"/>
      <c r="VXH84" s="153"/>
      <c r="VXI84" s="106"/>
      <c r="VXM84" s="154"/>
      <c r="VXN84" s="25"/>
      <c r="VXO84" s="147"/>
      <c r="VXP84" s="148"/>
      <c r="VXQ84" s="149"/>
      <c r="VXR84" s="150"/>
      <c r="VXS84" s="151"/>
      <c r="VXT84" s="151"/>
      <c r="VXU84" s="152"/>
      <c r="VXV84" s="152"/>
      <c r="VXW84" s="153"/>
      <c r="VXX84" s="153"/>
      <c r="VXY84" s="153"/>
      <c r="VXZ84" s="106"/>
      <c r="VYD84" s="154"/>
      <c r="VYE84" s="25"/>
      <c r="VYF84" s="147"/>
      <c r="VYG84" s="148"/>
      <c r="VYH84" s="149"/>
      <c r="VYI84" s="150"/>
      <c r="VYJ84" s="151"/>
      <c r="VYK84" s="151"/>
      <c r="VYL84" s="152"/>
      <c r="VYM84" s="152"/>
      <c r="VYN84" s="153"/>
      <c r="VYO84" s="153"/>
      <c r="VYP84" s="153"/>
      <c r="VYQ84" s="106"/>
      <c r="VYU84" s="154"/>
      <c r="VYV84" s="25"/>
      <c r="VYW84" s="147"/>
      <c r="VYX84" s="148"/>
      <c r="VYY84" s="149"/>
      <c r="VYZ84" s="150"/>
      <c r="VZA84" s="151"/>
      <c r="VZB84" s="151"/>
      <c r="VZC84" s="152"/>
      <c r="VZD84" s="152"/>
      <c r="VZE84" s="153"/>
      <c r="VZF84" s="153"/>
      <c r="VZG84" s="153"/>
      <c r="VZH84" s="106"/>
      <c r="VZL84" s="154"/>
      <c r="VZM84" s="25"/>
      <c r="VZN84" s="147"/>
      <c r="VZO84" s="148"/>
      <c r="VZP84" s="149"/>
      <c r="VZQ84" s="150"/>
      <c r="VZR84" s="151"/>
      <c r="VZS84" s="151"/>
      <c r="VZT84" s="152"/>
      <c r="VZU84" s="152"/>
      <c r="VZV84" s="153"/>
      <c r="VZW84" s="153"/>
      <c r="VZX84" s="153"/>
      <c r="VZY84" s="106"/>
      <c r="WAC84" s="154"/>
      <c r="WAD84" s="25"/>
      <c r="WAE84" s="147"/>
      <c r="WAF84" s="148"/>
      <c r="WAG84" s="149"/>
      <c r="WAH84" s="150"/>
      <c r="WAI84" s="151"/>
      <c r="WAJ84" s="151"/>
      <c r="WAK84" s="152"/>
      <c r="WAL84" s="152"/>
      <c r="WAM84" s="153"/>
      <c r="WAN84" s="153"/>
      <c r="WAO84" s="153"/>
      <c r="WAP84" s="106"/>
      <c r="WAT84" s="154"/>
      <c r="WAU84" s="25"/>
      <c r="WAV84" s="147"/>
      <c r="WAW84" s="148"/>
      <c r="WAX84" s="149"/>
      <c r="WAY84" s="150"/>
      <c r="WAZ84" s="151"/>
      <c r="WBA84" s="151"/>
      <c r="WBB84" s="152"/>
      <c r="WBC84" s="152"/>
      <c r="WBD84" s="153"/>
      <c r="WBE84" s="153"/>
      <c r="WBF84" s="153"/>
      <c r="WBG84" s="106"/>
      <c r="WBK84" s="154"/>
      <c r="WBL84" s="25"/>
      <c r="WBM84" s="147"/>
      <c r="WBN84" s="148"/>
      <c r="WBO84" s="149"/>
      <c r="WBP84" s="150"/>
      <c r="WBQ84" s="151"/>
      <c r="WBR84" s="151"/>
      <c r="WBS84" s="152"/>
      <c r="WBT84" s="152"/>
      <c r="WBU84" s="153"/>
      <c r="WBV84" s="153"/>
      <c r="WBW84" s="153"/>
      <c r="WBX84" s="106"/>
      <c r="WCB84" s="154"/>
      <c r="WCC84" s="25"/>
      <c r="WCD84" s="147"/>
      <c r="WCE84" s="148"/>
      <c r="WCF84" s="149"/>
      <c r="WCG84" s="150"/>
      <c r="WCH84" s="151"/>
      <c r="WCI84" s="151"/>
      <c r="WCJ84" s="152"/>
      <c r="WCK84" s="152"/>
      <c r="WCL84" s="153"/>
      <c r="WCM84" s="153"/>
      <c r="WCN84" s="153"/>
      <c r="WCO84" s="106"/>
      <c r="WCS84" s="154"/>
      <c r="WCT84" s="25"/>
      <c r="WCU84" s="147"/>
      <c r="WCV84" s="148"/>
      <c r="WCW84" s="149"/>
      <c r="WCX84" s="150"/>
      <c r="WCY84" s="151"/>
      <c r="WCZ84" s="151"/>
      <c r="WDA84" s="152"/>
      <c r="WDB84" s="152"/>
      <c r="WDC84" s="153"/>
      <c r="WDD84" s="153"/>
      <c r="WDE84" s="153"/>
      <c r="WDF84" s="106"/>
      <c r="WDJ84" s="154"/>
      <c r="WDK84" s="25"/>
      <c r="WDL84" s="147"/>
      <c r="WDM84" s="148"/>
      <c r="WDN84" s="149"/>
      <c r="WDO84" s="150"/>
      <c r="WDP84" s="151"/>
      <c r="WDQ84" s="151"/>
      <c r="WDR84" s="152"/>
      <c r="WDS84" s="152"/>
      <c r="WDT84" s="153"/>
      <c r="WDU84" s="153"/>
      <c r="WDV84" s="153"/>
      <c r="WDW84" s="106"/>
      <c r="WEA84" s="154"/>
      <c r="WEB84" s="25"/>
      <c r="WEC84" s="147"/>
      <c r="WED84" s="148"/>
      <c r="WEE84" s="149"/>
      <c r="WEF84" s="150"/>
      <c r="WEG84" s="151"/>
      <c r="WEH84" s="151"/>
      <c r="WEI84" s="152"/>
      <c r="WEJ84" s="152"/>
      <c r="WEK84" s="153"/>
      <c r="WEL84" s="153"/>
      <c r="WEM84" s="153"/>
      <c r="WEN84" s="106"/>
      <c r="WER84" s="154"/>
      <c r="WES84" s="25"/>
      <c r="WET84" s="147"/>
      <c r="WEU84" s="148"/>
      <c r="WEV84" s="149"/>
      <c r="WEW84" s="150"/>
      <c r="WEX84" s="151"/>
      <c r="WEY84" s="151"/>
      <c r="WEZ84" s="152"/>
      <c r="WFA84" s="152"/>
      <c r="WFB84" s="153"/>
      <c r="WFC84" s="153"/>
      <c r="WFD84" s="153"/>
      <c r="WFE84" s="106"/>
      <c r="WFI84" s="154"/>
      <c r="WFJ84" s="25"/>
      <c r="WFK84" s="147"/>
      <c r="WFL84" s="148"/>
      <c r="WFM84" s="149"/>
      <c r="WFN84" s="150"/>
      <c r="WFO84" s="151"/>
      <c r="WFP84" s="151"/>
      <c r="WFQ84" s="152"/>
      <c r="WFR84" s="152"/>
      <c r="WFS84" s="153"/>
      <c r="WFT84" s="153"/>
      <c r="WFU84" s="153"/>
      <c r="WFV84" s="106"/>
      <c r="WFZ84" s="154"/>
      <c r="WGA84" s="25"/>
      <c r="WGB84" s="147"/>
      <c r="WGC84" s="148"/>
      <c r="WGD84" s="149"/>
      <c r="WGE84" s="150"/>
      <c r="WGF84" s="151"/>
      <c r="WGG84" s="151"/>
      <c r="WGH84" s="152"/>
      <c r="WGI84" s="152"/>
      <c r="WGJ84" s="153"/>
      <c r="WGK84" s="153"/>
      <c r="WGL84" s="153"/>
      <c r="WGM84" s="106"/>
      <c r="WGQ84" s="154"/>
      <c r="WGR84" s="25"/>
      <c r="WGS84" s="147"/>
      <c r="WGT84" s="148"/>
      <c r="WGU84" s="149"/>
      <c r="WGV84" s="150"/>
      <c r="WGW84" s="151"/>
      <c r="WGX84" s="151"/>
      <c r="WGY84" s="152"/>
      <c r="WGZ84" s="152"/>
      <c r="WHA84" s="153"/>
      <c r="WHB84" s="153"/>
      <c r="WHC84" s="153"/>
      <c r="WHD84" s="106"/>
      <c r="WHH84" s="154"/>
      <c r="WHI84" s="25"/>
      <c r="WHJ84" s="147"/>
      <c r="WHK84" s="148"/>
      <c r="WHL84" s="149"/>
      <c r="WHM84" s="150"/>
      <c r="WHN84" s="151"/>
      <c r="WHO84" s="151"/>
      <c r="WHP84" s="152"/>
      <c r="WHQ84" s="152"/>
      <c r="WHR84" s="153"/>
      <c r="WHS84" s="153"/>
      <c r="WHT84" s="153"/>
      <c r="WHU84" s="106"/>
      <c r="WHY84" s="154"/>
      <c r="WHZ84" s="25"/>
      <c r="WIA84" s="147"/>
      <c r="WIB84" s="148"/>
      <c r="WIC84" s="149"/>
      <c r="WID84" s="150"/>
      <c r="WIE84" s="151"/>
      <c r="WIF84" s="151"/>
      <c r="WIG84" s="152"/>
      <c r="WIH84" s="152"/>
      <c r="WII84" s="153"/>
      <c r="WIJ84" s="153"/>
      <c r="WIK84" s="153"/>
      <c r="WIL84" s="106"/>
      <c r="WIP84" s="154"/>
      <c r="WIQ84" s="25"/>
      <c r="WIR84" s="147"/>
      <c r="WIS84" s="148"/>
      <c r="WIT84" s="149"/>
      <c r="WIU84" s="150"/>
      <c r="WIV84" s="151"/>
      <c r="WIW84" s="151"/>
      <c r="WIX84" s="152"/>
      <c r="WIY84" s="152"/>
      <c r="WIZ84" s="153"/>
      <c r="WJA84" s="153"/>
      <c r="WJB84" s="153"/>
      <c r="WJC84" s="106"/>
      <c r="WJG84" s="154"/>
      <c r="WJH84" s="25"/>
      <c r="WJI84" s="147"/>
      <c r="WJJ84" s="148"/>
      <c r="WJK84" s="149"/>
      <c r="WJL84" s="150"/>
      <c r="WJM84" s="151"/>
      <c r="WJN84" s="151"/>
      <c r="WJO84" s="152"/>
      <c r="WJP84" s="152"/>
      <c r="WJQ84" s="153"/>
      <c r="WJR84" s="153"/>
      <c r="WJS84" s="153"/>
      <c r="WJT84" s="106"/>
      <c r="WJX84" s="154"/>
      <c r="WJY84" s="25"/>
      <c r="WJZ84" s="147"/>
      <c r="WKA84" s="148"/>
      <c r="WKB84" s="149"/>
      <c r="WKC84" s="150"/>
      <c r="WKD84" s="151"/>
      <c r="WKE84" s="151"/>
      <c r="WKF84" s="152"/>
      <c r="WKG84" s="152"/>
      <c r="WKH84" s="153"/>
      <c r="WKI84" s="153"/>
      <c r="WKJ84" s="153"/>
      <c r="WKK84" s="106"/>
      <c r="WKO84" s="154"/>
      <c r="WKP84" s="25"/>
      <c r="WKQ84" s="147"/>
      <c r="WKR84" s="148"/>
      <c r="WKS84" s="149"/>
      <c r="WKT84" s="150"/>
      <c r="WKU84" s="151"/>
      <c r="WKV84" s="151"/>
      <c r="WKW84" s="152"/>
      <c r="WKX84" s="152"/>
      <c r="WKY84" s="153"/>
      <c r="WKZ84" s="153"/>
      <c r="WLA84" s="153"/>
      <c r="WLB84" s="106"/>
      <c r="WLF84" s="154"/>
      <c r="WLG84" s="25"/>
      <c r="WLH84" s="147"/>
      <c r="WLI84" s="148"/>
      <c r="WLJ84" s="149"/>
      <c r="WLK84" s="150"/>
      <c r="WLL84" s="151"/>
      <c r="WLM84" s="151"/>
      <c r="WLN84" s="152"/>
      <c r="WLO84" s="152"/>
      <c r="WLP84" s="153"/>
      <c r="WLQ84" s="153"/>
      <c r="WLR84" s="153"/>
      <c r="WLS84" s="106"/>
      <c r="WLW84" s="154"/>
      <c r="WLX84" s="25"/>
      <c r="WLY84" s="147"/>
      <c r="WLZ84" s="148"/>
      <c r="WMA84" s="149"/>
      <c r="WMB84" s="150"/>
      <c r="WMC84" s="151"/>
      <c r="WMD84" s="151"/>
      <c r="WME84" s="152"/>
      <c r="WMF84" s="152"/>
      <c r="WMG84" s="153"/>
      <c r="WMH84" s="153"/>
      <c r="WMI84" s="153"/>
      <c r="WMJ84" s="106"/>
      <c r="WMN84" s="154"/>
      <c r="WMO84" s="25"/>
      <c r="WMP84" s="147"/>
      <c r="WMQ84" s="148"/>
      <c r="WMR84" s="149"/>
      <c r="WMS84" s="150"/>
      <c r="WMT84" s="151"/>
      <c r="WMU84" s="151"/>
      <c r="WMV84" s="152"/>
      <c r="WMW84" s="152"/>
      <c r="WMX84" s="153"/>
      <c r="WMY84" s="153"/>
      <c r="WMZ84" s="153"/>
      <c r="WNA84" s="106"/>
      <c r="WNE84" s="154"/>
      <c r="WNF84" s="25"/>
      <c r="WNG84" s="147"/>
      <c r="WNH84" s="148"/>
      <c r="WNI84" s="149"/>
      <c r="WNJ84" s="150"/>
      <c r="WNK84" s="151"/>
      <c r="WNL84" s="151"/>
      <c r="WNM84" s="152"/>
      <c r="WNN84" s="152"/>
      <c r="WNO84" s="153"/>
      <c r="WNP84" s="153"/>
      <c r="WNQ84" s="153"/>
      <c r="WNR84" s="106"/>
      <c r="WNV84" s="154"/>
      <c r="WNW84" s="25"/>
      <c r="WNX84" s="147"/>
      <c r="WNY84" s="148"/>
      <c r="WNZ84" s="149"/>
      <c r="WOA84" s="150"/>
      <c r="WOB84" s="151"/>
      <c r="WOC84" s="151"/>
      <c r="WOD84" s="152"/>
      <c r="WOE84" s="152"/>
      <c r="WOF84" s="153"/>
      <c r="WOG84" s="153"/>
      <c r="WOH84" s="153"/>
      <c r="WOI84" s="106"/>
      <c r="WOM84" s="154"/>
      <c r="WON84" s="25"/>
      <c r="WOO84" s="147"/>
      <c r="WOP84" s="148"/>
      <c r="WOQ84" s="149"/>
      <c r="WOR84" s="150"/>
      <c r="WOS84" s="151"/>
      <c r="WOT84" s="151"/>
      <c r="WOU84" s="152"/>
      <c r="WOV84" s="152"/>
      <c r="WOW84" s="153"/>
      <c r="WOX84" s="153"/>
      <c r="WOY84" s="153"/>
      <c r="WOZ84" s="106"/>
      <c r="WPD84" s="154"/>
      <c r="WPE84" s="25"/>
      <c r="WPF84" s="147"/>
      <c r="WPG84" s="148"/>
      <c r="WPH84" s="149"/>
      <c r="WPI84" s="150"/>
      <c r="WPJ84" s="151"/>
      <c r="WPK84" s="151"/>
      <c r="WPL84" s="152"/>
      <c r="WPM84" s="152"/>
      <c r="WPN84" s="153"/>
      <c r="WPO84" s="153"/>
      <c r="WPP84" s="153"/>
      <c r="WPQ84" s="106"/>
      <c r="WPU84" s="154"/>
      <c r="WPV84" s="25"/>
      <c r="WPW84" s="147"/>
      <c r="WPX84" s="148"/>
      <c r="WPY84" s="149"/>
      <c r="WPZ84" s="150"/>
      <c r="WQA84" s="151"/>
      <c r="WQB84" s="151"/>
      <c r="WQC84" s="152"/>
      <c r="WQD84" s="152"/>
      <c r="WQE84" s="153"/>
      <c r="WQF84" s="153"/>
      <c r="WQG84" s="153"/>
      <c r="WQH84" s="106"/>
      <c r="WQL84" s="154"/>
      <c r="WQM84" s="25"/>
      <c r="WQN84" s="147"/>
      <c r="WQO84" s="148"/>
      <c r="WQP84" s="149"/>
      <c r="WQQ84" s="150"/>
      <c r="WQR84" s="151"/>
      <c r="WQS84" s="151"/>
      <c r="WQT84" s="152"/>
      <c r="WQU84" s="152"/>
      <c r="WQV84" s="153"/>
      <c r="WQW84" s="153"/>
      <c r="WQX84" s="153"/>
      <c r="WQY84" s="106"/>
      <c r="WRC84" s="154"/>
      <c r="WRD84" s="25"/>
      <c r="WRE84" s="147"/>
      <c r="WRF84" s="148"/>
      <c r="WRG84" s="149"/>
      <c r="WRH84" s="150"/>
      <c r="WRI84" s="151"/>
      <c r="WRJ84" s="151"/>
      <c r="WRK84" s="152"/>
      <c r="WRL84" s="152"/>
      <c r="WRM84" s="153"/>
      <c r="WRN84" s="153"/>
      <c r="WRO84" s="153"/>
      <c r="WRP84" s="106"/>
      <c r="WRT84" s="154"/>
      <c r="WRU84" s="25"/>
      <c r="WRV84" s="147"/>
      <c r="WRW84" s="148"/>
      <c r="WRX84" s="149"/>
      <c r="WRY84" s="150"/>
      <c r="WRZ84" s="151"/>
      <c r="WSA84" s="151"/>
      <c r="WSB84" s="152"/>
      <c r="WSC84" s="152"/>
      <c r="WSD84" s="153"/>
      <c r="WSE84" s="153"/>
      <c r="WSF84" s="153"/>
      <c r="WSG84" s="106"/>
      <c r="WSK84" s="154"/>
      <c r="WSL84" s="25"/>
      <c r="WSM84" s="147"/>
      <c r="WSN84" s="148"/>
      <c r="WSO84" s="149"/>
      <c r="WSP84" s="150"/>
      <c r="WSQ84" s="151"/>
      <c r="WSR84" s="151"/>
      <c r="WSS84" s="152"/>
      <c r="WST84" s="152"/>
      <c r="WSU84" s="153"/>
      <c r="WSV84" s="153"/>
      <c r="WSW84" s="153"/>
      <c r="WSX84" s="106"/>
      <c r="WTB84" s="154"/>
      <c r="WTC84" s="25"/>
      <c r="WTD84" s="147"/>
      <c r="WTE84" s="148"/>
      <c r="WTF84" s="149"/>
      <c r="WTG84" s="150"/>
      <c r="WTH84" s="151"/>
      <c r="WTI84" s="151"/>
      <c r="WTJ84" s="152"/>
      <c r="WTK84" s="152"/>
      <c r="WTL84" s="153"/>
      <c r="WTM84" s="153"/>
      <c r="WTN84" s="153"/>
      <c r="WTO84" s="106"/>
      <c r="WTS84" s="154"/>
      <c r="WTT84" s="25"/>
      <c r="WTU84" s="147"/>
      <c r="WTV84" s="148"/>
      <c r="WTW84" s="149"/>
      <c r="WTX84" s="150"/>
      <c r="WTY84" s="151"/>
      <c r="WTZ84" s="151"/>
      <c r="WUA84" s="152"/>
      <c r="WUB84" s="152"/>
      <c r="WUC84" s="153"/>
      <c r="WUD84" s="153"/>
      <c r="WUE84" s="153"/>
      <c r="WUF84" s="106"/>
      <c r="WUJ84" s="154"/>
      <c r="WUK84" s="25"/>
      <c r="WUL84" s="147"/>
      <c r="WUM84" s="148"/>
      <c r="WUN84" s="149"/>
      <c r="WUO84" s="150"/>
      <c r="WUP84" s="151"/>
      <c r="WUQ84" s="151"/>
      <c r="WUR84" s="152"/>
      <c r="WUS84" s="152"/>
      <c r="WUT84" s="153"/>
      <c r="WUU84" s="153"/>
      <c r="WUV84" s="153"/>
      <c r="WUW84" s="106"/>
      <c r="WVA84" s="154"/>
      <c r="WVB84" s="25"/>
      <c r="WVC84" s="147"/>
      <c r="WVD84" s="148"/>
      <c r="WVE84" s="149"/>
      <c r="WVF84" s="150"/>
      <c r="WVG84" s="151"/>
      <c r="WVH84" s="151"/>
      <c r="WVI84" s="152"/>
      <c r="WVJ84" s="152"/>
      <c r="WVK84" s="153"/>
      <c r="WVL84" s="153"/>
      <c r="WVM84" s="153"/>
      <c r="WVN84" s="106"/>
      <c r="WVR84" s="154"/>
      <c r="WVS84" s="25"/>
      <c r="WVT84" s="147"/>
      <c r="WVU84" s="148"/>
      <c r="WVV84" s="149"/>
      <c r="WVW84" s="150"/>
      <c r="WVX84" s="151"/>
      <c r="WVY84" s="151"/>
      <c r="WVZ84" s="152"/>
      <c r="WWA84" s="152"/>
      <c r="WWB84" s="153"/>
      <c r="WWC84" s="153"/>
      <c r="WWD84" s="153"/>
      <c r="WWE84" s="106"/>
      <c r="WWI84" s="154"/>
      <c r="WWJ84" s="25"/>
      <c r="WWK84" s="147"/>
      <c r="WWL84" s="148"/>
      <c r="WWM84" s="149"/>
      <c r="WWN84" s="150"/>
      <c r="WWO84" s="151"/>
      <c r="WWP84" s="151"/>
      <c r="WWQ84" s="152"/>
      <c r="WWR84" s="152"/>
      <c r="WWS84" s="153"/>
      <c r="WWT84" s="153"/>
      <c r="WWU84" s="153"/>
      <c r="WWV84" s="106"/>
      <c r="WWZ84" s="154"/>
      <c r="WXA84" s="25"/>
      <c r="WXB84" s="147"/>
      <c r="WXC84" s="148"/>
      <c r="WXD84" s="149"/>
      <c r="WXE84" s="150"/>
      <c r="WXF84" s="151"/>
      <c r="WXG84" s="151"/>
      <c r="WXH84" s="152"/>
      <c r="WXI84" s="152"/>
      <c r="WXJ84" s="153"/>
      <c r="WXK84" s="153"/>
      <c r="WXL84" s="153"/>
      <c r="WXM84" s="106"/>
      <c r="WXQ84" s="154"/>
      <c r="WXR84" s="25"/>
      <c r="WXS84" s="147"/>
      <c r="WXT84" s="148"/>
      <c r="WXU84" s="149"/>
      <c r="WXV84" s="150"/>
      <c r="WXW84" s="151"/>
      <c r="WXX84" s="151"/>
      <c r="WXY84" s="152"/>
      <c r="WXZ84" s="152"/>
      <c r="WYA84" s="153"/>
      <c r="WYB84" s="153"/>
      <c r="WYC84" s="153"/>
      <c r="WYD84" s="106"/>
      <c r="WYH84" s="154"/>
      <c r="WYI84" s="25"/>
      <c r="WYJ84" s="147"/>
      <c r="WYK84" s="148"/>
      <c r="WYL84" s="149"/>
      <c r="WYM84" s="150"/>
      <c r="WYN84" s="151"/>
      <c r="WYO84" s="151"/>
      <c r="WYP84" s="152"/>
      <c r="WYQ84" s="152"/>
      <c r="WYR84" s="153"/>
      <c r="WYS84" s="153"/>
      <c r="WYT84" s="153"/>
      <c r="WYU84" s="106"/>
      <c r="WYY84" s="154"/>
      <c r="WYZ84" s="25"/>
      <c r="WZA84" s="147"/>
      <c r="WZB84" s="148"/>
      <c r="WZC84" s="149"/>
      <c r="WZD84" s="150"/>
      <c r="WZE84" s="151"/>
      <c r="WZF84" s="151"/>
      <c r="WZG84" s="152"/>
      <c r="WZH84" s="152"/>
      <c r="WZI84" s="153"/>
      <c r="WZJ84" s="153"/>
      <c r="WZK84" s="153"/>
      <c r="WZL84" s="106"/>
      <c r="WZP84" s="154"/>
      <c r="WZQ84" s="25"/>
      <c r="WZR84" s="147"/>
      <c r="WZS84" s="148"/>
      <c r="WZT84" s="149"/>
      <c r="WZU84" s="150"/>
      <c r="WZV84" s="151"/>
      <c r="WZW84" s="151"/>
      <c r="WZX84" s="152"/>
      <c r="WZY84" s="152"/>
      <c r="WZZ84" s="153"/>
      <c r="XAA84" s="153"/>
      <c r="XAB84" s="153"/>
      <c r="XAC84" s="106"/>
      <c r="XAG84" s="154"/>
      <c r="XAH84" s="25"/>
      <c r="XAI84" s="147"/>
      <c r="XAJ84" s="148"/>
      <c r="XAK84" s="149"/>
      <c r="XAL84" s="150"/>
      <c r="XAM84" s="151"/>
      <c r="XAN84" s="151"/>
      <c r="XAO84" s="152"/>
      <c r="XAP84" s="152"/>
      <c r="XAQ84" s="153"/>
      <c r="XAR84" s="153"/>
      <c r="XAS84" s="153"/>
      <c r="XAT84" s="106"/>
      <c r="XAX84" s="154"/>
      <c r="XAY84" s="25"/>
      <c r="XAZ84" s="147"/>
      <c r="XBA84" s="148"/>
      <c r="XBB84" s="149"/>
      <c r="XBC84" s="150"/>
      <c r="XBD84" s="151"/>
      <c r="XBE84" s="151"/>
      <c r="XBF84" s="152"/>
      <c r="XBG84" s="152"/>
      <c r="XBH84" s="153"/>
      <c r="XBI84" s="153"/>
      <c r="XBJ84" s="153"/>
      <c r="XBK84" s="106"/>
      <c r="XBO84" s="154"/>
      <c r="XBP84" s="25"/>
      <c r="XBQ84" s="147"/>
      <c r="XBR84" s="148"/>
      <c r="XBS84" s="149"/>
      <c r="XBT84" s="150"/>
      <c r="XBU84" s="151"/>
      <c r="XBV84" s="151"/>
      <c r="XBW84" s="152"/>
      <c r="XBX84" s="152"/>
      <c r="XBY84" s="153"/>
      <c r="XBZ84" s="153"/>
      <c r="XCA84" s="153"/>
      <c r="XCB84" s="106"/>
      <c r="XCF84" s="154"/>
      <c r="XCG84" s="25"/>
      <c r="XCH84" s="147"/>
      <c r="XCI84" s="148"/>
      <c r="XCJ84" s="149"/>
      <c r="XCK84" s="150"/>
      <c r="XCL84" s="151"/>
      <c r="XCM84" s="151"/>
      <c r="XCN84" s="152"/>
      <c r="XCO84" s="152"/>
      <c r="XCP84" s="153"/>
      <c r="XCQ84" s="153"/>
      <c r="XCR84" s="153"/>
      <c r="XCS84" s="106"/>
      <c r="XCW84" s="154"/>
      <c r="XCX84" s="25"/>
      <c r="XCY84" s="147"/>
      <c r="XCZ84" s="148"/>
      <c r="XDA84" s="149"/>
      <c r="XDB84" s="150"/>
      <c r="XDC84" s="151"/>
      <c r="XDD84" s="151"/>
      <c r="XDE84" s="152"/>
      <c r="XDF84" s="152"/>
      <c r="XDG84" s="153"/>
      <c r="XDH84" s="153"/>
      <c r="XDI84" s="153"/>
      <c r="XDJ84" s="106"/>
      <c r="XDN84" s="154"/>
      <c r="XDO84" s="25"/>
      <c r="XDP84" s="147"/>
      <c r="XDQ84" s="148"/>
      <c r="XDR84" s="149"/>
      <c r="XDS84" s="150"/>
      <c r="XDT84" s="151"/>
      <c r="XDU84" s="151"/>
      <c r="XDV84" s="152"/>
      <c r="XDW84" s="152"/>
      <c r="XDX84" s="153"/>
      <c r="XDY84" s="153"/>
      <c r="XDZ84" s="153"/>
      <c r="XEA84" s="106"/>
      <c r="XEE84" s="154"/>
      <c r="XEF84" s="25"/>
      <c r="XEG84" s="147"/>
      <c r="XEH84" s="148"/>
      <c r="XEI84" s="149"/>
      <c r="XEJ84" s="150"/>
      <c r="XEK84" s="151"/>
      <c r="XEL84" s="151"/>
      <c r="XEM84" s="152"/>
      <c r="XEN84" s="152"/>
      <c r="XEO84" s="153"/>
      <c r="XEP84" s="153"/>
      <c r="XEQ84" s="153"/>
      <c r="XER84" s="106"/>
      <c r="XEV84" s="154"/>
      <c r="XEW84" s="25"/>
      <c r="XEX84" s="147"/>
      <c r="XEY84" s="148"/>
      <c r="XEZ84" s="149"/>
      <c r="XFA84" s="150"/>
      <c r="XFB84" s="151"/>
      <c r="XFC84" s="151"/>
      <c r="XFD84" s="152"/>
    </row>
    <row r="85" spans="1:1021 1025:5118 5122:9215 9219:13312 13316:16384" ht="23.25" customHeight="1" x14ac:dyDescent="0.35">
      <c r="A85" s="31">
        <v>62</v>
      </c>
      <c r="B85" s="136" t="s">
        <v>202</v>
      </c>
      <c r="C85" s="136" t="s">
        <v>274</v>
      </c>
      <c r="D85" s="136" t="s">
        <v>271</v>
      </c>
      <c r="E85" s="137" t="s">
        <v>325</v>
      </c>
      <c r="F85" s="138" t="s">
        <v>212</v>
      </c>
      <c r="G85" s="139">
        <v>38000</v>
      </c>
      <c r="H85" s="140">
        <v>0</v>
      </c>
      <c r="I85" s="141">
        <f>G85*2.87/100</f>
        <v>1090.5999999999999</v>
      </c>
      <c r="J85" s="142">
        <f>G85*7.1/100</f>
        <v>2698</v>
      </c>
      <c r="K85" s="143">
        <f>+G85*1.1%</f>
        <v>418.00000000000006</v>
      </c>
      <c r="L85" s="143">
        <f>G85*3.04/100</f>
        <v>1155.2</v>
      </c>
      <c r="M85" s="144">
        <f>+G85*7.09%</f>
        <v>2694.2000000000003</v>
      </c>
      <c r="N85" s="24">
        <v>1577.45</v>
      </c>
      <c r="O85" s="145">
        <f>H85+I85+L85+N85</f>
        <v>3823.25</v>
      </c>
      <c r="P85" s="145">
        <f>J85+K85+M85</f>
        <v>5810.2000000000007</v>
      </c>
      <c r="Q85" s="145">
        <f>G85-O85</f>
        <v>34176.75</v>
      </c>
    </row>
    <row r="86" spans="1:1021 1025:5118 5122:9215 9219:13312 13316:16384" ht="23.25" customHeight="1" x14ac:dyDescent="0.35">
      <c r="A86" s="31">
        <v>63</v>
      </c>
      <c r="B86" s="136" t="s">
        <v>395</v>
      </c>
      <c r="C86" s="32" t="s">
        <v>274</v>
      </c>
      <c r="D86" s="32" t="s">
        <v>271</v>
      </c>
      <c r="E86" s="32"/>
      <c r="F86" s="13" t="s">
        <v>29</v>
      </c>
      <c r="G86" s="21">
        <v>50000</v>
      </c>
      <c r="H86" s="86">
        <v>0</v>
      </c>
      <c r="I86" s="16">
        <f>G86*2.87/100</f>
        <v>1435</v>
      </c>
      <c r="J86" s="17">
        <f>G86*7.1/100</f>
        <v>3550</v>
      </c>
      <c r="K86" s="18">
        <f>+G86*1.1%</f>
        <v>550</v>
      </c>
      <c r="L86" s="18">
        <f>G86*3.04/100</f>
        <v>1520</v>
      </c>
      <c r="M86" s="26">
        <f>+G86*7.09%</f>
        <v>3545.0000000000005</v>
      </c>
      <c r="N86" s="26">
        <v>0</v>
      </c>
      <c r="O86" s="20">
        <f>H86+I86+L86+N86</f>
        <v>2955</v>
      </c>
      <c r="P86" s="20">
        <f>J86+K86+M86</f>
        <v>7645</v>
      </c>
      <c r="Q86" s="20">
        <f>G86-O86</f>
        <v>47045</v>
      </c>
    </row>
    <row r="87" spans="1:1021 1025:5118 5122:9215 9219:13312 13316:16384" ht="23.25" customHeight="1" x14ac:dyDescent="0.35">
      <c r="A87" s="31">
        <v>64</v>
      </c>
      <c r="B87" s="32" t="s">
        <v>315</v>
      </c>
      <c r="C87" s="32" t="s">
        <v>274</v>
      </c>
      <c r="D87" s="32" t="s">
        <v>271</v>
      </c>
      <c r="E87" s="32" t="s">
        <v>316</v>
      </c>
      <c r="F87" s="13" t="s">
        <v>29</v>
      </c>
      <c r="G87" s="23">
        <v>50000</v>
      </c>
      <c r="H87" s="15">
        <v>0</v>
      </c>
      <c r="I87" s="16">
        <f>G87*2.87/100</f>
        <v>1435</v>
      </c>
      <c r="J87" s="17">
        <f>G87*7.1/100</f>
        <v>3550</v>
      </c>
      <c r="K87" s="18">
        <f>+G87*1.1%</f>
        <v>550</v>
      </c>
      <c r="L87" s="18">
        <f>G87*3.04/100</f>
        <v>1520</v>
      </c>
      <c r="M87" s="26">
        <f>+G87*7.09%</f>
        <v>3545.0000000000005</v>
      </c>
      <c r="N87" s="26">
        <v>0</v>
      </c>
      <c r="O87" s="20">
        <f>H87+I87+L87+N87</f>
        <v>2955</v>
      </c>
      <c r="P87" s="20">
        <f>J87+K87+M87</f>
        <v>7645</v>
      </c>
      <c r="Q87" s="20">
        <f>G87-O87</f>
        <v>47045</v>
      </c>
    </row>
    <row r="88" spans="1:1021 1025:5118 5122:9215 9219:13312 13316:16384" ht="26.25" customHeight="1" x14ac:dyDescent="0.2">
      <c r="A88" s="162" t="s">
        <v>141</v>
      </c>
      <c r="B88" s="162"/>
      <c r="C88" s="162"/>
      <c r="D88" s="162"/>
      <c r="E88" s="163"/>
      <c r="F88" s="25"/>
      <c r="G88" s="34">
        <f>SUM(G84:G87)</f>
        <v>288000</v>
      </c>
      <c r="H88" s="34">
        <f t="shared" ref="H88:Q88" si="128">SUM(H84:H87)</f>
        <v>23866.62</v>
      </c>
      <c r="I88" s="34">
        <f t="shared" si="128"/>
        <v>8265.6</v>
      </c>
      <c r="J88" s="34">
        <f t="shared" si="128"/>
        <v>20448</v>
      </c>
      <c r="K88" s="34">
        <f t="shared" si="128"/>
        <v>2340.8879999999999</v>
      </c>
      <c r="L88" s="34">
        <f t="shared" si="128"/>
        <v>8755.2000000000007</v>
      </c>
      <c r="M88" s="34">
        <f t="shared" si="128"/>
        <v>20419.2</v>
      </c>
      <c r="N88" s="34">
        <f t="shared" si="128"/>
        <v>1577.45</v>
      </c>
      <c r="O88" s="34">
        <f t="shared" si="128"/>
        <v>42464.869999999995</v>
      </c>
      <c r="P88" s="34">
        <f t="shared" si="128"/>
        <v>43208.088000000003</v>
      </c>
      <c r="Q88" s="34">
        <f t="shared" si="128"/>
        <v>245535.13</v>
      </c>
    </row>
    <row r="89" spans="1:1021 1025:5118 5122:9215 9219:13312 13316:16384" ht="16.5" customHeight="1" thickBot="1" x14ac:dyDescent="0.25">
      <c r="A89" s="33"/>
      <c r="B89" s="35"/>
      <c r="C89" s="35"/>
      <c r="D89" s="35"/>
      <c r="E89" s="35"/>
      <c r="F89" s="36"/>
      <c r="G89" s="37"/>
      <c r="H89" s="38"/>
      <c r="I89" s="39"/>
      <c r="J89" s="40"/>
      <c r="K89" s="34"/>
      <c r="L89" s="40"/>
      <c r="M89" s="40"/>
      <c r="N89" s="40"/>
      <c r="O89" s="69"/>
      <c r="P89" s="73"/>
      <c r="Q89" s="73"/>
    </row>
    <row r="90" spans="1:1021 1025:5118 5122:9215 9219:13312 13316:16384" ht="35.25" customHeight="1" x14ac:dyDescent="0.2">
      <c r="A90" s="164" t="s">
        <v>26</v>
      </c>
      <c r="B90" s="165"/>
      <c r="C90" s="165"/>
      <c r="D90" s="165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6"/>
    </row>
    <row r="91" spans="1:1021 1025:5118 5122:9215 9219:13312 13316:16384" ht="26.25" customHeight="1" x14ac:dyDescent="0.35">
      <c r="A91" s="31">
        <v>65</v>
      </c>
      <c r="B91" s="12" t="s">
        <v>49</v>
      </c>
      <c r="C91" s="12" t="s">
        <v>274</v>
      </c>
      <c r="D91" s="12" t="s">
        <v>26</v>
      </c>
      <c r="E91" s="12" t="s">
        <v>50</v>
      </c>
      <c r="F91" s="13" t="s">
        <v>29</v>
      </c>
      <c r="G91" s="23">
        <v>210000</v>
      </c>
      <c r="H91" s="15">
        <v>38154.769999999997</v>
      </c>
      <c r="I91" s="16">
        <f>+G91*2.87%</f>
        <v>6027</v>
      </c>
      <c r="J91" s="17">
        <f>G91*7.1/100</f>
        <v>14910</v>
      </c>
      <c r="K91" s="80">
        <f t="shared" ref="K91:K96" si="129">74808*1.1%</f>
        <v>822.88800000000003</v>
      </c>
      <c r="L91" s="26">
        <f>187020*3.04%</f>
        <v>5685.4080000000004</v>
      </c>
      <c r="M91" s="26">
        <f>187020*7.09%</f>
        <v>13259.718000000001</v>
      </c>
      <c r="N91" s="26">
        <v>0</v>
      </c>
      <c r="O91" s="20">
        <f>H91+I91+L91+N91</f>
        <v>49867.178</v>
      </c>
      <c r="P91" s="20">
        <f>J91+K91+M91</f>
        <v>28992.606</v>
      </c>
      <c r="Q91" s="20">
        <f>G91-O91</f>
        <v>160132.82199999999</v>
      </c>
    </row>
    <row r="92" spans="1:1021 1025:5118 5122:9215 9219:13312 13316:16384" ht="26.25" customHeight="1" x14ac:dyDescent="0.35">
      <c r="A92" s="31">
        <v>66</v>
      </c>
      <c r="B92" s="12" t="s">
        <v>51</v>
      </c>
      <c r="C92" s="12" t="s">
        <v>274</v>
      </c>
      <c r="D92" s="12" t="s">
        <v>26</v>
      </c>
      <c r="E92" s="12" t="s">
        <v>147</v>
      </c>
      <c r="F92" s="13" t="s">
        <v>32</v>
      </c>
      <c r="G92" s="23">
        <v>150000</v>
      </c>
      <c r="H92" s="15">
        <v>23866.62</v>
      </c>
      <c r="I92" s="16">
        <f>G92*2.87/100</f>
        <v>4305</v>
      </c>
      <c r="J92" s="17">
        <f>G92*7.1/100</f>
        <v>10650</v>
      </c>
      <c r="K92" s="80">
        <f t="shared" si="129"/>
        <v>822.88800000000003</v>
      </c>
      <c r="L92" s="26">
        <f>+G92*3.04%</f>
        <v>4560</v>
      </c>
      <c r="M92" s="26">
        <f t="shared" ref="M92:M112" si="130">+G92*7.09%</f>
        <v>10635</v>
      </c>
      <c r="N92" s="26">
        <v>0</v>
      </c>
      <c r="O92" s="20">
        <f>H92+I92+L92+N92</f>
        <v>32731.62</v>
      </c>
      <c r="P92" s="20">
        <f>J92+K92+M92</f>
        <v>22107.887999999999</v>
      </c>
      <c r="Q92" s="20">
        <f>G92-O92</f>
        <v>117268.38</v>
      </c>
    </row>
    <row r="93" spans="1:1021 1025:5118 5122:9215 9219:13312 13316:16384" ht="26.25" customHeight="1" x14ac:dyDescent="0.35">
      <c r="A93" s="31">
        <v>67</v>
      </c>
      <c r="B93" s="12" t="s">
        <v>52</v>
      </c>
      <c r="C93" s="12" t="s">
        <v>274</v>
      </c>
      <c r="D93" s="12" t="s">
        <v>26</v>
      </c>
      <c r="E93" s="12" t="s">
        <v>146</v>
      </c>
      <c r="F93" s="13" t="s">
        <v>32</v>
      </c>
      <c r="G93" s="23">
        <v>150000</v>
      </c>
      <c r="H93" s="15">
        <v>23866.62</v>
      </c>
      <c r="I93" s="16">
        <f>G93*2.87/100</f>
        <v>4305</v>
      </c>
      <c r="J93" s="17">
        <f>G93*7.1/100</f>
        <v>10650</v>
      </c>
      <c r="K93" s="80">
        <f t="shared" si="129"/>
        <v>822.88800000000003</v>
      </c>
      <c r="L93" s="26">
        <f>+G93*3.04%</f>
        <v>4560</v>
      </c>
      <c r="M93" s="26">
        <f t="shared" si="130"/>
        <v>10635</v>
      </c>
      <c r="N93" s="26">
        <v>0</v>
      </c>
      <c r="O93" s="20">
        <f>H93+I93+L93+N93</f>
        <v>32731.62</v>
      </c>
      <c r="P93" s="20">
        <f>J93+K93+M93</f>
        <v>22107.887999999999</v>
      </c>
      <c r="Q93" s="20">
        <f>G93-O93</f>
        <v>117268.38</v>
      </c>
    </row>
    <row r="94" spans="1:1021 1025:5118 5122:9215 9219:13312 13316:16384" ht="26.25" customHeight="1" x14ac:dyDescent="0.35">
      <c r="A94" s="31">
        <v>68</v>
      </c>
      <c r="B94" s="12" t="s">
        <v>55</v>
      </c>
      <c r="C94" s="12" t="s">
        <v>274</v>
      </c>
      <c r="D94" s="12" t="s">
        <v>26</v>
      </c>
      <c r="E94" s="12" t="s">
        <v>258</v>
      </c>
      <c r="F94" s="13" t="s">
        <v>29</v>
      </c>
      <c r="G94" s="23">
        <v>120000</v>
      </c>
      <c r="H94" s="15">
        <v>16415.509999999998</v>
      </c>
      <c r="I94" s="16">
        <f>G94*2.87/100</f>
        <v>3444</v>
      </c>
      <c r="J94" s="17">
        <f>G94*7.1/100</f>
        <v>8520</v>
      </c>
      <c r="K94" s="80">
        <f t="shared" si="129"/>
        <v>822.88800000000003</v>
      </c>
      <c r="L94" s="26">
        <f>G94*3.04/100</f>
        <v>3648</v>
      </c>
      <c r="M94" s="26">
        <f t="shared" si="130"/>
        <v>8508</v>
      </c>
      <c r="N94" s="24">
        <v>1577.45</v>
      </c>
      <c r="O94" s="20">
        <f>H94+I94+L94+N94</f>
        <v>25084.959999999999</v>
      </c>
      <c r="P94" s="20">
        <f>J94+K94+M94</f>
        <v>17850.887999999999</v>
      </c>
      <c r="Q94" s="20">
        <f>G94-O94</f>
        <v>94915.040000000008</v>
      </c>
    </row>
    <row r="95" spans="1:1021 1025:5118 5122:9215 9219:13312 13316:16384" ht="26.25" customHeight="1" x14ac:dyDescent="0.35">
      <c r="A95" s="31">
        <v>69</v>
      </c>
      <c r="B95" s="12" t="s">
        <v>53</v>
      </c>
      <c r="C95" s="12" t="s">
        <v>273</v>
      </c>
      <c r="D95" s="12" t="s">
        <v>26</v>
      </c>
      <c r="E95" s="12" t="s">
        <v>54</v>
      </c>
      <c r="F95" s="13" t="s">
        <v>29</v>
      </c>
      <c r="G95" s="23">
        <v>80000</v>
      </c>
      <c r="H95" s="15">
        <v>7400.87</v>
      </c>
      <c r="I95" s="16">
        <f>G95*2.87/100</f>
        <v>2296</v>
      </c>
      <c r="J95" s="17">
        <f>G95*7.1/100</f>
        <v>5680</v>
      </c>
      <c r="K95" s="80">
        <f t="shared" si="129"/>
        <v>822.88800000000003</v>
      </c>
      <c r="L95" s="26">
        <f>G95*3.04/100</f>
        <v>2432</v>
      </c>
      <c r="M95" s="26">
        <f t="shared" si="130"/>
        <v>5672</v>
      </c>
      <c r="N95" s="26">
        <v>0</v>
      </c>
      <c r="O95" s="20">
        <f>H95+I95+L95+N95</f>
        <v>12128.869999999999</v>
      </c>
      <c r="P95" s="20">
        <f>J95+K95+M95</f>
        <v>12174.887999999999</v>
      </c>
      <c r="Q95" s="20">
        <f>G95-O95</f>
        <v>67871.13</v>
      </c>
    </row>
    <row r="96" spans="1:1021 1025:5118 5122:9215 9219:13312 13316:16384" ht="26.25" customHeight="1" x14ac:dyDescent="0.35">
      <c r="A96" s="31">
        <v>70</v>
      </c>
      <c r="B96" s="12" t="s">
        <v>61</v>
      </c>
      <c r="C96" s="12" t="s">
        <v>273</v>
      </c>
      <c r="D96" s="12" t="s">
        <v>26</v>
      </c>
      <c r="E96" s="12" t="s">
        <v>153</v>
      </c>
      <c r="F96" s="13" t="s">
        <v>29</v>
      </c>
      <c r="G96" s="23">
        <v>80000</v>
      </c>
      <c r="H96" s="15">
        <v>7006.51</v>
      </c>
      <c r="I96" s="16">
        <f t="shared" ref="I96" si="131">G96*2.87/100</f>
        <v>2296</v>
      </c>
      <c r="J96" s="17">
        <f t="shared" ref="J96" si="132">G96*7.1/100</f>
        <v>5680</v>
      </c>
      <c r="K96" s="80">
        <f t="shared" si="129"/>
        <v>822.88800000000003</v>
      </c>
      <c r="L96" s="26">
        <f t="shared" ref="L96" si="133">G96*3.04/100</f>
        <v>2432</v>
      </c>
      <c r="M96" s="26">
        <f t="shared" si="130"/>
        <v>5672</v>
      </c>
      <c r="N96" s="24">
        <v>1577.45</v>
      </c>
      <c r="O96" s="20">
        <f t="shared" ref="O96" si="134">H96+I96+L96+N96</f>
        <v>13311.960000000001</v>
      </c>
      <c r="P96" s="20">
        <f t="shared" ref="P96" si="135">J96+K96+M96</f>
        <v>12174.887999999999</v>
      </c>
      <c r="Q96" s="20">
        <f t="shared" ref="Q96" si="136">G96-O96</f>
        <v>66688.039999999994</v>
      </c>
    </row>
    <row r="97" spans="1:17" ht="26.25" customHeight="1" x14ac:dyDescent="0.35">
      <c r="A97" s="31">
        <v>71</v>
      </c>
      <c r="B97" s="12" t="s">
        <v>196</v>
      </c>
      <c r="C97" s="12" t="s">
        <v>273</v>
      </c>
      <c r="D97" s="12" t="s">
        <v>26</v>
      </c>
      <c r="E97" s="12" t="s">
        <v>197</v>
      </c>
      <c r="F97" s="13" t="s">
        <v>29</v>
      </c>
      <c r="G97" s="23">
        <v>50000</v>
      </c>
      <c r="H97" s="15">
        <v>1854</v>
      </c>
      <c r="I97" s="16">
        <f t="shared" ref="I97:I104" si="137">G97*2.87/100</f>
        <v>1435</v>
      </c>
      <c r="J97" s="17">
        <f t="shared" ref="J97:J106" si="138">G97*7.1/100</f>
        <v>3550</v>
      </c>
      <c r="K97" s="18">
        <f t="shared" ref="K97:K112" si="139">+G97*1.1%</f>
        <v>550</v>
      </c>
      <c r="L97" s="26">
        <f t="shared" ref="L97:L106" si="140">G97*3.04/100</f>
        <v>1520</v>
      </c>
      <c r="M97" s="26">
        <f t="shared" si="130"/>
        <v>3545.0000000000005</v>
      </c>
      <c r="N97" s="26">
        <v>0</v>
      </c>
      <c r="O97" s="20">
        <f t="shared" ref="O97:O109" si="141">H97+I97+L97+N97</f>
        <v>4809</v>
      </c>
      <c r="P97" s="20">
        <f t="shared" ref="P97:P104" si="142">J97+K97+M97</f>
        <v>7645</v>
      </c>
      <c r="Q97" s="20">
        <f>G97-O97</f>
        <v>45191</v>
      </c>
    </row>
    <row r="98" spans="1:17" ht="26.25" customHeight="1" x14ac:dyDescent="0.35">
      <c r="A98" s="31">
        <v>72</v>
      </c>
      <c r="B98" s="12" t="s">
        <v>65</v>
      </c>
      <c r="C98" s="12" t="s">
        <v>273</v>
      </c>
      <c r="D98" s="12" t="s">
        <v>26</v>
      </c>
      <c r="E98" s="12" t="s">
        <v>189</v>
      </c>
      <c r="F98" s="13" t="s">
        <v>322</v>
      </c>
      <c r="G98" s="23">
        <v>33000</v>
      </c>
      <c r="H98" s="15">
        <v>0</v>
      </c>
      <c r="I98" s="16">
        <f t="shared" si="137"/>
        <v>947.1</v>
      </c>
      <c r="J98" s="17">
        <f t="shared" si="138"/>
        <v>2343</v>
      </c>
      <c r="K98" s="18">
        <f t="shared" si="139"/>
        <v>363.00000000000006</v>
      </c>
      <c r="L98" s="26">
        <f t="shared" si="140"/>
        <v>1003.2</v>
      </c>
      <c r="M98" s="26">
        <f t="shared" si="130"/>
        <v>2339.7000000000003</v>
      </c>
      <c r="N98" s="26">
        <v>0</v>
      </c>
      <c r="O98" s="20">
        <f t="shared" si="141"/>
        <v>1950.3000000000002</v>
      </c>
      <c r="P98" s="20">
        <f t="shared" si="142"/>
        <v>5045.7000000000007</v>
      </c>
      <c r="Q98" s="20">
        <f>G98-O98</f>
        <v>31049.7</v>
      </c>
    </row>
    <row r="99" spans="1:17" ht="26.25" customHeight="1" x14ac:dyDescent="0.35">
      <c r="A99" s="31">
        <v>73</v>
      </c>
      <c r="B99" s="12" t="s">
        <v>60</v>
      </c>
      <c r="C99" s="12" t="s">
        <v>274</v>
      </c>
      <c r="D99" s="12" t="s">
        <v>26</v>
      </c>
      <c r="E99" s="12" t="s">
        <v>241</v>
      </c>
      <c r="F99" s="13" t="s">
        <v>322</v>
      </c>
      <c r="G99" s="23">
        <v>38000</v>
      </c>
      <c r="H99" s="15">
        <v>0</v>
      </c>
      <c r="I99" s="16">
        <f t="shared" si="137"/>
        <v>1090.5999999999999</v>
      </c>
      <c r="J99" s="17">
        <f t="shared" si="138"/>
        <v>2698</v>
      </c>
      <c r="K99" s="18">
        <f t="shared" si="139"/>
        <v>418.00000000000006</v>
      </c>
      <c r="L99" s="26">
        <f t="shared" si="140"/>
        <v>1155.2</v>
      </c>
      <c r="M99" s="26">
        <f t="shared" si="130"/>
        <v>2694.2000000000003</v>
      </c>
      <c r="N99" s="26">
        <v>0</v>
      </c>
      <c r="O99" s="20">
        <f t="shared" si="141"/>
        <v>2245.8000000000002</v>
      </c>
      <c r="P99" s="20">
        <f t="shared" si="142"/>
        <v>5810.2000000000007</v>
      </c>
      <c r="Q99" s="20">
        <f>G99-O99</f>
        <v>35754.199999999997</v>
      </c>
    </row>
    <row r="100" spans="1:17" ht="26.25" customHeight="1" x14ac:dyDescent="0.35">
      <c r="A100" s="31">
        <v>74</v>
      </c>
      <c r="B100" s="12" t="s">
        <v>158</v>
      </c>
      <c r="C100" s="12" t="s">
        <v>274</v>
      </c>
      <c r="D100" s="12" t="s">
        <v>26</v>
      </c>
      <c r="E100" s="12" t="s">
        <v>56</v>
      </c>
      <c r="F100" s="13" t="s">
        <v>322</v>
      </c>
      <c r="G100" s="23">
        <v>38000</v>
      </c>
      <c r="H100" s="15">
        <v>0</v>
      </c>
      <c r="I100" s="16">
        <f t="shared" si="137"/>
        <v>1090.5999999999999</v>
      </c>
      <c r="J100" s="17">
        <f t="shared" si="138"/>
        <v>2698</v>
      </c>
      <c r="K100" s="18">
        <f t="shared" si="139"/>
        <v>418.00000000000006</v>
      </c>
      <c r="L100" s="26">
        <f t="shared" si="140"/>
        <v>1155.2</v>
      </c>
      <c r="M100" s="26">
        <f t="shared" si="130"/>
        <v>2694.2000000000003</v>
      </c>
      <c r="N100" s="24">
        <v>1577.45</v>
      </c>
      <c r="O100" s="20">
        <f t="shared" si="141"/>
        <v>3823.25</v>
      </c>
      <c r="P100" s="20">
        <f t="shared" si="142"/>
        <v>5810.2000000000007</v>
      </c>
      <c r="Q100" s="20">
        <f>G100-O100</f>
        <v>34176.75</v>
      </c>
    </row>
    <row r="101" spans="1:17" ht="26.25" customHeight="1" x14ac:dyDescent="0.35">
      <c r="A101" s="31">
        <v>75</v>
      </c>
      <c r="B101" s="12" t="s">
        <v>175</v>
      </c>
      <c r="C101" s="12" t="s">
        <v>274</v>
      </c>
      <c r="D101" s="12" t="s">
        <v>26</v>
      </c>
      <c r="E101" s="12" t="s">
        <v>241</v>
      </c>
      <c r="F101" s="13" t="s">
        <v>322</v>
      </c>
      <c r="G101" s="23">
        <v>38000</v>
      </c>
      <c r="H101" s="15">
        <v>0</v>
      </c>
      <c r="I101" s="16">
        <f t="shared" si="137"/>
        <v>1090.5999999999999</v>
      </c>
      <c r="J101" s="17">
        <f t="shared" si="138"/>
        <v>2698</v>
      </c>
      <c r="K101" s="18">
        <f t="shared" si="139"/>
        <v>418.00000000000006</v>
      </c>
      <c r="L101" s="26">
        <f t="shared" si="140"/>
        <v>1155.2</v>
      </c>
      <c r="M101" s="26">
        <f t="shared" si="130"/>
        <v>2694.2000000000003</v>
      </c>
      <c r="N101" s="26">
        <v>0</v>
      </c>
      <c r="O101" s="20">
        <f t="shared" si="141"/>
        <v>2245.8000000000002</v>
      </c>
      <c r="P101" s="20">
        <f t="shared" si="142"/>
        <v>5810.2000000000007</v>
      </c>
      <c r="Q101" s="20">
        <f>G101-O101</f>
        <v>35754.199999999997</v>
      </c>
    </row>
    <row r="102" spans="1:17" ht="26.25" customHeight="1" x14ac:dyDescent="0.35">
      <c r="A102" s="31">
        <v>76</v>
      </c>
      <c r="B102" s="12" t="s">
        <v>64</v>
      </c>
      <c r="C102" s="12" t="s">
        <v>273</v>
      </c>
      <c r="D102" s="12" t="s">
        <v>26</v>
      </c>
      <c r="E102" s="12" t="s">
        <v>63</v>
      </c>
      <c r="F102" s="13" t="s">
        <v>322</v>
      </c>
      <c r="G102" s="23">
        <v>26000</v>
      </c>
      <c r="H102" s="15">
        <v>0</v>
      </c>
      <c r="I102" s="16">
        <f t="shared" si="137"/>
        <v>746.2</v>
      </c>
      <c r="J102" s="17">
        <f t="shared" si="138"/>
        <v>1846</v>
      </c>
      <c r="K102" s="18">
        <f t="shared" si="139"/>
        <v>286.00000000000006</v>
      </c>
      <c r="L102" s="26">
        <f t="shared" si="140"/>
        <v>790.4</v>
      </c>
      <c r="M102" s="26">
        <f t="shared" si="130"/>
        <v>1843.4</v>
      </c>
      <c r="N102" s="26">
        <v>0</v>
      </c>
      <c r="O102" s="20">
        <f t="shared" si="141"/>
        <v>1536.6</v>
      </c>
      <c r="P102" s="20">
        <f t="shared" si="142"/>
        <v>3975.4</v>
      </c>
      <c r="Q102" s="20">
        <f t="shared" ref="Q102:Q104" si="143">G102-O102</f>
        <v>24463.4</v>
      </c>
    </row>
    <row r="103" spans="1:17" ht="26.25" customHeight="1" x14ac:dyDescent="0.35">
      <c r="A103" s="31">
        <v>77</v>
      </c>
      <c r="B103" s="12" t="s">
        <v>62</v>
      </c>
      <c r="C103" s="12" t="s">
        <v>273</v>
      </c>
      <c r="D103" s="12" t="s">
        <v>26</v>
      </c>
      <c r="E103" s="12" t="s">
        <v>63</v>
      </c>
      <c r="F103" s="13" t="s">
        <v>322</v>
      </c>
      <c r="G103" s="23">
        <v>25000</v>
      </c>
      <c r="H103" s="15">
        <v>0</v>
      </c>
      <c r="I103" s="16">
        <f t="shared" si="137"/>
        <v>717.5</v>
      </c>
      <c r="J103" s="17">
        <f t="shared" si="138"/>
        <v>1775</v>
      </c>
      <c r="K103" s="18">
        <f t="shared" si="139"/>
        <v>275</v>
      </c>
      <c r="L103" s="26">
        <f t="shared" si="140"/>
        <v>760</v>
      </c>
      <c r="M103" s="26">
        <f t="shared" si="130"/>
        <v>1772.5000000000002</v>
      </c>
      <c r="N103" s="26">
        <v>0</v>
      </c>
      <c r="O103" s="20">
        <f t="shared" si="141"/>
        <v>1477.5</v>
      </c>
      <c r="P103" s="20">
        <f t="shared" si="142"/>
        <v>3822.5</v>
      </c>
      <c r="Q103" s="20">
        <f t="shared" si="143"/>
        <v>23522.5</v>
      </c>
    </row>
    <row r="104" spans="1:17" ht="26.25" customHeight="1" x14ac:dyDescent="0.35">
      <c r="A104" s="31">
        <v>78</v>
      </c>
      <c r="B104" s="12" t="s">
        <v>142</v>
      </c>
      <c r="C104" s="12" t="s">
        <v>273</v>
      </c>
      <c r="D104" s="12" t="s">
        <v>26</v>
      </c>
      <c r="E104" s="12" t="s">
        <v>58</v>
      </c>
      <c r="F104" s="13" t="s">
        <v>322</v>
      </c>
      <c r="G104" s="23">
        <v>34000</v>
      </c>
      <c r="H104" s="15">
        <v>0</v>
      </c>
      <c r="I104" s="16">
        <f t="shared" si="137"/>
        <v>975.8</v>
      </c>
      <c r="J104" s="17">
        <f t="shared" si="138"/>
        <v>2414</v>
      </c>
      <c r="K104" s="18">
        <f t="shared" si="139"/>
        <v>374.00000000000006</v>
      </c>
      <c r="L104" s="26">
        <f t="shared" si="140"/>
        <v>1033.5999999999999</v>
      </c>
      <c r="M104" s="26">
        <f t="shared" si="130"/>
        <v>2410.6000000000004</v>
      </c>
      <c r="N104" s="26">
        <v>0</v>
      </c>
      <c r="O104" s="20">
        <f t="shared" si="141"/>
        <v>2009.3999999999999</v>
      </c>
      <c r="P104" s="20">
        <f t="shared" si="142"/>
        <v>5198.6000000000004</v>
      </c>
      <c r="Q104" s="20">
        <f t="shared" si="143"/>
        <v>31990.6</v>
      </c>
    </row>
    <row r="105" spans="1:17" ht="26.25" customHeight="1" x14ac:dyDescent="0.35">
      <c r="A105" s="31">
        <v>79</v>
      </c>
      <c r="B105" s="12" t="s">
        <v>214</v>
      </c>
      <c r="C105" s="12" t="s">
        <v>273</v>
      </c>
      <c r="D105" s="12" t="s">
        <v>26</v>
      </c>
      <c r="E105" s="12" t="s">
        <v>215</v>
      </c>
      <c r="F105" s="13" t="s">
        <v>322</v>
      </c>
      <c r="G105" s="23">
        <v>22000</v>
      </c>
      <c r="H105" s="15">
        <v>0</v>
      </c>
      <c r="I105" s="16">
        <f t="shared" ref="I105:I106" si="144">G105*2.87/100</f>
        <v>631.4</v>
      </c>
      <c r="J105" s="17">
        <f t="shared" si="138"/>
        <v>1562</v>
      </c>
      <c r="K105" s="18">
        <f t="shared" si="139"/>
        <v>242.00000000000003</v>
      </c>
      <c r="L105" s="26">
        <f t="shared" si="140"/>
        <v>668.8</v>
      </c>
      <c r="M105" s="26">
        <f t="shared" si="130"/>
        <v>1559.8000000000002</v>
      </c>
      <c r="N105" s="26">
        <v>0</v>
      </c>
      <c r="O105" s="20">
        <f t="shared" si="141"/>
        <v>1300.1999999999998</v>
      </c>
      <c r="P105" s="20">
        <f t="shared" ref="P105:P123" si="145">J105+K105+M105</f>
        <v>3363.8</v>
      </c>
      <c r="Q105" s="20">
        <f t="shared" ref="Q105:Q107" si="146">G105-O105</f>
        <v>20699.8</v>
      </c>
    </row>
    <row r="106" spans="1:17" ht="26.25" customHeight="1" x14ac:dyDescent="0.35">
      <c r="A106" s="31">
        <v>80</v>
      </c>
      <c r="B106" s="12" t="s">
        <v>334</v>
      </c>
      <c r="C106" s="12" t="s">
        <v>274</v>
      </c>
      <c r="D106" s="12" t="s">
        <v>26</v>
      </c>
      <c r="E106" s="12" t="s">
        <v>235</v>
      </c>
      <c r="F106" s="13" t="s">
        <v>322</v>
      </c>
      <c r="G106" s="23">
        <v>38000</v>
      </c>
      <c r="H106" s="15">
        <v>0</v>
      </c>
      <c r="I106" s="16">
        <f t="shared" si="144"/>
        <v>1090.5999999999999</v>
      </c>
      <c r="J106" s="17">
        <f t="shared" si="138"/>
        <v>2698</v>
      </c>
      <c r="K106" s="18">
        <f t="shared" si="139"/>
        <v>418.00000000000006</v>
      </c>
      <c r="L106" s="26">
        <f t="shared" si="140"/>
        <v>1155.2</v>
      </c>
      <c r="M106" s="26">
        <f t="shared" si="130"/>
        <v>2694.2000000000003</v>
      </c>
      <c r="N106" s="26">
        <v>0</v>
      </c>
      <c r="O106" s="20">
        <f t="shared" si="141"/>
        <v>2245.8000000000002</v>
      </c>
      <c r="P106" s="20">
        <f t="shared" si="145"/>
        <v>5810.2000000000007</v>
      </c>
      <c r="Q106" s="20">
        <f t="shared" si="146"/>
        <v>35754.199999999997</v>
      </c>
    </row>
    <row r="107" spans="1:17" ht="26.25" customHeight="1" x14ac:dyDescent="0.35">
      <c r="A107" s="31">
        <v>81</v>
      </c>
      <c r="B107" s="12" t="s">
        <v>183</v>
      </c>
      <c r="C107" s="12" t="s">
        <v>273</v>
      </c>
      <c r="D107" s="12" t="s">
        <v>26</v>
      </c>
      <c r="E107" s="12" t="s">
        <v>58</v>
      </c>
      <c r="F107" s="13" t="s">
        <v>322</v>
      </c>
      <c r="G107" s="23">
        <v>34000</v>
      </c>
      <c r="H107" s="15">
        <v>0</v>
      </c>
      <c r="I107" s="16">
        <f>+G107*2.87/100</f>
        <v>975.8</v>
      </c>
      <c r="J107" s="17">
        <f>+G107*7.1/100</f>
        <v>2414</v>
      </c>
      <c r="K107" s="18">
        <f t="shared" si="139"/>
        <v>374.00000000000006</v>
      </c>
      <c r="L107" s="26">
        <f>+G107*3.04/100</f>
        <v>1033.5999999999999</v>
      </c>
      <c r="M107" s="26">
        <f t="shared" si="130"/>
        <v>2410.6000000000004</v>
      </c>
      <c r="N107" s="26">
        <v>0</v>
      </c>
      <c r="O107" s="20">
        <f t="shared" si="141"/>
        <v>2009.3999999999999</v>
      </c>
      <c r="P107" s="20">
        <f t="shared" si="145"/>
        <v>5198.6000000000004</v>
      </c>
      <c r="Q107" s="20">
        <f t="shared" si="146"/>
        <v>31990.6</v>
      </c>
    </row>
    <row r="108" spans="1:17" ht="26.25" customHeight="1" x14ac:dyDescent="0.35">
      <c r="A108" s="31">
        <v>82</v>
      </c>
      <c r="B108" s="12" t="s">
        <v>59</v>
      </c>
      <c r="C108" s="12" t="s">
        <v>273</v>
      </c>
      <c r="D108" s="12" t="s">
        <v>26</v>
      </c>
      <c r="E108" s="12" t="s">
        <v>58</v>
      </c>
      <c r="F108" s="13" t="s">
        <v>322</v>
      </c>
      <c r="G108" s="23">
        <v>34000</v>
      </c>
      <c r="H108" s="15">
        <v>0</v>
      </c>
      <c r="I108" s="16">
        <f t="shared" ref="I108:I123" si="147">G108*2.87/100</f>
        <v>975.8</v>
      </c>
      <c r="J108" s="17">
        <f t="shared" ref="J108:J123" si="148">G108*7.1/100</f>
        <v>2414</v>
      </c>
      <c r="K108" s="18">
        <f t="shared" si="139"/>
        <v>374.00000000000006</v>
      </c>
      <c r="L108" s="26">
        <f t="shared" ref="L108:L123" si="149">G108*3.04/100</f>
        <v>1033.5999999999999</v>
      </c>
      <c r="M108" s="26">
        <f t="shared" si="130"/>
        <v>2410.6000000000004</v>
      </c>
      <c r="N108" s="24">
        <v>1577.45</v>
      </c>
      <c r="O108" s="20">
        <f t="shared" si="141"/>
        <v>3586.85</v>
      </c>
      <c r="P108" s="20">
        <f t="shared" si="145"/>
        <v>5198.6000000000004</v>
      </c>
      <c r="Q108" s="20">
        <f>G108-O108</f>
        <v>30413.15</v>
      </c>
    </row>
    <row r="109" spans="1:17" ht="26.25" customHeight="1" x14ac:dyDescent="0.35">
      <c r="A109" s="31">
        <v>83</v>
      </c>
      <c r="B109" s="12" t="s">
        <v>57</v>
      </c>
      <c r="C109" s="12" t="s">
        <v>273</v>
      </c>
      <c r="D109" s="12" t="s">
        <v>26</v>
      </c>
      <c r="E109" s="12" t="s">
        <v>58</v>
      </c>
      <c r="F109" s="13" t="s">
        <v>322</v>
      </c>
      <c r="G109" s="23">
        <v>34000</v>
      </c>
      <c r="H109" s="15">
        <v>0</v>
      </c>
      <c r="I109" s="16">
        <f t="shared" si="147"/>
        <v>975.8</v>
      </c>
      <c r="J109" s="17">
        <f t="shared" si="148"/>
        <v>2414</v>
      </c>
      <c r="K109" s="18">
        <f t="shared" si="139"/>
        <v>374.00000000000006</v>
      </c>
      <c r="L109" s="26">
        <f t="shared" si="149"/>
        <v>1033.5999999999999</v>
      </c>
      <c r="M109" s="26">
        <f t="shared" si="130"/>
        <v>2410.6000000000004</v>
      </c>
      <c r="N109" s="26">
        <v>0</v>
      </c>
      <c r="O109" s="20">
        <f t="shared" si="141"/>
        <v>2009.3999999999999</v>
      </c>
      <c r="P109" s="20">
        <f t="shared" si="145"/>
        <v>5198.6000000000004</v>
      </c>
      <c r="Q109" s="20">
        <f>G109-O109</f>
        <v>31990.6</v>
      </c>
    </row>
    <row r="110" spans="1:17" ht="26.25" customHeight="1" x14ac:dyDescent="0.35">
      <c r="A110" s="31">
        <v>84</v>
      </c>
      <c r="B110" s="27" t="s">
        <v>287</v>
      </c>
      <c r="C110" s="27" t="s">
        <v>273</v>
      </c>
      <c r="D110" s="133" t="s">
        <v>288</v>
      </c>
      <c r="E110" s="134" t="s">
        <v>294</v>
      </c>
      <c r="F110" s="13" t="s">
        <v>322</v>
      </c>
      <c r="G110" s="23">
        <v>32000</v>
      </c>
      <c r="H110" s="15">
        <v>0</v>
      </c>
      <c r="I110" s="16">
        <f t="shared" si="147"/>
        <v>918.4</v>
      </c>
      <c r="J110" s="17">
        <f t="shared" si="148"/>
        <v>2272</v>
      </c>
      <c r="K110" s="18">
        <f t="shared" si="139"/>
        <v>352.00000000000006</v>
      </c>
      <c r="L110" s="26">
        <f t="shared" si="149"/>
        <v>972.8</v>
      </c>
      <c r="M110" s="26">
        <f t="shared" si="130"/>
        <v>2268.8000000000002</v>
      </c>
      <c r="N110" s="26">
        <v>0</v>
      </c>
      <c r="O110" s="20">
        <f t="shared" ref="O110:O118" si="150">H110+I110+L110+N110</f>
        <v>1891.1999999999998</v>
      </c>
      <c r="P110" s="20">
        <f t="shared" si="145"/>
        <v>4892.8</v>
      </c>
      <c r="Q110" s="20">
        <f t="shared" ref="Q110:Q118" si="151">G110-O110</f>
        <v>30108.799999999999</v>
      </c>
    </row>
    <row r="111" spans="1:17" ht="26.25" customHeight="1" x14ac:dyDescent="0.35">
      <c r="A111" s="31">
        <v>85</v>
      </c>
      <c r="B111" s="27" t="s">
        <v>289</v>
      </c>
      <c r="C111" s="27" t="s">
        <v>274</v>
      </c>
      <c r="D111" s="133" t="s">
        <v>288</v>
      </c>
      <c r="E111" s="134" t="s">
        <v>294</v>
      </c>
      <c r="F111" s="13" t="s">
        <v>322</v>
      </c>
      <c r="G111" s="23">
        <v>32000</v>
      </c>
      <c r="H111" s="15">
        <v>0</v>
      </c>
      <c r="I111" s="16">
        <f t="shared" si="147"/>
        <v>918.4</v>
      </c>
      <c r="J111" s="17">
        <f t="shared" si="148"/>
        <v>2272</v>
      </c>
      <c r="K111" s="18">
        <f t="shared" si="139"/>
        <v>352.00000000000006</v>
      </c>
      <c r="L111" s="26">
        <f t="shared" si="149"/>
        <v>972.8</v>
      </c>
      <c r="M111" s="26">
        <f t="shared" si="130"/>
        <v>2268.8000000000002</v>
      </c>
      <c r="N111" s="24">
        <v>1577.45</v>
      </c>
      <c r="O111" s="20">
        <f t="shared" si="150"/>
        <v>3468.6499999999996</v>
      </c>
      <c r="P111" s="20">
        <f t="shared" si="145"/>
        <v>4892.8</v>
      </c>
      <c r="Q111" s="20">
        <f t="shared" si="151"/>
        <v>28531.35</v>
      </c>
    </row>
    <row r="112" spans="1:17" ht="42" customHeight="1" x14ac:dyDescent="0.35">
      <c r="A112" s="31">
        <v>86</v>
      </c>
      <c r="B112" s="27" t="s">
        <v>290</v>
      </c>
      <c r="C112" s="27" t="s">
        <v>273</v>
      </c>
      <c r="D112" s="22" t="s">
        <v>288</v>
      </c>
      <c r="E112" s="135" t="s">
        <v>294</v>
      </c>
      <c r="F112" s="13" t="s">
        <v>322</v>
      </c>
      <c r="G112" s="23">
        <v>32000</v>
      </c>
      <c r="H112" s="15">
        <v>0</v>
      </c>
      <c r="I112" s="16">
        <f t="shared" si="147"/>
        <v>918.4</v>
      </c>
      <c r="J112" s="17">
        <f t="shared" si="148"/>
        <v>2272</v>
      </c>
      <c r="K112" s="18">
        <f t="shared" si="139"/>
        <v>352.00000000000006</v>
      </c>
      <c r="L112" s="26">
        <f t="shared" si="149"/>
        <v>972.8</v>
      </c>
      <c r="M112" s="26">
        <f t="shared" si="130"/>
        <v>2268.8000000000002</v>
      </c>
      <c r="N112" s="26">
        <v>0</v>
      </c>
      <c r="O112" s="20">
        <f t="shared" si="150"/>
        <v>1891.1999999999998</v>
      </c>
      <c r="P112" s="20">
        <f t="shared" si="145"/>
        <v>4892.8</v>
      </c>
      <c r="Q112" s="20">
        <f t="shared" si="151"/>
        <v>30108.799999999999</v>
      </c>
    </row>
    <row r="113" spans="1:17" ht="42" customHeight="1" x14ac:dyDescent="0.35">
      <c r="A113" s="31">
        <v>87</v>
      </c>
      <c r="B113" s="27" t="s">
        <v>298</v>
      </c>
      <c r="C113" s="27" t="s">
        <v>273</v>
      </c>
      <c r="D113" s="133" t="s">
        <v>288</v>
      </c>
      <c r="E113" s="135" t="s">
        <v>189</v>
      </c>
      <c r="F113" s="13" t="s">
        <v>322</v>
      </c>
      <c r="G113" s="23">
        <v>33000</v>
      </c>
      <c r="H113" s="15">
        <v>0</v>
      </c>
      <c r="I113" s="16">
        <f t="shared" ref="I113:I114" si="152">G113*2.87/100</f>
        <v>947.1</v>
      </c>
      <c r="J113" s="17">
        <f t="shared" ref="J113:J114" si="153">G113*7.1/100</f>
        <v>2343</v>
      </c>
      <c r="K113" s="18">
        <f t="shared" ref="K113:K114" si="154">+G113*1.1%</f>
        <v>363.00000000000006</v>
      </c>
      <c r="L113" s="26">
        <f t="shared" ref="L113:L114" si="155">G113*3.04/100</f>
        <v>1003.2</v>
      </c>
      <c r="M113" s="26">
        <f t="shared" ref="M113:M114" si="156">+G113*7.09%</f>
        <v>2339.7000000000003</v>
      </c>
      <c r="N113" s="26">
        <v>0</v>
      </c>
      <c r="O113" s="20">
        <f t="shared" ref="O113:O114" si="157">H113+I113+L113+N113</f>
        <v>1950.3000000000002</v>
      </c>
      <c r="P113" s="20">
        <f t="shared" ref="P113:P114" si="158">J113+K113+M113</f>
        <v>5045.7000000000007</v>
      </c>
      <c r="Q113" s="20">
        <f t="shared" ref="Q113:Q114" si="159">G113-O113</f>
        <v>31049.7</v>
      </c>
    </row>
    <row r="114" spans="1:17" ht="42" customHeight="1" x14ac:dyDescent="0.35">
      <c r="A114" s="31">
        <v>88</v>
      </c>
      <c r="B114" s="27" t="s">
        <v>297</v>
      </c>
      <c r="C114" s="27" t="s">
        <v>274</v>
      </c>
      <c r="D114" s="22" t="s">
        <v>288</v>
      </c>
      <c r="E114" s="135" t="s">
        <v>294</v>
      </c>
      <c r="F114" s="13" t="s">
        <v>322</v>
      </c>
      <c r="G114" s="23">
        <v>32000</v>
      </c>
      <c r="H114" s="15">
        <v>0</v>
      </c>
      <c r="I114" s="16">
        <f t="shared" si="152"/>
        <v>918.4</v>
      </c>
      <c r="J114" s="17">
        <f t="shared" si="153"/>
        <v>2272</v>
      </c>
      <c r="K114" s="18">
        <f t="shared" si="154"/>
        <v>352.00000000000006</v>
      </c>
      <c r="L114" s="26">
        <f t="shared" si="155"/>
        <v>972.8</v>
      </c>
      <c r="M114" s="26">
        <f t="shared" si="156"/>
        <v>2268.8000000000002</v>
      </c>
      <c r="N114" s="26">
        <v>0</v>
      </c>
      <c r="O114" s="20">
        <f t="shared" si="157"/>
        <v>1891.1999999999998</v>
      </c>
      <c r="P114" s="20">
        <f t="shared" si="158"/>
        <v>4892.8</v>
      </c>
      <c r="Q114" s="20">
        <f t="shared" si="159"/>
        <v>30108.799999999999</v>
      </c>
    </row>
    <row r="115" spans="1:17" ht="51" customHeight="1" x14ac:dyDescent="0.35">
      <c r="A115" s="31">
        <v>89</v>
      </c>
      <c r="B115" s="27" t="s">
        <v>291</v>
      </c>
      <c r="C115" s="27" t="s">
        <v>273</v>
      </c>
      <c r="D115" s="133" t="s">
        <v>288</v>
      </c>
      <c r="E115" s="134" t="s">
        <v>231</v>
      </c>
      <c r="F115" s="13" t="s">
        <v>322</v>
      </c>
      <c r="G115" s="23">
        <v>35000</v>
      </c>
      <c r="H115" s="15">
        <v>0</v>
      </c>
      <c r="I115" s="16">
        <f t="shared" si="147"/>
        <v>1004.5</v>
      </c>
      <c r="J115" s="17">
        <f t="shared" si="148"/>
        <v>2485</v>
      </c>
      <c r="K115" s="18">
        <f>+G115*1.1%</f>
        <v>385.00000000000006</v>
      </c>
      <c r="L115" s="26">
        <f t="shared" si="149"/>
        <v>1064</v>
      </c>
      <c r="M115" s="26">
        <f t="shared" ref="M115:M123" si="160">+G115*7.09%</f>
        <v>2481.5</v>
      </c>
      <c r="N115" s="26">
        <v>0</v>
      </c>
      <c r="O115" s="20">
        <f t="shared" si="150"/>
        <v>2068.5</v>
      </c>
      <c r="P115" s="20">
        <f t="shared" si="145"/>
        <v>5351.5</v>
      </c>
      <c r="Q115" s="20">
        <f t="shared" si="151"/>
        <v>32931.5</v>
      </c>
    </row>
    <row r="116" spans="1:17" ht="51" customHeight="1" x14ac:dyDescent="0.35">
      <c r="A116" s="31">
        <v>90</v>
      </c>
      <c r="B116" s="27" t="s">
        <v>331</v>
      </c>
      <c r="C116" s="27" t="s">
        <v>273</v>
      </c>
      <c r="D116" s="133" t="s">
        <v>288</v>
      </c>
      <c r="E116" s="134" t="s">
        <v>294</v>
      </c>
      <c r="F116" s="13" t="s">
        <v>322</v>
      </c>
      <c r="G116" s="23">
        <v>32000</v>
      </c>
      <c r="H116" s="15">
        <v>0</v>
      </c>
      <c r="I116" s="16">
        <f t="shared" si="147"/>
        <v>918.4</v>
      </c>
      <c r="J116" s="17">
        <f t="shared" si="148"/>
        <v>2272</v>
      </c>
      <c r="K116" s="18">
        <f>+G116*1.1%</f>
        <v>352.00000000000006</v>
      </c>
      <c r="L116" s="26">
        <f t="shared" si="149"/>
        <v>972.8</v>
      </c>
      <c r="M116" s="26">
        <f t="shared" si="160"/>
        <v>2268.8000000000002</v>
      </c>
      <c r="N116" s="26">
        <v>0</v>
      </c>
      <c r="O116" s="20">
        <f t="shared" si="150"/>
        <v>1891.1999999999998</v>
      </c>
      <c r="P116" s="20">
        <f t="shared" si="145"/>
        <v>4892.8</v>
      </c>
      <c r="Q116" s="20">
        <f t="shared" si="151"/>
        <v>30108.799999999999</v>
      </c>
    </row>
    <row r="117" spans="1:17" ht="51" customHeight="1" x14ac:dyDescent="0.35">
      <c r="A117" s="31">
        <v>91</v>
      </c>
      <c r="B117" s="27" t="s">
        <v>361</v>
      </c>
      <c r="C117" s="27" t="s">
        <v>273</v>
      </c>
      <c r="D117" s="133" t="s">
        <v>288</v>
      </c>
      <c r="E117" s="134" t="s">
        <v>215</v>
      </c>
      <c r="F117" s="13" t="s">
        <v>322</v>
      </c>
      <c r="G117" s="23">
        <v>22000</v>
      </c>
      <c r="H117" s="15">
        <v>0</v>
      </c>
      <c r="I117" s="16">
        <f t="shared" si="147"/>
        <v>631.4</v>
      </c>
      <c r="J117" s="17">
        <f t="shared" si="148"/>
        <v>1562</v>
      </c>
      <c r="K117" s="18">
        <f>+G117*1.1%</f>
        <v>242.00000000000003</v>
      </c>
      <c r="L117" s="26">
        <f t="shared" si="149"/>
        <v>668.8</v>
      </c>
      <c r="M117" s="26">
        <f t="shared" si="160"/>
        <v>1559.8000000000002</v>
      </c>
      <c r="N117" s="26">
        <v>0</v>
      </c>
      <c r="O117" s="20">
        <f t="shared" si="150"/>
        <v>1300.1999999999998</v>
      </c>
      <c r="P117" s="20">
        <f t="shared" si="145"/>
        <v>3363.8</v>
      </c>
      <c r="Q117" s="20">
        <f t="shared" si="151"/>
        <v>20699.8</v>
      </c>
    </row>
    <row r="118" spans="1:17" ht="51" customHeight="1" x14ac:dyDescent="0.35">
      <c r="A118" s="31">
        <v>92</v>
      </c>
      <c r="B118" s="27" t="s">
        <v>375</v>
      </c>
      <c r="C118" s="27" t="s">
        <v>274</v>
      </c>
      <c r="D118" s="133" t="s">
        <v>288</v>
      </c>
      <c r="E118" s="134" t="s">
        <v>376</v>
      </c>
      <c r="F118" s="13" t="s">
        <v>40</v>
      </c>
      <c r="G118" s="23">
        <v>115000</v>
      </c>
      <c r="H118" s="80">
        <v>15633.74</v>
      </c>
      <c r="I118" s="80">
        <f t="shared" si="147"/>
        <v>3300.5</v>
      </c>
      <c r="J118" s="80">
        <f t="shared" si="148"/>
        <v>8165</v>
      </c>
      <c r="K118" s="80">
        <f t="shared" ref="K118" si="161">74808*1.1%</f>
        <v>822.88800000000003</v>
      </c>
      <c r="L118" s="80">
        <f t="shared" si="149"/>
        <v>3496</v>
      </c>
      <c r="M118" s="80">
        <f t="shared" si="160"/>
        <v>8153.5000000000009</v>
      </c>
      <c r="N118" s="26">
        <v>0</v>
      </c>
      <c r="O118" s="20">
        <f t="shared" si="150"/>
        <v>22430.239999999998</v>
      </c>
      <c r="P118" s="20">
        <f t="shared" si="145"/>
        <v>17141.388000000003</v>
      </c>
      <c r="Q118" s="20">
        <f t="shared" si="151"/>
        <v>92569.760000000009</v>
      </c>
    </row>
    <row r="119" spans="1:17" ht="51" customHeight="1" x14ac:dyDescent="0.35">
      <c r="A119" s="31">
        <v>93</v>
      </c>
      <c r="B119" s="27" t="s">
        <v>377</v>
      </c>
      <c r="C119" s="27" t="s">
        <v>274</v>
      </c>
      <c r="D119" s="133" t="s">
        <v>288</v>
      </c>
      <c r="E119" s="134" t="s">
        <v>378</v>
      </c>
      <c r="F119" s="13" t="s">
        <v>322</v>
      </c>
      <c r="G119" s="23">
        <v>38000</v>
      </c>
      <c r="H119" s="15">
        <v>0</v>
      </c>
      <c r="I119" s="23">
        <f t="shared" si="147"/>
        <v>1090.5999999999999</v>
      </c>
      <c r="J119" s="23">
        <f t="shared" si="148"/>
        <v>2698</v>
      </c>
      <c r="K119" s="18">
        <f>+G119*1.1%</f>
        <v>418.00000000000006</v>
      </c>
      <c r="L119" s="23">
        <f t="shared" si="149"/>
        <v>1155.2</v>
      </c>
      <c r="M119" s="23">
        <f t="shared" si="160"/>
        <v>2694.2000000000003</v>
      </c>
      <c r="N119" s="26">
        <v>0</v>
      </c>
      <c r="O119" s="23">
        <f t="shared" ref="O119" si="162">H119+I119+L119+N119</f>
        <v>2245.8000000000002</v>
      </c>
      <c r="P119" s="23">
        <f t="shared" ref="P119" si="163">J119+K119+M119</f>
        <v>5810.2000000000007</v>
      </c>
      <c r="Q119" s="23">
        <f t="shared" ref="Q119" si="164">G119-O119</f>
        <v>35754.199999999997</v>
      </c>
    </row>
    <row r="120" spans="1:17" ht="51" customHeight="1" x14ac:dyDescent="0.35">
      <c r="A120" s="31">
        <v>94</v>
      </c>
      <c r="B120" s="27" t="s">
        <v>379</v>
      </c>
      <c r="C120" s="27" t="s">
        <v>273</v>
      </c>
      <c r="D120" s="133" t="s">
        <v>288</v>
      </c>
      <c r="E120" s="134" t="s">
        <v>189</v>
      </c>
      <c r="F120" s="13" t="s">
        <v>322</v>
      </c>
      <c r="G120" s="23">
        <v>33000</v>
      </c>
      <c r="H120" s="15">
        <v>0</v>
      </c>
      <c r="I120" s="23">
        <f t="shared" si="147"/>
        <v>947.1</v>
      </c>
      <c r="J120" s="23">
        <f t="shared" si="148"/>
        <v>2343</v>
      </c>
      <c r="K120" s="23">
        <f>+G120*1.1%</f>
        <v>363.00000000000006</v>
      </c>
      <c r="L120" s="23">
        <f t="shared" si="149"/>
        <v>1003.2</v>
      </c>
      <c r="M120" s="23">
        <f t="shared" si="160"/>
        <v>2339.7000000000003</v>
      </c>
      <c r="N120" s="26">
        <v>0</v>
      </c>
      <c r="O120" s="23">
        <f t="shared" ref="O120" si="165">H120+I120+L120+N120</f>
        <v>1950.3000000000002</v>
      </c>
      <c r="P120" s="23">
        <f t="shared" ref="P120" si="166">J120+K120+M120</f>
        <v>5045.7000000000007</v>
      </c>
      <c r="Q120" s="23">
        <f t="shared" ref="Q120" si="167">G120-O120</f>
        <v>31049.7</v>
      </c>
    </row>
    <row r="121" spans="1:17" ht="51" customHeight="1" x14ac:dyDescent="0.35">
      <c r="A121" s="31">
        <v>95</v>
      </c>
      <c r="B121" s="27" t="s">
        <v>333</v>
      </c>
      <c r="C121" s="27" t="s">
        <v>274</v>
      </c>
      <c r="D121" s="133" t="s">
        <v>288</v>
      </c>
      <c r="E121" s="134" t="s">
        <v>231</v>
      </c>
      <c r="F121" s="13" t="s">
        <v>322</v>
      </c>
      <c r="G121" s="23">
        <v>35000</v>
      </c>
      <c r="H121" s="15">
        <v>0</v>
      </c>
      <c r="I121" s="23">
        <f t="shared" si="147"/>
        <v>1004.5</v>
      </c>
      <c r="J121" s="23">
        <f t="shared" si="148"/>
        <v>2485</v>
      </c>
      <c r="K121" s="23">
        <f>+G121*1.1%</f>
        <v>385.00000000000006</v>
      </c>
      <c r="L121" s="26">
        <f t="shared" si="149"/>
        <v>1064</v>
      </c>
      <c r="M121" s="26">
        <f t="shared" si="160"/>
        <v>2481.5</v>
      </c>
      <c r="N121" s="26">
        <v>0</v>
      </c>
      <c r="O121" s="20">
        <f t="shared" ref="O121" si="168">H121+I121+L121+N121</f>
        <v>2068.5</v>
      </c>
      <c r="P121" s="20">
        <f t="shared" ref="P121" si="169">J121+K121+M121</f>
        <v>5351.5</v>
      </c>
      <c r="Q121" s="20">
        <f t="shared" ref="Q121" si="170">G121-O121</f>
        <v>32931.5</v>
      </c>
    </row>
    <row r="122" spans="1:17" ht="51" customHeight="1" x14ac:dyDescent="0.35">
      <c r="A122" s="31">
        <v>96</v>
      </c>
      <c r="B122" s="27" t="s">
        <v>387</v>
      </c>
      <c r="C122" s="27" t="s">
        <v>273</v>
      </c>
      <c r="D122" s="133" t="s">
        <v>288</v>
      </c>
      <c r="E122" s="12" t="s">
        <v>63</v>
      </c>
      <c r="F122" s="13" t="s">
        <v>322</v>
      </c>
      <c r="G122" s="23">
        <v>25000</v>
      </c>
      <c r="H122" s="15">
        <v>0</v>
      </c>
      <c r="I122" s="23">
        <f t="shared" si="147"/>
        <v>717.5</v>
      </c>
      <c r="J122" s="23">
        <f t="shared" si="148"/>
        <v>1775</v>
      </c>
      <c r="K122" s="23">
        <f>+G122*1.1%</f>
        <v>275</v>
      </c>
      <c r="L122" s="26">
        <f t="shared" ref="L122" si="171">G122*3.04/100</f>
        <v>760</v>
      </c>
      <c r="M122" s="26">
        <f t="shared" ref="M122" si="172">+G122*7.09%</f>
        <v>1772.5000000000002</v>
      </c>
      <c r="N122" s="26">
        <v>0</v>
      </c>
      <c r="O122" s="20">
        <f t="shared" ref="O122" si="173">H122+I122+L122+N122</f>
        <v>1477.5</v>
      </c>
      <c r="P122" s="20">
        <f t="shared" ref="P122" si="174">J122+K122+M122</f>
        <v>3822.5</v>
      </c>
      <c r="Q122" s="20">
        <f t="shared" ref="Q122" si="175">G122-O122</f>
        <v>23522.5</v>
      </c>
    </row>
    <row r="123" spans="1:17" ht="37.5" customHeight="1" x14ac:dyDescent="0.35">
      <c r="A123" s="31">
        <v>97</v>
      </c>
      <c r="B123" s="12" t="s">
        <v>281</v>
      </c>
      <c r="C123" s="12" t="s">
        <v>273</v>
      </c>
      <c r="D123" s="133" t="s">
        <v>288</v>
      </c>
      <c r="E123" s="12" t="s">
        <v>63</v>
      </c>
      <c r="F123" s="13" t="s">
        <v>322</v>
      </c>
      <c r="G123" s="23">
        <v>25000</v>
      </c>
      <c r="H123" s="15">
        <v>0</v>
      </c>
      <c r="I123" s="16">
        <f t="shared" si="147"/>
        <v>717.5</v>
      </c>
      <c r="J123" s="17">
        <f t="shared" si="148"/>
        <v>1775</v>
      </c>
      <c r="K123" s="18">
        <f>+G123*1.1%</f>
        <v>275</v>
      </c>
      <c r="L123" s="26">
        <f t="shared" si="149"/>
        <v>760</v>
      </c>
      <c r="M123" s="26">
        <f t="shared" si="160"/>
        <v>1772.5000000000002</v>
      </c>
      <c r="N123" s="26">
        <v>0</v>
      </c>
      <c r="O123" s="20">
        <f>H123+I123+L123+N123</f>
        <v>1477.5</v>
      </c>
      <c r="P123" s="20">
        <f t="shared" si="145"/>
        <v>3822.5</v>
      </c>
      <c r="Q123" s="20">
        <f>G123-O123</f>
        <v>23522.5</v>
      </c>
    </row>
    <row r="124" spans="1:17" ht="24.75" customHeight="1" x14ac:dyDescent="0.2">
      <c r="A124" s="158" t="s">
        <v>141</v>
      </c>
      <c r="B124" s="158"/>
      <c r="C124" s="158"/>
      <c r="D124" s="158"/>
      <c r="E124" s="158"/>
      <c r="F124" s="13"/>
      <c r="G124" s="66">
        <f t="shared" ref="G124:Q124" si="176">SUM(G91:G123)</f>
        <v>1755000</v>
      </c>
      <c r="H124" s="66">
        <f t="shared" si="176"/>
        <v>134198.63999999998</v>
      </c>
      <c r="I124" s="66">
        <f t="shared" si="176"/>
        <v>50368.500000000007</v>
      </c>
      <c r="J124" s="66">
        <f t="shared" si="176"/>
        <v>124605</v>
      </c>
      <c r="K124" s="66">
        <f t="shared" si="176"/>
        <v>15110.216000000002</v>
      </c>
      <c r="L124" s="66">
        <f t="shared" si="176"/>
        <v>52653.408000000003</v>
      </c>
      <c r="M124" s="66">
        <f t="shared" si="176"/>
        <v>122800.21800000002</v>
      </c>
      <c r="N124" s="66">
        <f t="shared" si="176"/>
        <v>7887.25</v>
      </c>
      <c r="O124" s="66">
        <f t="shared" si="176"/>
        <v>245107.79799999995</v>
      </c>
      <c r="P124" s="66">
        <f t="shared" si="176"/>
        <v>262515.43400000001</v>
      </c>
      <c r="Q124" s="66">
        <f t="shared" si="176"/>
        <v>1509892.202</v>
      </c>
    </row>
    <row r="125" spans="1:17" ht="36.75" customHeight="1" x14ac:dyDescent="0.2">
      <c r="A125" s="159" t="s">
        <v>242</v>
      </c>
      <c r="B125" s="160"/>
      <c r="C125" s="160"/>
      <c r="D125" s="160"/>
      <c r="E125" s="160"/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1"/>
    </row>
    <row r="126" spans="1:17" ht="23.25" customHeight="1" x14ac:dyDescent="0.35">
      <c r="A126" s="31">
        <v>98</v>
      </c>
      <c r="B126" s="27" t="s">
        <v>78</v>
      </c>
      <c r="C126" s="27" t="s">
        <v>274</v>
      </c>
      <c r="D126" s="12" t="s">
        <v>242</v>
      </c>
      <c r="E126" s="45" t="s">
        <v>243</v>
      </c>
      <c r="F126" s="31" t="s">
        <v>29</v>
      </c>
      <c r="G126" s="23">
        <v>210000</v>
      </c>
      <c r="H126" s="20">
        <v>37760.400000000001</v>
      </c>
      <c r="I126" s="16">
        <f t="shared" ref="I126:I138" si="177">G126*2.87/100</f>
        <v>6027</v>
      </c>
      <c r="J126" s="17">
        <f t="shared" ref="J126:J138" si="178">G126*7.1/100</f>
        <v>14910</v>
      </c>
      <c r="K126" s="80">
        <f t="shared" ref="K126:K136" si="179">74808*1.1%</f>
        <v>822.88800000000003</v>
      </c>
      <c r="L126" s="26">
        <f>187020*3.04%</f>
        <v>5685.4080000000004</v>
      </c>
      <c r="M126" s="26">
        <f>187020*7.09%</f>
        <v>13259.718000000001</v>
      </c>
      <c r="N126" s="24">
        <v>1577.45</v>
      </c>
      <c r="O126" s="20">
        <f t="shared" ref="O126:O138" si="180">H126+I126+L126+N126</f>
        <v>51050.258000000002</v>
      </c>
      <c r="P126" s="20">
        <f t="shared" ref="P126:P138" si="181">J126+K126+M126</f>
        <v>28992.606</v>
      </c>
      <c r="Q126" s="20">
        <f t="shared" ref="Q126:Q150" si="182">G126-O126</f>
        <v>158949.742</v>
      </c>
    </row>
    <row r="127" spans="1:17" ht="34.5" customHeight="1" x14ac:dyDescent="0.35">
      <c r="A127" s="31">
        <v>99</v>
      </c>
      <c r="B127" s="27" t="s">
        <v>81</v>
      </c>
      <c r="C127" s="27" t="s">
        <v>274</v>
      </c>
      <c r="D127" s="12" t="s">
        <v>242</v>
      </c>
      <c r="E127" s="45" t="s">
        <v>244</v>
      </c>
      <c r="F127" s="31" t="s">
        <v>29</v>
      </c>
      <c r="G127" s="23">
        <v>126000</v>
      </c>
      <c r="H127" s="20">
        <v>17826.86</v>
      </c>
      <c r="I127" s="16">
        <f t="shared" si="177"/>
        <v>3616.2</v>
      </c>
      <c r="J127" s="17">
        <f t="shared" si="178"/>
        <v>8946</v>
      </c>
      <c r="K127" s="80">
        <f t="shared" si="179"/>
        <v>822.88800000000003</v>
      </c>
      <c r="L127" s="18">
        <f t="shared" ref="L127:L138" si="183">G127*3.04/100</f>
        <v>3830.4</v>
      </c>
      <c r="M127" s="26">
        <f t="shared" ref="M127:M138" si="184">+G127*7.09%</f>
        <v>8933.4000000000015</v>
      </c>
      <c r="N127" s="24">
        <v>1577.45</v>
      </c>
      <c r="O127" s="20">
        <f t="shared" si="180"/>
        <v>26850.910000000003</v>
      </c>
      <c r="P127" s="20">
        <f t="shared" si="181"/>
        <v>18702.288</v>
      </c>
      <c r="Q127" s="20">
        <f t="shared" si="182"/>
        <v>99149.09</v>
      </c>
    </row>
    <row r="128" spans="1:17" ht="30" customHeight="1" x14ac:dyDescent="0.35">
      <c r="A128" s="31">
        <v>100</v>
      </c>
      <c r="B128" s="27" t="s">
        <v>79</v>
      </c>
      <c r="C128" s="27" t="s">
        <v>274</v>
      </c>
      <c r="D128" s="12" t="s">
        <v>242</v>
      </c>
      <c r="E128" s="45" t="s">
        <v>245</v>
      </c>
      <c r="F128" s="31" t="s">
        <v>29</v>
      </c>
      <c r="G128" s="23">
        <v>85000</v>
      </c>
      <c r="H128" s="20">
        <v>8576.99</v>
      </c>
      <c r="I128" s="16">
        <f t="shared" si="177"/>
        <v>2439.5</v>
      </c>
      <c r="J128" s="17">
        <f t="shared" si="178"/>
        <v>6035</v>
      </c>
      <c r="K128" s="80">
        <f t="shared" si="179"/>
        <v>822.88800000000003</v>
      </c>
      <c r="L128" s="18">
        <f t="shared" si="183"/>
        <v>2584</v>
      </c>
      <c r="M128" s="26">
        <f t="shared" si="184"/>
        <v>6026.5</v>
      </c>
      <c r="N128" s="24">
        <v>0</v>
      </c>
      <c r="O128" s="20">
        <f t="shared" si="180"/>
        <v>13600.49</v>
      </c>
      <c r="P128" s="20">
        <f t="shared" si="181"/>
        <v>12884.387999999999</v>
      </c>
      <c r="Q128" s="20">
        <f>G128-O128</f>
        <v>71399.509999999995</v>
      </c>
    </row>
    <row r="129" spans="1:17" ht="30" customHeight="1" x14ac:dyDescent="0.35">
      <c r="A129" s="31">
        <v>101</v>
      </c>
      <c r="B129" s="27" t="s">
        <v>82</v>
      </c>
      <c r="C129" s="27" t="s">
        <v>274</v>
      </c>
      <c r="D129" s="12" t="s">
        <v>242</v>
      </c>
      <c r="E129" s="45" t="s">
        <v>245</v>
      </c>
      <c r="F129" s="31" t="s">
        <v>29</v>
      </c>
      <c r="G129" s="23">
        <v>85000</v>
      </c>
      <c r="H129" s="20">
        <v>7788.27</v>
      </c>
      <c r="I129" s="16">
        <f t="shared" si="177"/>
        <v>2439.5</v>
      </c>
      <c r="J129" s="17">
        <f t="shared" si="178"/>
        <v>6035</v>
      </c>
      <c r="K129" s="80">
        <f t="shared" si="179"/>
        <v>822.88800000000003</v>
      </c>
      <c r="L129" s="18">
        <f t="shared" si="183"/>
        <v>2584</v>
      </c>
      <c r="M129" s="26">
        <f t="shared" si="184"/>
        <v>6026.5</v>
      </c>
      <c r="N129" s="24">
        <f>1577.45*2</f>
        <v>3154.9</v>
      </c>
      <c r="O129" s="20">
        <f t="shared" si="180"/>
        <v>15966.67</v>
      </c>
      <c r="P129" s="20">
        <f t="shared" si="181"/>
        <v>12884.387999999999</v>
      </c>
      <c r="Q129" s="20">
        <f t="shared" si="182"/>
        <v>69033.33</v>
      </c>
    </row>
    <row r="130" spans="1:17" ht="30" customHeight="1" x14ac:dyDescent="0.35">
      <c r="A130" s="31">
        <v>102</v>
      </c>
      <c r="B130" s="27" t="s">
        <v>80</v>
      </c>
      <c r="C130" s="27" t="s">
        <v>274</v>
      </c>
      <c r="D130" s="12" t="s">
        <v>242</v>
      </c>
      <c r="E130" s="45" t="s">
        <v>246</v>
      </c>
      <c r="F130" s="31" t="s">
        <v>32</v>
      </c>
      <c r="G130" s="23">
        <v>85000</v>
      </c>
      <c r="H130" s="20">
        <v>8576.99</v>
      </c>
      <c r="I130" s="16">
        <f t="shared" si="177"/>
        <v>2439.5</v>
      </c>
      <c r="J130" s="17">
        <f t="shared" si="178"/>
        <v>6035</v>
      </c>
      <c r="K130" s="80">
        <f t="shared" si="179"/>
        <v>822.88800000000003</v>
      </c>
      <c r="L130" s="18">
        <f t="shared" si="183"/>
        <v>2584</v>
      </c>
      <c r="M130" s="26">
        <f t="shared" si="184"/>
        <v>6026.5</v>
      </c>
      <c r="N130" s="24">
        <v>0</v>
      </c>
      <c r="O130" s="20">
        <f t="shared" si="180"/>
        <v>13600.49</v>
      </c>
      <c r="P130" s="20">
        <f t="shared" si="181"/>
        <v>12884.387999999999</v>
      </c>
      <c r="Q130" s="20">
        <f>G130-O130</f>
        <v>71399.509999999995</v>
      </c>
    </row>
    <row r="131" spans="1:17" ht="30" customHeight="1" x14ac:dyDescent="0.35">
      <c r="A131" s="31">
        <v>103</v>
      </c>
      <c r="B131" s="27" t="s">
        <v>92</v>
      </c>
      <c r="C131" s="27" t="s">
        <v>274</v>
      </c>
      <c r="D131" s="12" t="s">
        <v>242</v>
      </c>
      <c r="E131" s="45" t="s">
        <v>85</v>
      </c>
      <c r="F131" s="31" t="s">
        <v>29</v>
      </c>
      <c r="G131" s="23">
        <v>75000</v>
      </c>
      <c r="H131" s="20">
        <v>6309.38</v>
      </c>
      <c r="I131" s="16">
        <f t="shared" si="177"/>
        <v>2152.5</v>
      </c>
      <c r="J131" s="17">
        <f t="shared" si="178"/>
        <v>5325</v>
      </c>
      <c r="K131" s="80">
        <f t="shared" si="179"/>
        <v>822.88800000000003</v>
      </c>
      <c r="L131" s="18">
        <f t="shared" si="183"/>
        <v>2280</v>
      </c>
      <c r="M131" s="26">
        <f t="shared" si="184"/>
        <v>5317.5</v>
      </c>
      <c r="N131" s="24">
        <v>0</v>
      </c>
      <c r="O131" s="20">
        <f t="shared" si="180"/>
        <v>10741.880000000001</v>
      </c>
      <c r="P131" s="20">
        <f t="shared" si="181"/>
        <v>11465.387999999999</v>
      </c>
      <c r="Q131" s="20">
        <f>G131-O131</f>
        <v>64258.119999999995</v>
      </c>
    </row>
    <row r="132" spans="1:17" ht="30" customHeight="1" x14ac:dyDescent="0.35">
      <c r="A132" s="31">
        <v>104</v>
      </c>
      <c r="B132" s="27" t="s">
        <v>88</v>
      </c>
      <c r="C132" s="27" t="s">
        <v>274</v>
      </c>
      <c r="D132" s="12" t="s">
        <v>242</v>
      </c>
      <c r="E132" s="45" t="s">
        <v>247</v>
      </c>
      <c r="F132" s="31" t="s">
        <v>29</v>
      </c>
      <c r="G132" s="23">
        <v>75000</v>
      </c>
      <c r="H132" s="20">
        <v>5993.89</v>
      </c>
      <c r="I132" s="16">
        <f t="shared" si="177"/>
        <v>2152.5</v>
      </c>
      <c r="J132" s="17">
        <f t="shared" si="178"/>
        <v>5325</v>
      </c>
      <c r="K132" s="80">
        <f t="shared" si="179"/>
        <v>822.88800000000003</v>
      </c>
      <c r="L132" s="18">
        <f t="shared" si="183"/>
        <v>2280</v>
      </c>
      <c r="M132" s="26">
        <f t="shared" si="184"/>
        <v>5317.5</v>
      </c>
      <c r="N132" s="24">
        <v>1577.45</v>
      </c>
      <c r="O132" s="20">
        <f t="shared" si="180"/>
        <v>12003.84</v>
      </c>
      <c r="P132" s="20">
        <f t="shared" si="181"/>
        <v>11465.387999999999</v>
      </c>
      <c r="Q132" s="20">
        <f>G132-O132</f>
        <v>62996.160000000003</v>
      </c>
    </row>
    <row r="133" spans="1:17" ht="30" customHeight="1" x14ac:dyDescent="0.35">
      <c r="A133" s="31">
        <v>105</v>
      </c>
      <c r="B133" s="27" t="s">
        <v>84</v>
      </c>
      <c r="C133" s="27" t="s">
        <v>274</v>
      </c>
      <c r="D133" s="12" t="s">
        <v>242</v>
      </c>
      <c r="E133" s="45" t="s">
        <v>85</v>
      </c>
      <c r="F133" s="31" t="s">
        <v>29</v>
      </c>
      <c r="G133" s="23">
        <v>75000</v>
      </c>
      <c r="H133" s="20">
        <v>5993.89</v>
      </c>
      <c r="I133" s="16">
        <f t="shared" si="177"/>
        <v>2152.5</v>
      </c>
      <c r="J133" s="17">
        <f t="shared" si="178"/>
        <v>5325</v>
      </c>
      <c r="K133" s="80">
        <f t="shared" si="179"/>
        <v>822.88800000000003</v>
      </c>
      <c r="L133" s="18">
        <f t="shared" si="183"/>
        <v>2280</v>
      </c>
      <c r="M133" s="26">
        <f t="shared" si="184"/>
        <v>5317.5</v>
      </c>
      <c r="N133" s="24">
        <v>1577.45</v>
      </c>
      <c r="O133" s="20">
        <f t="shared" si="180"/>
        <v>12003.84</v>
      </c>
      <c r="P133" s="20">
        <f t="shared" si="181"/>
        <v>11465.387999999999</v>
      </c>
      <c r="Q133" s="20">
        <f>G133-O133</f>
        <v>62996.160000000003</v>
      </c>
    </row>
    <row r="134" spans="1:17" ht="30" customHeight="1" x14ac:dyDescent="0.35">
      <c r="A134" s="31">
        <v>106</v>
      </c>
      <c r="B134" s="27" t="s">
        <v>206</v>
      </c>
      <c r="C134" s="27" t="s">
        <v>274</v>
      </c>
      <c r="D134" s="12" t="s">
        <v>242</v>
      </c>
      <c r="E134" s="45" t="s">
        <v>85</v>
      </c>
      <c r="F134" s="31" t="s">
        <v>32</v>
      </c>
      <c r="G134" s="23">
        <v>75000</v>
      </c>
      <c r="H134" s="20">
        <v>6309.38</v>
      </c>
      <c r="I134" s="16">
        <f t="shared" si="177"/>
        <v>2152.5</v>
      </c>
      <c r="J134" s="17">
        <f t="shared" si="178"/>
        <v>5325</v>
      </c>
      <c r="K134" s="80">
        <f t="shared" si="179"/>
        <v>822.88800000000003</v>
      </c>
      <c r="L134" s="18">
        <f t="shared" si="183"/>
        <v>2280</v>
      </c>
      <c r="M134" s="26">
        <f t="shared" si="184"/>
        <v>5317.5</v>
      </c>
      <c r="N134" s="24">
        <v>0</v>
      </c>
      <c r="O134" s="20">
        <f t="shared" si="180"/>
        <v>10741.880000000001</v>
      </c>
      <c r="P134" s="20">
        <f t="shared" si="181"/>
        <v>11465.387999999999</v>
      </c>
      <c r="Q134" s="20">
        <f>G134-O134</f>
        <v>64258.119999999995</v>
      </c>
    </row>
    <row r="135" spans="1:17" ht="30" customHeight="1" x14ac:dyDescent="0.35">
      <c r="A135" s="31">
        <v>107</v>
      </c>
      <c r="B135" s="27" t="s">
        <v>267</v>
      </c>
      <c r="C135" s="27" t="s">
        <v>274</v>
      </c>
      <c r="D135" s="12" t="s">
        <v>242</v>
      </c>
      <c r="E135" s="45" t="s">
        <v>85</v>
      </c>
      <c r="F135" s="31" t="s">
        <v>32</v>
      </c>
      <c r="G135" s="23">
        <v>75000</v>
      </c>
      <c r="H135" s="20">
        <v>6309.38</v>
      </c>
      <c r="I135" s="16">
        <f t="shared" si="177"/>
        <v>2152.5</v>
      </c>
      <c r="J135" s="17">
        <f t="shared" si="178"/>
        <v>5325</v>
      </c>
      <c r="K135" s="80">
        <f t="shared" si="179"/>
        <v>822.88800000000003</v>
      </c>
      <c r="L135" s="18">
        <f t="shared" si="183"/>
        <v>2280</v>
      </c>
      <c r="M135" s="26">
        <f t="shared" si="184"/>
        <v>5317.5</v>
      </c>
      <c r="N135" s="24">
        <v>0</v>
      </c>
      <c r="O135" s="20">
        <f t="shared" si="180"/>
        <v>10741.880000000001</v>
      </c>
      <c r="P135" s="20">
        <f t="shared" si="181"/>
        <v>11465.387999999999</v>
      </c>
      <c r="Q135" s="20">
        <f>+G135-H135-I135-L135-N135</f>
        <v>64258.119999999995</v>
      </c>
    </row>
    <row r="136" spans="1:17" ht="30" customHeight="1" x14ac:dyDescent="0.35">
      <c r="A136" s="31">
        <v>108</v>
      </c>
      <c r="B136" s="27" t="s">
        <v>262</v>
      </c>
      <c r="C136" s="27" t="s">
        <v>274</v>
      </c>
      <c r="D136" s="12" t="s">
        <v>242</v>
      </c>
      <c r="E136" s="45" t="s">
        <v>85</v>
      </c>
      <c r="F136" s="31" t="s">
        <v>32</v>
      </c>
      <c r="G136" s="23">
        <v>75000</v>
      </c>
      <c r="H136" s="20">
        <v>6309.38</v>
      </c>
      <c r="I136" s="16">
        <f t="shared" si="177"/>
        <v>2152.5</v>
      </c>
      <c r="J136" s="17">
        <f t="shared" si="178"/>
        <v>5325</v>
      </c>
      <c r="K136" s="80">
        <f t="shared" si="179"/>
        <v>822.88800000000003</v>
      </c>
      <c r="L136" s="18">
        <f t="shared" si="183"/>
        <v>2280</v>
      </c>
      <c r="M136" s="26">
        <f t="shared" si="184"/>
        <v>5317.5</v>
      </c>
      <c r="N136" s="24">
        <v>0</v>
      </c>
      <c r="O136" s="20">
        <f t="shared" si="180"/>
        <v>10741.880000000001</v>
      </c>
      <c r="P136" s="20">
        <f t="shared" si="181"/>
        <v>11465.387999999999</v>
      </c>
      <c r="Q136" s="20">
        <f>G136-O136</f>
        <v>64258.119999999995</v>
      </c>
    </row>
    <row r="137" spans="1:17" ht="30" customHeight="1" x14ac:dyDescent="0.35">
      <c r="A137" s="31">
        <v>109</v>
      </c>
      <c r="B137" s="27" t="s">
        <v>89</v>
      </c>
      <c r="C137" s="27" t="s">
        <v>274</v>
      </c>
      <c r="D137" s="12" t="s">
        <v>242</v>
      </c>
      <c r="E137" s="45" t="s">
        <v>90</v>
      </c>
      <c r="F137" s="31" t="s">
        <v>29</v>
      </c>
      <c r="G137" s="23">
        <v>50000</v>
      </c>
      <c r="H137" s="20">
        <v>0</v>
      </c>
      <c r="I137" s="16">
        <f t="shared" si="177"/>
        <v>1435</v>
      </c>
      <c r="J137" s="17">
        <f t="shared" si="178"/>
        <v>3550</v>
      </c>
      <c r="K137" s="18">
        <f>+G137*1.1%</f>
        <v>550</v>
      </c>
      <c r="L137" s="18">
        <f t="shared" si="183"/>
        <v>1520</v>
      </c>
      <c r="M137" s="26">
        <f t="shared" si="184"/>
        <v>3545.0000000000005</v>
      </c>
      <c r="N137" s="24">
        <v>0</v>
      </c>
      <c r="O137" s="20">
        <f t="shared" si="180"/>
        <v>2955</v>
      </c>
      <c r="P137" s="20">
        <f t="shared" si="181"/>
        <v>7645</v>
      </c>
      <c r="Q137" s="20">
        <f t="shared" si="182"/>
        <v>47045</v>
      </c>
    </row>
    <row r="138" spans="1:17" ht="30" customHeight="1" x14ac:dyDescent="0.35">
      <c r="A138" s="31">
        <v>110</v>
      </c>
      <c r="B138" s="27" t="s">
        <v>304</v>
      </c>
      <c r="C138" s="27" t="s">
        <v>274</v>
      </c>
      <c r="D138" s="12" t="s">
        <v>242</v>
      </c>
      <c r="E138" s="45" t="s">
        <v>305</v>
      </c>
      <c r="F138" s="31" t="s">
        <v>29</v>
      </c>
      <c r="G138" s="23">
        <v>37000</v>
      </c>
      <c r="H138" s="20">
        <v>19.25</v>
      </c>
      <c r="I138" s="16">
        <f t="shared" si="177"/>
        <v>1061.9000000000001</v>
      </c>
      <c r="J138" s="17">
        <f t="shared" si="178"/>
        <v>2627</v>
      </c>
      <c r="K138" s="18">
        <f>+G138*1.1%</f>
        <v>407.00000000000006</v>
      </c>
      <c r="L138" s="18">
        <f t="shared" si="183"/>
        <v>1124.8</v>
      </c>
      <c r="M138" s="26">
        <f t="shared" si="184"/>
        <v>2623.3</v>
      </c>
      <c r="N138" s="24">
        <v>0</v>
      </c>
      <c r="O138" s="20">
        <f t="shared" si="180"/>
        <v>2205.9499999999998</v>
      </c>
      <c r="P138" s="20">
        <f t="shared" si="181"/>
        <v>5657.3</v>
      </c>
      <c r="Q138" s="20">
        <f t="shared" si="182"/>
        <v>34794.050000000003</v>
      </c>
    </row>
    <row r="139" spans="1:17" ht="36" customHeight="1" x14ac:dyDescent="0.35">
      <c r="A139" s="31">
        <v>111</v>
      </c>
      <c r="B139" s="27" t="s">
        <v>306</v>
      </c>
      <c r="C139" s="27" t="s">
        <v>274</v>
      </c>
      <c r="D139" s="12" t="s">
        <v>242</v>
      </c>
      <c r="E139" s="45" t="s">
        <v>305</v>
      </c>
      <c r="F139" s="31" t="s">
        <v>29</v>
      </c>
      <c r="G139" s="23">
        <v>37000</v>
      </c>
      <c r="H139" s="20">
        <v>0</v>
      </c>
      <c r="I139" s="16">
        <f>G139*2.87/100</f>
        <v>1061.9000000000001</v>
      </c>
      <c r="J139" s="17">
        <f>G139*7.1/100</f>
        <v>2627</v>
      </c>
      <c r="K139" s="18">
        <f t="shared" ref="K139:K185" si="185">+G139*1.1%</f>
        <v>407.00000000000006</v>
      </c>
      <c r="L139" s="18">
        <f>G139*3.04/100</f>
        <v>1124.8</v>
      </c>
      <c r="M139" s="26">
        <f t="shared" ref="M139:M185" si="186">+G139*7.09%</f>
        <v>2623.3</v>
      </c>
      <c r="N139" s="24">
        <v>0</v>
      </c>
      <c r="O139" s="20">
        <f t="shared" ref="O139:O168" si="187">H139+I139+L139+N139</f>
        <v>2186.6999999999998</v>
      </c>
      <c r="P139" s="20">
        <f t="shared" ref="P139:P168" si="188">J139+K139+M139</f>
        <v>5657.3</v>
      </c>
      <c r="Q139" s="20">
        <f t="shared" si="182"/>
        <v>34813.300000000003</v>
      </c>
    </row>
    <row r="140" spans="1:17" ht="30" customHeight="1" x14ac:dyDescent="0.35">
      <c r="A140" s="31">
        <v>112</v>
      </c>
      <c r="B140" s="27" t="s">
        <v>93</v>
      </c>
      <c r="C140" s="27" t="s">
        <v>274</v>
      </c>
      <c r="D140" s="12" t="s">
        <v>242</v>
      </c>
      <c r="E140" s="45" t="s">
        <v>248</v>
      </c>
      <c r="F140" s="31" t="s">
        <v>29</v>
      </c>
      <c r="G140" s="23">
        <v>50000</v>
      </c>
      <c r="H140" s="20">
        <v>0</v>
      </c>
      <c r="I140" s="16">
        <f>G140*2.87/100</f>
        <v>1435</v>
      </c>
      <c r="J140" s="17">
        <f>G140*7.1/100</f>
        <v>3550</v>
      </c>
      <c r="K140" s="18">
        <f t="shared" si="185"/>
        <v>550</v>
      </c>
      <c r="L140" s="18">
        <f>G140*3.04/100</f>
        <v>1520</v>
      </c>
      <c r="M140" s="26">
        <f t="shared" si="186"/>
        <v>3545.0000000000005</v>
      </c>
      <c r="N140" s="24">
        <v>0</v>
      </c>
      <c r="O140" s="20">
        <f t="shared" si="187"/>
        <v>2955</v>
      </c>
      <c r="P140" s="20">
        <f t="shared" si="188"/>
        <v>7645</v>
      </c>
      <c r="Q140" s="20">
        <f t="shared" si="182"/>
        <v>47045</v>
      </c>
    </row>
    <row r="141" spans="1:17" ht="30" customHeight="1" x14ac:dyDescent="0.35">
      <c r="A141" s="31">
        <v>113</v>
      </c>
      <c r="B141" s="27" t="s">
        <v>91</v>
      </c>
      <c r="C141" s="27" t="s">
        <v>274</v>
      </c>
      <c r="D141" s="12" t="s">
        <v>242</v>
      </c>
      <c r="E141" s="45" t="s">
        <v>335</v>
      </c>
      <c r="F141" s="31" t="s">
        <v>29</v>
      </c>
      <c r="G141" s="23">
        <v>38000</v>
      </c>
      <c r="H141" s="20">
        <v>0</v>
      </c>
      <c r="I141" s="16">
        <f>G141*2.87/100</f>
        <v>1090.5999999999999</v>
      </c>
      <c r="J141" s="17">
        <f>G141*7.1/100</f>
        <v>2698</v>
      </c>
      <c r="K141" s="18">
        <f t="shared" si="185"/>
        <v>418.00000000000006</v>
      </c>
      <c r="L141" s="18">
        <f>G141*3.04/100</f>
        <v>1155.2</v>
      </c>
      <c r="M141" s="26">
        <f t="shared" si="186"/>
        <v>2694.2000000000003</v>
      </c>
      <c r="N141" s="24">
        <v>0</v>
      </c>
      <c r="O141" s="20">
        <f t="shared" si="187"/>
        <v>2245.8000000000002</v>
      </c>
      <c r="P141" s="20">
        <f t="shared" si="188"/>
        <v>5810.2000000000007</v>
      </c>
      <c r="Q141" s="20">
        <f t="shared" si="182"/>
        <v>35754.199999999997</v>
      </c>
    </row>
    <row r="142" spans="1:17" ht="30" customHeight="1" x14ac:dyDescent="0.35">
      <c r="A142" s="31">
        <v>114</v>
      </c>
      <c r="B142" s="27" t="s">
        <v>94</v>
      </c>
      <c r="C142" s="27" t="s">
        <v>274</v>
      </c>
      <c r="D142" s="12" t="s">
        <v>242</v>
      </c>
      <c r="E142" s="45" t="s">
        <v>335</v>
      </c>
      <c r="F142" s="31" t="s">
        <v>29</v>
      </c>
      <c r="G142" s="23">
        <v>38000</v>
      </c>
      <c r="H142" s="20">
        <v>0</v>
      </c>
      <c r="I142" s="16">
        <f t="shared" ref="I142:I149" si="189">G142*2.87/100</f>
        <v>1090.5999999999999</v>
      </c>
      <c r="J142" s="17">
        <f t="shared" ref="J142:J149" si="190">G142*7.1/100</f>
        <v>2698</v>
      </c>
      <c r="K142" s="18">
        <f t="shared" si="185"/>
        <v>418.00000000000006</v>
      </c>
      <c r="L142" s="18">
        <f t="shared" ref="L142:L149" si="191">G142*3.04/100</f>
        <v>1155.2</v>
      </c>
      <c r="M142" s="26">
        <f t="shared" si="186"/>
        <v>2694.2000000000003</v>
      </c>
      <c r="N142" s="24">
        <v>0</v>
      </c>
      <c r="O142" s="20">
        <f t="shared" si="187"/>
        <v>2245.8000000000002</v>
      </c>
      <c r="P142" s="20">
        <f t="shared" si="188"/>
        <v>5810.2000000000007</v>
      </c>
      <c r="Q142" s="20">
        <f t="shared" ref="Q142:Q149" si="192">G142-O142</f>
        <v>35754.199999999997</v>
      </c>
    </row>
    <row r="143" spans="1:17" ht="30" customHeight="1" x14ac:dyDescent="0.35">
      <c r="A143" s="31">
        <v>115</v>
      </c>
      <c r="B143" s="27" t="s">
        <v>168</v>
      </c>
      <c r="C143" s="27" t="s">
        <v>274</v>
      </c>
      <c r="D143" s="12" t="s">
        <v>242</v>
      </c>
      <c r="E143" s="45" t="s">
        <v>248</v>
      </c>
      <c r="F143" s="31" t="s">
        <v>32</v>
      </c>
      <c r="G143" s="23">
        <v>50000</v>
      </c>
      <c r="H143" s="20">
        <v>0</v>
      </c>
      <c r="I143" s="16">
        <f t="shared" si="189"/>
        <v>1435</v>
      </c>
      <c r="J143" s="17">
        <f t="shared" si="190"/>
        <v>3550</v>
      </c>
      <c r="K143" s="18">
        <f t="shared" si="185"/>
        <v>550</v>
      </c>
      <c r="L143" s="18">
        <f t="shared" si="191"/>
        <v>1520</v>
      </c>
      <c r="M143" s="26">
        <f t="shared" si="186"/>
        <v>3545.0000000000005</v>
      </c>
      <c r="N143" s="24">
        <v>1577.45</v>
      </c>
      <c r="O143" s="20">
        <f t="shared" si="187"/>
        <v>4532.45</v>
      </c>
      <c r="P143" s="20">
        <f t="shared" si="188"/>
        <v>7645</v>
      </c>
      <c r="Q143" s="20">
        <f t="shared" si="192"/>
        <v>45467.55</v>
      </c>
    </row>
    <row r="144" spans="1:17" ht="30" customHeight="1" x14ac:dyDescent="0.35">
      <c r="A144" s="31">
        <v>116</v>
      </c>
      <c r="B144" s="27" t="s">
        <v>169</v>
      </c>
      <c r="C144" s="27" t="s">
        <v>273</v>
      </c>
      <c r="D144" s="12" t="s">
        <v>242</v>
      </c>
      <c r="E144" s="45" t="s">
        <v>248</v>
      </c>
      <c r="F144" s="31" t="s">
        <v>32</v>
      </c>
      <c r="G144" s="23">
        <v>50000</v>
      </c>
      <c r="H144" s="20">
        <v>0</v>
      </c>
      <c r="I144" s="16">
        <f t="shared" si="189"/>
        <v>1435</v>
      </c>
      <c r="J144" s="17">
        <f t="shared" si="190"/>
        <v>3550</v>
      </c>
      <c r="K144" s="18">
        <f t="shared" si="185"/>
        <v>550</v>
      </c>
      <c r="L144" s="18">
        <f t="shared" si="191"/>
        <v>1520</v>
      </c>
      <c r="M144" s="26">
        <f t="shared" si="186"/>
        <v>3545.0000000000005</v>
      </c>
      <c r="N144" s="24">
        <v>0</v>
      </c>
      <c r="O144" s="20">
        <f t="shared" si="187"/>
        <v>2955</v>
      </c>
      <c r="P144" s="20">
        <f t="shared" si="188"/>
        <v>7645</v>
      </c>
      <c r="Q144" s="20">
        <f t="shared" si="192"/>
        <v>47045</v>
      </c>
    </row>
    <row r="145" spans="1:17" ht="30" customHeight="1" x14ac:dyDescent="0.35">
      <c r="A145" s="31">
        <v>117</v>
      </c>
      <c r="B145" s="27" t="s">
        <v>170</v>
      </c>
      <c r="C145" s="27" t="s">
        <v>274</v>
      </c>
      <c r="D145" s="12" t="s">
        <v>242</v>
      </c>
      <c r="E145" s="45" t="s">
        <v>248</v>
      </c>
      <c r="F145" s="31" t="s">
        <v>32</v>
      </c>
      <c r="G145" s="23">
        <v>50000</v>
      </c>
      <c r="H145" s="20">
        <v>0</v>
      </c>
      <c r="I145" s="16">
        <f t="shared" si="189"/>
        <v>1435</v>
      </c>
      <c r="J145" s="17">
        <f t="shared" si="190"/>
        <v>3550</v>
      </c>
      <c r="K145" s="18">
        <f t="shared" si="185"/>
        <v>550</v>
      </c>
      <c r="L145" s="18">
        <f t="shared" si="191"/>
        <v>1520</v>
      </c>
      <c r="M145" s="26">
        <f t="shared" si="186"/>
        <v>3545.0000000000005</v>
      </c>
      <c r="N145" s="24">
        <v>0</v>
      </c>
      <c r="O145" s="20">
        <f t="shared" si="187"/>
        <v>2955</v>
      </c>
      <c r="P145" s="20">
        <f t="shared" si="188"/>
        <v>7645</v>
      </c>
      <c r="Q145" s="20">
        <f t="shared" si="192"/>
        <v>47045</v>
      </c>
    </row>
    <row r="146" spans="1:17" ht="35.25" customHeight="1" x14ac:dyDescent="0.35">
      <c r="A146" s="31">
        <v>118</v>
      </c>
      <c r="B146" s="27" t="s">
        <v>190</v>
      </c>
      <c r="C146" s="27" t="s">
        <v>274</v>
      </c>
      <c r="D146" s="12" t="s">
        <v>242</v>
      </c>
      <c r="E146" s="45" t="s">
        <v>248</v>
      </c>
      <c r="F146" s="31" t="s">
        <v>32</v>
      </c>
      <c r="G146" s="23">
        <v>50000</v>
      </c>
      <c r="H146" s="20">
        <v>0</v>
      </c>
      <c r="I146" s="16">
        <f t="shared" si="189"/>
        <v>1435</v>
      </c>
      <c r="J146" s="17">
        <f t="shared" si="190"/>
        <v>3550</v>
      </c>
      <c r="K146" s="18">
        <f t="shared" si="185"/>
        <v>550</v>
      </c>
      <c r="L146" s="18">
        <f t="shared" si="191"/>
        <v>1520</v>
      </c>
      <c r="M146" s="26">
        <f t="shared" si="186"/>
        <v>3545.0000000000005</v>
      </c>
      <c r="N146" s="24">
        <v>0</v>
      </c>
      <c r="O146" s="20">
        <f t="shared" si="187"/>
        <v>2955</v>
      </c>
      <c r="P146" s="20">
        <f t="shared" si="188"/>
        <v>7645</v>
      </c>
      <c r="Q146" s="20">
        <f t="shared" si="192"/>
        <v>47045</v>
      </c>
    </row>
    <row r="147" spans="1:17" ht="39.75" customHeight="1" x14ac:dyDescent="0.35">
      <c r="A147" s="31">
        <v>119</v>
      </c>
      <c r="B147" s="27" t="s">
        <v>184</v>
      </c>
      <c r="C147" s="27" t="s">
        <v>274</v>
      </c>
      <c r="D147" s="12" t="s">
        <v>242</v>
      </c>
      <c r="E147" s="45" t="s">
        <v>248</v>
      </c>
      <c r="F147" s="31" t="s">
        <v>32</v>
      </c>
      <c r="G147" s="23">
        <v>50000</v>
      </c>
      <c r="H147" s="20">
        <v>1617.38</v>
      </c>
      <c r="I147" s="16">
        <f t="shared" si="189"/>
        <v>1435</v>
      </c>
      <c r="J147" s="17">
        <f t="shared" si="190"/>
        <v>3550</v>
      </c>
      <c r="K147" s="18">
        <f t="shared" si="185"/>
        <v>550</v>
      </c>
      <c r="L147" s="18">
        <f t="shared" si="191"/>
        <v>1520</v>
      </c>
      <c r="M147" s="26">
        <f t="shared" si="186"/>
        <v>3545.0000000000005</v>
      </c>
      <c r="N147" s="24">
        <v>1577.45</v>
      </c>
      <c r="O147" s="20">
        <f t="shared" si="187"/>
        <v>6149.83</v>
      </c>
      <c r="P147" s="20">
        <f t="shared" si="188"/>
        <v>7645</v>
      </c>
      <c r="Q147" s="20">
        <f t="shared" si="192"/>
        <v>43850.17</v>
      </c>
    </row>
    <row r="148" spans="1:17" ht="36.75" customHeight="1" x14ac:dyDescent="0.35">
      <c r="A148" s="31">
        <v>120</v>
      </c>
      <c r="B148" s="27" t="s">
        <v>207</v>
      </c>
      <c r="C148" s="27" t="s">
        <v>273</v>
      </c>
      <c r="D148" s="12" t="s">
        <v>242</v>
      </c>
      <c r="E148" s="45" t="s">
        <v>248</v>
      </c>
      <c r="F148" s="31" t="s">
        <v>32</v>
      </c>
      <c r="G148" s="23">
        <v>50000</v>
      </c>
      <c r="H148" s="20">
        <v>0</v>
      </c>
      <c r="I148" s="16">
        <f t="shared" si="189"/>
        <v>1435</v>
      </c>
      <c r="J148" s="17">
        <f t="shared" si="190"/>
        <v>3550</v>
      </c>
      <c r="K148" s="18">
        <f t="shared" si="185"/>
        <v>550</v>
      </c>
      <c r="L148" s="18">
        <f t="shared" si="191"/>
        <v>1520</v>
      </c>
      <c r="M148" s="26">
        <f t="shared" si="186"/>
        <v>3545.0000000000005</v>
      </c>
      <c r="N148" s="24">
        <v>0</v>
      </c>
      <c r="O148" s="20">
        <f t="shared" si="187"/>
        <v>2955</v>
      </c>
      <c r="P148" s="20">
        <f t="shared" si="188"/>
        <v>7645</v>
      </c>
      <c r="Q148" s="20">
        <f t="shared" si="192"/>
        <v>47045</v>
      </c>
    </row>
    <row r="149" spans="1:17" ht="30" customHeight="1" x14ac:dyDescent="0.35">
      <c r="A149" s="31">
        <v>121</v>
      </c>
      <c r="B149" s="27" t="s">
        <v>208</v>
      </c>
      <c r="C149" s="27" t="s">
        <v>273</v>
      </c>
      <c r="D149" s="12" t="s">
        <v>242</v>
      </c>
      <c r="E149" s="45" t="s">
        <v>248</v>
      </c>
      <c r="F149" s="31" t="s">
        <v>32</v>
      </c>
      <c r="G149" s="23">
        <v>50000</v>
      </c>
      <c r="H149" s="20">
        <v>1854</v>
      </c>
      <c r="I149" s="16">
        <f t="shared" si="189"/>
        <v>1435</v>
      </c>
      <c r="J149" s="17">
        <f t="shared" si="190"/>
        <v>3550</v>
      </c>
      <c r="K149" s="18">
        <f t="shared" si="185"/>
        <v>550</v>
      </c>
      <c r="L149" s="18">
        <f t="shared" si="191"/>
        <v>1520</v>
      </c>
      <c r="M149" s="26">
        <f t="shared" si="186"/>
        <v>3545.0000000000005</v>
      </c>
      <c r="N149" s="24">
        <v>0</v>
      </c>
      <c r="O149" s="20">
        <f t="shared" si="187"/>
        <v>4809</v>
      </c>
      <c r="P149" s="20">
        <f t="shared" si="188"/>
        <v>7645</v>
      </c>
      <c r="Q149" s="20">
        <f t="shared" si="192"/>
        <v>45191</v>
      </c>
    </row>
    <row r="150" spans="1:17" ht="30" customHeight="1" x14ac:dyDescent="0.35">
      <c r="A150" s="31">
        <v>122</v>
      </c>
      <c r="B150" s="27" t="s">
        <v>83</v>
      </c>
      <c r="C150" s="27" t="s">
        <v>273</v>
      </c>
      <c r="D150" s="12" t="s">
        <v>242</v>
      </c>
      <c r="E150" s="45" t="s">
        <v>302</v>
      </c>
      <c r="F150" s="31" t="s">
        <v>322</v>
      </c>
      <c r="G150" s="23">
        <v>38000</v>
      </c>
      <c r="H150" s="20">
        <v>0</v>
      </c>
      <c r="I150" s="16">
        <f t="shared" ref="I150:I156" si="193">G150*2.87/100</f>
        <v>1090.5999999999999</v>
      </c>
      <c r="J150" s="17">
        <f t="shared" ref="J150:J156" si="194">G150*7.1/100</f>
        <v>2698</v>
      </c>
      <c r="K150" s="18">
        <f t="shared" si="185"/>
        <v>418.00000000000006</v>
      </c>
      <c r="L150" s="18">
        <f t="shared" ref="L150:L156" si="195">G150*3.04/100</f>
        <v>1155.2</v>
      </c>
      <c r="M150" s="26">
        <f t="shared" si="186"/>
        <v>2694.2000000000003</v>
      </c>
      <c r="N150" s="24">
        <f>1577.45*2</f>
        <v>3154.9</v>
      </c>
      <c r="O150" s="20">
        <f t="shared" si="187"/>
        <v>5400.7000000000007</v>
      </c>
      <c r="P150" s="20">
        <f t="shared" si="188"/>
        <v>5810.2000000000007</v>
      </c>
      <c r="Q150" s="20">
        <f t="shared" si="182"/>
        <v>32599.3</v>
      </c>
    </row>
    <row r="151" spans="1:17" ht="30" customHeight="1" x14ac:dyDescent="0.35">
      <c r="A151" s="31">
        <v>123</v>
      </c>
      <c r="B151" s="27" t="s">
        <v>144</v>
      </c>
      <c r="C151" s="27" t="s">
        <v>274</v>
      </c>
      <c r="D151" s="12" t="s">
        <v>242</v>
      </c>
      <c r="E151" s="45" t="s">
        <v>227</v>
      </c>
      <c r="F151" s="31" t="s">
        <v>322</v>
      </c>
      <c r="G151" s="23">
        <v>37000</v>
      </c>
      <c r="H151" s="20">
        <v>0</v>
      </c>
      <c r="I151" s="16">
        <f t="shared" si="193"/>
        <v>1061.9000000000001</v>
      </c>
      <c r="J151" s="17">
        <f t="shared" si="194"/>
        <v>2627</v>
      </c>
      <c r="K151" s="18">
        <f t="shared" si="185"/>
        <v>407.00000000000006</v>
      </c>
      <c r="L151" s="18">
        <f t="shared" si="195"/>
        <v>1124.8</v>
      </c>
      <c r="M151" s="26">
        <f t="shared" si="186"/>
        <v>2623.3</v>
      </c>
      <c r="N151" s="24">
        <v>0</v>
      </c>
      <c r="O151" s="20">
        <f t="shared" si="187"/>
        <v>2186.6999999999998</v>
      </c>
      <c r="P151" s="20">
        <f t="shared" si="188"/>
        <v>5657.3</v>
      </c>
      <c r="Q151" s="20">
        <f t="shared" ref="Q151:Q156" si="196">G151-O151</f>
        <v>34813.300000000003</v>
      </c>
    </row>
    <row r="152" spans="1:17" ht="30" customHeight="1" x14ac:dyDescent="0.35">
      <c r="A152" s="31">
        <v>124</v>
      </c>
      <c r="B152" s="27" t="s">
        <v>159</v>
      </c>
      <c r="C152" s="27" t="s">
        <v>274</v>
      </c>
      <c r="D152" s="12" t="s">
        <v>242</v>
      </c>
      <c r="E152" s="45" t="s">
        <v>217</v>
      </c>
      <c r="F152" s="31" t="s">
        <v>322</v>
      </c>
      <c r="G152" s="23">
        <v>38000</v>
      </c>
      <c r="H152" s="20">
        <v>0</v>
      </c>
      <c r="I152" s="16">
        <f t="shared" si="193"/>
        <v>1090.5999999999999</v>
      </c>
      <c r="J152" s="17">
        <f t="shared" si="194"/>
        <v>2698</v>
      </c>
      <c r="K152" s="18">
        <f t="shared" si="185"/>
        <v>418.00000000000006</v>
      </c>
      <c r="L152" s="18">
        <f t="shared" si="195"/>
        <v>1155.2</v>
      </c>
      <c r="M152" s="26">
        <f t="shared" si="186"/>
        <v>2694.2000000000003</v>
      </c>
      <c r="N152" s="24">
        <v>0</v>
      </c>
      <c r="O152" s="20">
        <f t="shared" si="187"/>
        <v>2245.8000000000002</v>
      </c>
      <c r="P152" s="20">
        <f t="shared" si="188"/>
        <v>5810.2000000000007</v>
      </c>
      <c r="Q152" s="20">
        <f t="shared" si="196"/>
        <v>35754.199999999997</v>
      </c>
    </row>
    <row r="153" spans="1:17" ht="30" customHeight="1" x14ac:dyDescent="0.35">
      <c r="A153" s="31">
        <v>125</v>
      </c>
      <c r="B153" s="27" t="s">
        <v>160</v>
      </c>
      <c r="C153" s="27" t="s">
        <v>274</v>
      </c>
      <c r="D153" s="12" t="s">
        <v>242</v>
      </c>
      <c r="E153" s="45" t="s">
        <v>227</v>
      </c>
      <c r="F153" s="31" t="s">
        <v>322</v>
      </c>
      <c r="G153" s="23">
        <v>37000</v>
      </c>
      <c r="H153" s="20">
        <v>0</v>
      </c>
      <c r="I153" s="16">
        <f t="shared" si="193"/>
        <v>1061.9000000000001</v>
      </c>
      <c r="J153" s="17">
        <f t="shared" si="194"/>
        <v>2627</v>
      </c>
      <c r="K153" s="18">
        <f t="shared" si="185"/>
        <v>407.00000000000006</v>
      </c>
      <c r="L153" s="18">
        <f t="shared" si="195"/>
        <v>1124.8</v>
      </c>
      <c r="M153" s="26">
        <f t="shared" si="186"/>
        <v>2623.3</v>
      </c>
      <c r="N153" s="24">
        <v>1577.45</v>
      </c>
      <c r="O153" s="20">
        <f t="shared" si="187"/>
        <v>3764.1499999999996</v>
      </c>
      <c r="P153" s="20">
        <f t="shared" si="188"/>
        <v>5657.3</v>
      </c>
      <c r="Q153" s="20">
        <f t="shared" si="196"/>
        <v>33235.85</v>
      </c>
    </row>
    <row r="154" spans="1:17" ht="30" customHeight="1" x14ac:dyDescent="0.35">
      <c r="A154" s="31">
        <v>126</v>
      </c>
      <c r="B154" s="27" t="s">
        <v>161</v>
      </c>
      <c r="C154" s="27" t="s">
        <v>274</v>
      </c>
      <c r="D154" s="12" t="s">
        <v>242</v>
      </c>
      <c r="E154" s="45" t="s">
        <v>227</v>
      </c>
      <c r="F154" s="31" t="s">
        <v>322</v>
      </c>
      <c r="G154" s="23">
        <v>37000</v>
      </c>
      <c r="H154" s="20">
        <v>0</v>
      </c>
      <c r="I154" s="16">
        <f t="shared" si="193"/>
        <v>1061.9000000000001</v>
      </c>
      <c r="J154" s="17">
        <f t="shared" si="194"/>
        <v>2627</v>
      </c>
      <c r="K154" s="18">
        <f t="shared" si="185"/>
        <v>407.00000000000006</v>
      </c>
      <c r="L154" s="18">
        <f t="shared" si="195"/>
        <v>1124.8</v>
      </c>
      <c r="M154" s="26">
        <f t="shared" si="186"/>
        <v>2623.3</v>
      </c>
      <c r="N154" s="24">
        <v>1577.45</v>
      </c>
      <c r="O154" s="20">
        <f t="shared" si="187"/>
        <v>3764.1499999999996</v>
      </c>
      <c r="P154" s="20">
        <f t="shared" si="188"/>
        <v>5657.3</v>
      </c>
      <c r="Q154" s="20">
        <f t="shared" si="196"/>
        <v>33235.85</v>
      </c>
    </row>
    <row r="155" spans="1:17" ht="30" customHeight="1" x14ac:dyDescent="0.35">
      <c r="A155" s="31">
        <v>127</v>
      </c>
      <c r="B155" s="27" t="s">
        <v>162</v>
      </c>
      <c r="C155" s="27" t="s">
        <v>273</v>
      </c>
      <c r="D155" s="12" t="s">
        <v>242</v>
      </c>
      <c r="E155" s="45" t="s">
        <v>227</v>
      </c>
      <c r="F155" s="31" t="s">
        <v>322</v>
      </c>
      <c r="G155" s="23">
        <v>37000</v>
      </c>
      <c r="H155" s="20">
        <v>0</v>
      </c>
      <c r="I155" s="16">
        <f t="shared" si="193"/>
        <v>1061.9000000000001</v>
      </c>
      <c r="J155" s="17">
        <f t="shared" si="194"/>
        <v>2627</v>
      </c>
      <c r="K155" s="18">
        <f t="shared" si="185"/>
        <v>407.00000000000006</v>
      </c>
      <c r="L155" s="18">
        <f t="shared" si="195"/>
        <v>1124.8</v>
      </c>
      <c r="M155" s="26">
        <f t="shared" si="186"/>
        <v>2623.3</v>
      </c>
      <c r="N155" s="24">
        <v>0</v>
      </c>
      <c r="O155" s="20">
        <f t="shared" si="187"/>
        <v>2186.6999999999998</v>
      </c>
      <c r="P155" s="20">
        <f t="shared" si="188"/>
        <v>5657.3</v>
      </c>
      <c r="Q155" s="20">
        <f t="shared" si="196"/>
        <v>34813.300000000003</v>
      </c>
    </row>
    <row r="156" spans="1:17" ht="30" customHeight="1" x14ac:dyDescent="0.35">
      <c r="A156" s="31">
        <v>128</v>
      </c>
      <c r="B156" s="27" t="s">
        <v>163</v>
      </c>
      <c r="C156" s="27" t="s">
        <v>274</v>
      </c>
      <c r="D156" s="12" t="s">
        <v>242</v>
      </c>
      <c r="E156" s="45" t="s">
        <v>227</v>
      </c>
      <c r="F156" s="31" t="s">
        <v>322</v>
      </c>
      <c r="G156" s="23">
        <v>37000</v>
      </c>
      <c r="H156" s="20">
        <v>0</v>
      </c>
      <c r="I156" s="16">
        <f t="shared" si="193"/>
        <v>1061.9000000000001</v>
      </c>
      <c r="J156" s="17">
        <f t="shared" si="194"/>
        <v>2627</v>
      </c>
      <c r="K156" s="18">
        <f t="shared" si="185"/>
        <v>407.00000000000006</v>
      </c>
      <c r="L156" s="18">
        <f t="shared" si="195"/>
        <v>1124.8</v>
      </c>
      <c r="M156" s="26">
        <f t="shared" si="186"/>
        <v>2623.3</v>
      </c>
      <c r="N156" s="24">
        <v>0</v>
      </c>
      <c r="O156" s="20">
        <f t="shared" si="187"/>
        <v>2186.6999999999998</v>
      </c>
      <c r="P156" s="20">
        <f t="shared" si="188"/>
        <v>5657.3</v>
      </c>
      <c r="Q156" s="20">
        <f t="shared" si="196"/>
        <v>34813.300000000003</v>
      </c>
    </row>
    <row r="157" spans="1:17" ht="30" customHeight="1" x14ac:dyDescent="0.35">
      <c r="A157" s="31">
        <v>129</v>
      </c>
      <c r="B157" s="27" t="s">
        <v>174</v>
      </c>
      <c r="C157" s="27" t="s">
        <v>274</v>
      </c>
      <c r="D157" s="12" t="s">
        <v>242</v>
      </c>
      <c r="E157" s="45" t="s">
        <v>227</v>
      </c>
      <c r="F157" s="31" t="s">
        <v>322</v>
      </c>
      <c r="G157" s="23">
        <v>37000</v>
      </c>
      <c r="H157" s="20">
        <v>0</v>
      </c>
      <c r="I157" s="16">
        <f t="shared" ref="I157:I163" si="197">G157*2.87/100</f>
        <v>1061.9000000000001</v>
      </c>
      <c r="J157" s="17">
        <f t="shared" ref="J157:J163" si="198">G157*7.1/100</f>
        <v>2627</v>
      </c>
      <c r="K157" s="18">
        <f t="shared" si="185"/>
        <v>407.00000000000006</v>
      </c>
      <c r="L157" s="18">
        <f t="shared" ref="L157:L163" si="199">G157*3.04/100</f>
        <v>1124.8</v>
      </c>
      <c r="M157" s="26">
        <f t="shared" si="186"/>
        <v>2623.3</v>
      </c>
      <c r="N157" s="24">
        <v>0</v>
      </c>
      <c r="O157" s="20">
        <f t="shared" si="187"/>
        <v>2186.6999999999998</v>
      </c>
      <c r="P157" s="20">
        <f t="shared" si="188"/>
        <v>5657.3</v>
      </c>
      <c r="Q157" s="20">
        <f t="shared" ref="Q157:Q163" si="200">G157-O157</f>
        <v>34813.300000000003</v>
      </c>
    </row>
    <row r="158" spans="1:17" ht="30" customHeight="1" x14ac:dyDescent="0.35">
      <c r="A158" s="31">
        <v>130</v>
      </c>
      <c r="B158" s="27" t="s">
        <v>176</v>
      </c>
      <c r="C158" s="27" t="s">
        <v>274</v>
      </c>
      <c r="D158" s="12" t="s">
        <v>242</v>
      </c>
      <c r="E158" s="45" t="s">
        <v>227</v>
      </c>
      <c r="F158" s="31" t="s">
        <v>322</v>
      </c>
      <c r="G158" s="23">
        <v>37000</v>
      </c>
      <c r="H158" s="20">
        <v>0</v>
      </c>
      <c r="I158" s="16">
        <f t="shared" si="197"/>
        <v>1061.9000000000001</v>
      </c>
      <c r="J158" s="17">
        <f t="shared" si="198"/>
        <v>2627</v>
      </c>
      <c r="K158" s="18">
        <f t="shared" si="185"/>
        <v>407.00000000000006</v>
      </c>
      <c r="L158" s="18">
        <f t="shared" si="199"/>
        <v>1124.8</v>
      </c>
      <c r="M158" s="26">
        <f t="shared" si="186"/>
        <v>2623.3</v>
      </c>
      <c r="N158" s="24">
        <v>0</v>
      </c>
      <c r="O158" s="20">
        <f t="shared" si="187"/>
        <v>2186.6999999999998</v>
      </c>
      <c r="P158" s="20">
        <f t="shared" si="188"/>
        <v>5657.3</v>
      </c>
      <c r="Q158" s="20">
        <f t="shared" si="200"/>
        <v>34813.300000000003</v>
      </c>
    </row>
    <row r="159" spans="1:17" ht="30" customHeight="1" x14ac:dyDescent="0.35">
      <c r="A159" s="31">
        <v>131</v>
      </c>
      <c r="B159" s="27" t="s">
        <v>177</v>
      </c>
      <c r="C159" s="27" t="s">
        <v>274</v>
      </c>
      <c r="D159" s="12" t="s">
        <v>242</v>
      </c>
      <c r="E159" s="45" t="s">
        <v>227</v>
      </c>
      <c r="F159" s="31" t="s">
        <v>322</v>
      </c>
      <c r="G159" s="23">
        <v>37000</v>
      </c>
      <c r="H159" s="20">
        <v>0</v>
      </c>
      <c r="I159" s="16">
        <f t="shared" si="197"/>
        <v>1061.9000000000001</v>
      </c>
      <c r="J159" s="17">
        <f t="shared" si="198"/>
        <v>2627</v>
      </c>
      <c r="K159" s="18">
        <f t="shared" si="185"/>
        <v>407.00000000000006</v>
      </c>
      <c r="L159" s="18">
        <f t="shared" si="199"/>
        <v>1124.8</v>
      </c>
      <c r="M159" s="26">
        <f t="shared" si="186"/>
        <v>2623.3</v>
      </c>
      <c r="N159" s="24">
        <v>0</v>
      </c>
      <c r="O159" s="20">
        <f t="shared" si="187"/>
        <v>2186.6999999999998</v>
      </c>
      <c r="P159" s="20">
        <f t="shared" si="188"/>
        <v>5657.3</v>
      </c>
      <c r="Q159" s="20">
        <f t="shared" si="200"/>
        <v>34813.300000000003</v>
      </c>
    </row>
    <row r="160" spans="1:17" ht="30" customHeight="1" x14ac:dyDescent="0.35">
      <c r="A160" s="31">
        <v>132</v>
      </c>
      <c r="B160" s="27" t="s">
        <v>185</v>
      </c>
      <c r="C160" s="27" t="s">
        <v>273</v>
      </c>
      <c r="D160" s="12" t="s">
        <v>242</v>
      </c>
      <c r="E160" s="45" t="s">
        <v>227</v>
      </c>
      <c r="F160" s="31" t="s">
        <v>322</v>
      </c>
      <c r="G160" s="23">
        <v>37000</v>
      </c>
      <c r="H160" s="20">
        <v>0</v>
      </c>
      <c r="I160" s="16">
        <f t="shared" si="197"/>
        <v>1061.9000000000001</v>
      </c>
      <c r="J160" s="17">
        <f t="shared" si="198"/>
        <v>2627</v>
      </c>
      <c r="K160" s="18">
        <f t="shared" si="185"/>
        <v>407.00000000000006</v>
      </c>
      <c r="L160" s="18">
        <f t="shared" si="199"/>
        <v>1124.8</v>
      </c>
      <c r="M160" s="26">
        <f t="shared" si="186"/>
        <v>2623.3</v>
      </c>
      <c r="N160" s="24">
        <v>1577.45</v>
      </c>
      <c r="O160" s="20">
        <f t="shared" si="187"/>
        <v>3764.1499999999996</v>
      </c>
      <c r="P160" s="20">
        <f t="shared" si="188"/>
        <v>5657.3</v>
      </c>
      <c r="Q160" s="20">
        <f t="shared" si="200"/>
        <v>33235.85</v>
      </c>
    </row>
    <row r="161" spans="1:17" ht="30" customHeight="1" x14ac:dyDescent="0.35">
      <c r="A161" s="31">
        <v>133</v>
      </c>
      <c r="B161" s="27" t="s">
        <v>224</v>
      </c>
      <c r="C161" s="27" t="s">
        <v>274</v>
      </c>
      <c r="D161" s="12" t="s">
        <v>242</v>
      </c>
      <c r="E161" s="45" t="s">
        <v>227</v>
      </c>
      <c r="F161" s="31" t="s">
        <v>322</v>
      </c>
      <c r="G161" s="23">
        <v>37000</v>
      </c>
      <c r="H161" s="20">
        <v>0</v>
      </c>
      <c r="I161" s="16">
        <f t="shared" si="197"/>
        <v>1061.9000000000001</v>
      </c>
      <c r="J161" s="17">
        <f t="shared" si="198"/>
        <v>2627</v>
      </c>
      <c r="K161" s="18">
        <f t="shared" si="185"/>
        <v>407.00000000000006</v>
      </c>
      <c r="L161" s="18">
        <f t="shared" si="199"/>
        <v>1124.8</v>
      </c>
      <c r="M161" s="26">
        <f t="shared" si="186"/>
        <v>2623.3</v>
      </c>
      <c r="N161" s="24">
        <v>0</v>
      </c>
      <c r="O161" s="20">
        <f t="shared" si="187"/>
        <v>2186.6999999999998</v>
      </c>
      <c r="P161" s="20">
        <f t="shared" si="188"/>
        <v>5657.3</v>
      </c>
      <c r="Q161" s="20">
        <f t="shared" si="200"/>
        <v>34813.300000000003</v>
      </c>
    </row>
    <row r="162" spans="1:17" ht="23.25" customHeight="1" x14ac:dyDescent="0.35">
      <c r="A162" s="31">
        <v>134</v>
      </c>
      <c r="B162" s="27" t="s">
        <v>171</v>
      </c>
      <c r="C162" s="27" t="s">
        <v>274</v>
      </c>
      <c r="D162" s="12" t="s">
        <v>242</v>
      </c>
      <c r="E162" s="45" t="s">
        <v>216</v>
      </c>
      <c r="F162" s="31" t="s">
        <v>322</v>
      </c>
      <c r="G162" s="23">
        <v>37000</v>
      </c>
      <c r="H162" s="20">
        <v>0</v>
      </c>
      <c r="I162" s="16">
        <f t="shared" si="197"/>
        <v>1061.9000000000001</v>
      </c>
      <c r="J162" s="17">
        <f t="shared" si="198"/>
        <v>2627</v>
      </c>
      <c r="K162" s="18">
        <f t="shared" si="185"/>
        <v>407.00000000000006</v>
      </c>
      <c r="L162" s="18">
        <f t="shared" si="199"/>
        <v>1124.8</v>
      </c>
      <c r="M162" s="26">
        <f t="shared" si="186"/>
        <v>2623.3</v>
      </c>
      <c r="N162" s="24">
        <v>0</v>
      </c>
      <c r="O162" s="20">
        <f t="shared" si="187"/>
        <v>2186.6999999999998</v>
      </c>
      <c r="P162" s="20">
        <f t="shared" si="188"/>
        <v>5657.3</v>
      </c>
      <c r="Q162" s="20">
        <f t="shared" si="200"/>
        <v>34813.300000000003</v>
      </c>
    </row>
    <row r="163" spans="1:17" ht="30" customHeight="1" x14ac:dyDescent="0.35">
      <c r="A163" s="31">
        <v>135</v>
      </c>
      <c r="B163" s="27" t="s">
        <v>229</v>
      </c>
      <c r="C163" s="27" t="s">
        <v>274</v>
      </c>
      <c r="D163" s="12" t="s">
        <v>242</v>
      </c>
      <c r="E163" s="45" t="s">
        <v>230</v>
      </c>
      <c r="F163" s="31" t="s">
        <v>322</v>
      </c>
      <c r="G163" s="23">
        <v>38000</v>
      </c>
      <c r="H163" s="20">
        <v>0</v>
      </c>
      <c r="I163" s="16">
        <f t="shared" si="197"/>
        <v>1090.5999999999999</v>
      </c>
      <c r="J163" s="17">
        <f t="shared" si="198"/>
        <v>2698</v>
      </c>
      <c r="K163" s="18">
        <f t="shared" si="185"/>
        <v>418.00000000000006</v>
      </c>
      <c r="L163" s="18">
        <f t="shared" si="199"/>
        <v>1155.2</v>
      </c>
      <c r="M163" s="26">
        <f t="shared" si="186"/>
        <v>2694.2000000000003</v>
      </c>
      <c r="N163" s="24">
        <v>1577.45</v>
      </c>
      <c r="O163" s="20">
        <f t="shared" si="187"/>
        <v>3823.25</v>
      </c>
      <c r="P163" s="20">
        <f t="shared" si="188"/>
        <v>5810.2000000000007</v>
      </c>
      <c r="Q163" s="20">
        <f t="shared" si="200"/>
        <v>34176.75</v>
      </c>
    </row>
    <row r="164" spans="1:17" ht="21" x14ac:dyDescent="0.35">
      <c r="A164" s="31">
        <v>136</v>
      </c>
      <c r="B164" s="12" t="s">
        <v>200</v>
      </c>
      <c r="C164" s="12" t="s">
        <v>274</v>
      </c>
      <c r="D164" s="12" t="s">
        <v>242</v>
      </c>
      <c r="E164" s="12" t="s">
        <v>235</v>
      </c>
      <c r="F164" s="31" t="s">
        <v>322</v>
      </c>
      <c r="G164" s="23">
        <v>38000</v>
      </c>
      <c r="H164" s="15">
        <v>0</v>
      </c>
      <c r="I164" s="16">
        <f t="shared" ref="I164:I185" si="201">G164*2.87/100</f>
        <v>1090.5999999999999</v>
      </c>
      <c r="J164" s="17">
        <f t="shared" ref="J164:J185" si="202">G164*7.1/100</f>
        <v>2698</v>
      </c>
      <c r="K164" s="18">
        <f t="shared" si="185"/>
        <v>418.00000000000006</v>
      </c>
      <c r="L164" s="18">
        <f t="shared" ref="L164:L185" si="203">G164*3.04/100</f>
        <v>1155.2</v>
      </c>
      <c r="M164" s="26">
        <f t="shared" si="186"/>
        <v>2694.2000000000003</v>
      </c>
      <c r="N164" s="24">
        <f>1577.45*2</f>
        <v>3154.9</v>
      </c>
      <c r="O164" s="20">
        <f t="shared" si="187"/>
        <v>5400.7000000000007</v>
      </c>
      <c r="P164" s="20">
        <f t="shared" si="188"/>
        <v>5810.2000000000007</v>
      </c>
      <c r="Q164" s="20">
        <f>G164-O164</f>
        <v>32599.3</v>
      </c>
    </row>
    <row r="165" spans="1:17" ht="21" x14ac:dyDescent="0.35">
      <c r="A165" s="31">
        <v>137</v>
      </c>
      <c r="B165" s="12" t="s">
        <v>362</v>
      </c>
      <c r="C165" s="12" t="s">
        <v>274</v>
      </c>
      <c r="D165" s="12" t="s">
        <v>242</v>
      </c>
      <c r="E165" s="12" t="s">
        <v>363</v>
      </c>
      <c r="F165" s="31" t="s">
        <v>32</v>
      </c>
      <c r="G165" s="23">
        <v>85000</v>
      </c>
      <c r="H165" s="15">
        <v>8576.99</v>
      </c>
      <c r="I165" s="16">
        <f t="shared" si="201"/>
        <v>2439.5</v>
      </c>
      <c r="J165" s="17">
        <f t="shared" si="202"/>
        <v>6035</v>
      </c>
      <c r="K165" s="18">
        <f>74808*1.1%</f>
        <v>822.88800000000003</v>
      </c>
      <c r="L165" s="18">
        <f t="shared" si="203"/>
        <v>2584</v>
      </c>
      <c r="M165" s="26">
        <f t="shared" si="186"/>
        <v>6026.5</v>
      </c>
      <c r="N165" s="24">
        <v>0</v>
      </c>
      <c r="O165" s="20">
        <f t="shared" si="187"/>
        <v>13600.49</v>
      </c>
      <c r="P165" s="20">
        <f t="shared" si="188"/>
        <v>12884.387999999999</v>
      </c>
      <c r="Q165" s="20">
        <f>G165-O165</f>
        <v>71399.509999999995</v>
      </c>
    </row>
    <row r="166" spans="1:17" ht="21" x14ac:dyDescent="0.35">
      <c r="A166" s="31">
        <v>138</v>
      </c>
      <c r="B166" s="12" t="s">
        <v>86</v>
      </c>
      <c r="C166" s="12" t="s">
        <v>274</v>
      </c>
      <c r="D166" s="12" t="s">
        <v>242</v>
      </c>
      <c r="E166" s="12" t="s">
        <v>217</v>
      </c>
      <c r="F166" s="31" t="s">
        <v>322</v>
      </c>
      <c r="G166" s="23">
        <v>38000</v>
      </c>
      <c r="H166" s="15">
        <v>0</v>
      </c>
      <c r="I166" s="16">
        <f t="shared" si="201"/>
        <v>1090.5999999999999</v>
      </c>
      <c r="J166" s="17">
        <f t="shared" si="202"/>
        <v>2698</v>
      </c>
      <c r="K166" s="18">
        <f t="shared" si="185"/>
        <v>418.00000000000006</v>
      </c>
      <c r="L166" s="18">
        <f t="shared" si="203"/>
        <v>1155.2</v>
      </c>
      <c r="M166" s="26">
        <f t="shared" si="186"/>
        <v>2694.2000000000003</v>
      </c>
      <c r="N166" s="24">
        <v>0</v>
      </c>
      <c r="O166" s="20">
        <f t="shared" si="187"/>
        <v>2245.8000000000002</v>
      </c>
      <c r="P166" s="20">
        <f t="shared" si="188"/>
        <v>5810.2000000000007</v>
      </c>
      <c r="Q166" s="20">
        <f>G166-O166</f>
        <v>35754.199999999997</v>
      </c>
    </row>
    <row r="167" spans="1:17" ht="24.75" customHeight="1" x14ac:dyDescent="0.35">
      <c r="A167" s="31">
        <v>139</v>
      </c>
      <c r="B167" s="27" t="s">
        <v>191</v>
      </c>
      <c r="C167" s="27" t="s">
        <v>274</v>
      </c>
      <c r="D167" s="12" t="s">
        <v>242</v>
      </c>
      <c r="E167" s="27" t="s">
        <v>235</v>
      </c>
      <c r="F167" s="31" t="s">
        <v>322</v>
      </c>
      <c r="G167" s="23">
        <v>38000</v>
      </c>
      <c r="H167" s="20">
        <v>0</v>
      </c>
      <c r="I167" s="16">
        <f t="shared" si="201"/>
        <v>1090.5999999999999</v>
      </c>
      <c r="J167" s="17">
        <f t="shared" si="202"/>
        <v>2698</v>
      </c>
      <c r="K167" s="18">
        <f t="shared" si="185"/>
        <v>418.00000000000006</v>
      </c>
      <c r="L167" s="18">
        <f t="shared" si="203"/>
        <v>1155.2</v>
      </c>
      <c r="M167" s="26">
        <f t="shared" si="186"/>
        <v>2694.2000000000003</v>
      </c>
      <c r="N167" s="24">
        <v>1577.45</v>
      </c>
      <c r="O167" s="20">
        <f t="shared" si="187"/>
        <v>3823.25</v>
      </c>
      <c r="P167" s="20">
        <f t="shared" si="188"/>
        <v>5810.2000000000007</v>
      </c>
      <c r="Q167" s="20">
        <f>G167-O167</f>
        <v>34176.75</v>
      </c>
    </row>
    <row r="168" spans="1:17" ht="39.75" customHeight="1" x14ac:dyDescent="0.35">
      <c r="A168" s="31">
        <v>140</v>
      </c>
      <c r="B168" s="27" t="s">
        <v>226</v>
      </c>
      <c r="C168" s="27" t="s">
        <v>273</v>
      </c>
      <c r="D168" s="12" t="s">
        <v>242</v>
      </c>
      <c r="E168" s="45" t="s">
        <v>305</v>
      </c>
      <c r="F168" s="31" t="s">
        <v>29</v>
      </c>
      <c r="G168" s="23">
        <v>37000</v>
      </c>
      <c r="H168" s="20">
        <v>0</v>
      </c>
      <c r="I168" s="16">
        <f t="shared" si="201"/>
        <v>1061.9000000000001</v>
      </c>
      <c r="J168" s="17">
        <f t="shared" si="202"/>
        <v>2627</v>
      </c>
      <c r="K168" s="18">
        <f t="shared" si="185"/>
        <v>407.00000000000006</v>
      </c>
      <c r="L168" s="18">
        <f t="shared" si="203"/>
        <v>1124.8</v>
      </c>
      <c r="M168" s="26">
        <f t="shared" si="186"/>
        <v>2623.3</v>
      </c>
      <c r="N168" s="24">
        <v>0</v>
      </c>
      <c r="O168" s="20">
        <f t="shared" si="187"/>
        <v>2186.6999999999998</v>
      </c>
      <c r="P168" s="20">
        <f t="shared" si="188"/>
        <v>5657.3</v>
      </c>
      <c r="Q168" s="20">
        <f>G168-O168</f>
        <v>34813.300000000003</v>
      </c>
    </row>
    <row r="169" spans="1:17" ht="39.75" customHeight="1" x14ac:dyDescent="0.35">
      <c r="A169" s="31">
        <v>141</v>
      </c>
      <c r="B169" s="27" t="s">
        <v>365</v>
      </c>
      <c r="C169" s="27" t="s">
        <v>274</v>
      </c>
      <c r="D169" s="12" t="s">
        <v>242</v>
      </c>
      <c r="E169" s="45" t="s">
        <v>305</v>
      </c>
      <c r="F169" s="31" t="s">
        <v>29</v>
      </c>
      <c r="G169" s="23">
        <v>37000</v>
      </c>
      <c r="H169" s="20">
        <v>19.25</v>
      </c>
      <c r="I169" s="16">
        <f t="shared" ref="I169:I171" si="204">G169*2.87/100</f>
        <v>1061.9000000000001</v>
      </c>
      <c r="J169" s="17">
        <f t="shared" ref="J169:J171" si="205">G169*7.1/100</f>
        <v>2627</v>
      </c>
      <c r="K169" s="18">
        <f t="shared" ref="K169:K171" si="206">+G169*1.1%</f>
        <v>407.00000000000006</v>
      </c>
      <c r="L169" s="18">
        <f t="shared" ref="L169:L171" si="207">G169*3.04/100</f>
        <v>1124.8</v>
      </c>
      <c r="M169" s="26">
        <f t="shared" ref="M169:M171" si="208">+G169*7.09%</f>
        <v>2623.3</v>
      </c>
      <c r="N169" s="24">
        <v>0</v>
      </c>
      <c r="O169" s="20">
        <f t="shared" ref="O169:O171" si="209">H169+I169+L169+N169</f>
        <v>2205.9499999999998</v>
      </c>
      <c r="P169" s="20">
        <f t="shared" ref="P169:P171" si="210">J169+K169+M169</f>
        <v>5657.3</v>
      </c>
      <c r="Q169" s="20">
        <f t="shared" ref="Q169:Q171" si="211">G169-O169</f>
        <v>34794.050000000003</v>
      </c>
    </row>
    <row r="170" spans="1:17" ht="39.75" customHeight="1" x14ac:dyDescent="0.35">
      <c r="A170" s="31">
        <v>142</v>
      </c>
      <c r="B170" s="27" t="s">
        <v>366</v>
      </c>
      <c r="C170" s="27" t="s">
        <v>274</v>
      </c>
      <c r="D170" s="12" t="s">
        <v>242</v>
      </c>
      <c r="E170" s="45" t="s">
        <v>305</v>
      </c>
      <c r="F170" s="31" t="s">
        <v>29</v>
      </c>
      <c r="G170" s="23">
        <v>37000</v>
      </c>
      <c r="H170" s="20">
        <v>19.25</v>
      </c>
      <c r="I170" s="16">
        <f t="shared" si="204"/>
        <v>1061.9000000000001</v>
      </c>
      <c r="J170" s="17">
        <f t="shared" si="205"/>
        <v>2627</v>
      </c>
      <c r="K170" s="18">
        <f t="shared" si="206"/>
        <v>407.00000000000006</v>
      </c>
      <c r="L170" s="18">
        <f t="shared" si="207"/>
        <v>1124.8</v>
      </c>
      <c r="M170" s="26">
        <f t="shared" si="208"/>
        <v>2623.3</v>
      </c>
      <c r="N170" s="24">
        <v>0</v>
      </c>
      <c r="O170" s="20">
        <f t="shared" si="209"/>
        <v>2205.9499999999998</v>
      </c>
      <c r="P170" s="20">
        <f t="shared" si="210"/>
        <v>5657.3</v>
      </c>
      <c r="Q170" s="20">
        <f t="shared" si="211"/>
        <v>34794.050000000003</v>
      </c>
    </row>
    <row r="171" spans="1:17" ht="39.75" customHeight="1" x14ac:dyDescent="0.35">
      <c r="A171" s="31">
        <v>143</v>
      </c>
      <c r="B171" s="27" t="s">
        <v>367</v>
      </c>
      <c r="C171" s="27" t="s">
        <v>273</v>
      </c>
      <c r="D171" s="12" t="s">
        <v>242</v>
      </c>
      <c r="E171" s="45" t="s">
        <v>305</v>
      </c>
      <c r="F171" s="31" t="s">
        <v>29</v>
      </c>
      <c r="G171" s="23">
        <v>37000</v>
      </c>
      <c r="H171" s="20">
        <v>19.25</v>
      </c>
      <c r="I171" s="16">
        <f t="shared" si="204"/>
        <v>1061.9000000000001</v>
      </c>
      <c r="J171" s="17">
        <f t="shared" si="205"/>
        <v>2627</v>
      </c>
      <c r="K171" s="18">
        <f t="shared" si="206"/>
        <v>407.00000000000006</v>
      </c>
      <c r="L171" s="18">
        <f t="shared" si="207"/>
        <v>1124.8</v>
      </c>
      <c r="M171" s="26">
        <f t="shared" si="208"/>
        <v>2623.3</v>
      </c>
      <c r="N171" s="24">
        <v>0</v>
      </c>
      <c r="O171" s="20">
        <f t="shared" si="209"/>
        <v>2205.9499999999998</v>
      </c>
      <c r="P171" s="20">
        <f t="shared" si="210"/>
        <v>5657.3</v>
      </c>
      <c r="Q171" s="20">
        <f t="shared" si="211"/>
        <v>34794.050000000003</v>
      </c>
    </row>
    <row r="172" spans="1:17" ht="39.75" customHeight="1" x14ac:dyDescent="0.35">
      <c r="A172" s="31">
        <v>144</v>
      </c>
      <c r="B172" s="27" t="s">
        <v>328</v>
      </c>
      <c r="C172" s="27" t="s">
        <v>274</v>
      </c>
      <c r="D172" s="12" t="s">
        <v>242</v>
      </c>
      <c r="E172" s="45" t="s">
        <v>305</v>
      </c>
      <c r="F172" s="31" t="s">
        <v>29</v>
      </c>
      <c r="G172" s="23">
        <v>37000</v>
      </c>
      <c r="H172" s="20">
        <v>19.25</v>
      </c>
      <c r="I172" s="16">
        <f t="shared" si="201"/>
        <v>1061.9000000000001</v>
      </c>
      <c r="J172" s="17">
        <f t="shared" si="202"/>
        <v>2627</v>
      </c>
      <c r="K172" s="18">
        <f t="shared" si="185"/>
        <v>407.00000000000006</v>
      </c>
      <c r="L172" s="18">
        <f t="shared" si="203"/>
        <v>1124.8</v>
      </c>
      <c r="M172" s="26">
        <f t="shared" si="186"/>
        <v>2623.3</v>
      </c>
      <c r="N172" s="24">
        <v>0</v>
      </c>
      <c r="O172" s="20">
        <f t="shared" ref="O172:O185" si="212">H172+I172+L172+N172</f>
        <v>2205.9499999999998</v>
      </c>
      <c r="P172" s="20">
        <f t="shared" ref="P172:P185" si="213">J172+K172+M172</f>
        <v>5657.3</v>
      </c>
      <c r="Q172" s="20">
        <f t="shared" ref="Q172:Q185" si="214">G172-O172</f>
        <v>34794.050000000003</v>
      </c>
    </row>
    <row r="173" spans="1:17" ht="39.75" customHeight="1" x14ac:dyDescent="0.35">
      <c r="A173" s="31">
        <v>145</v>
      </c>
      <c r="B173" s="27" t="s">
        <v>370</v>
      </c>
      <c r="C173" s="27" t="s">
        <v>273</v>
      </c>
      <c r="D173" s="12" t="s">
        <v>242</v>
      </c>
      <c r="E173" s="45" t="s">
        <v>305</v>
      </c>
      <c r="F173" s="31" t="s">
        <v>29</v>
      </c>
      <c r="G173" s="23">
        <v>37000</v>
      </c>
      <c r="H173" s="20">
        <v>19.25</v>
      </c>
      <c r="I173" s="16">
        <f t="shared" ref="I173:I178" si="215">G173*2.87/100</f>
        <v>1061.9000000000001</v>
      </c>
      <c r="J173" s="17">
        <f t="shared" ref="J173:J178" si="216">G173*7.1/100</f>
        <v>2627</v>
      </c>
      <c r="K173" s="18">
        <f t="shared" ref="K173:K178" si="217">+G173*1.1%</f>
        <v>407.00000000000006</v>
      </c>
      <c r="L173" s="18">
        <f t="shared" ref="L173:L178" si="218">G173*3.04/100</f>
        <v>1124.8</v>
      </c>
      <c r="M173" s="26">
        <f t="shared" ref="M173:M178" si="219">+G173*7.09%</f>
        <v>2623.3</v>
      </c>
      <c r="N173" s="24">
        <v>0</v>
      </c>
      <c r="O173" s="20">
        <f t="shared" ref="O173:O177" si="220">H173+I173+L173+N173</f>
        <v>2205.9499999999998</v>
      </c>
      <c r="P173" s="20">
        <f t="shared" ref="P173:P177" si="221">J173+K173+M173</f>
        <v>5657.3</v>
      </c>
      <c r="Q173" s="20">
        <f t="shared" ref="Q173:Q177" si="222">G173-O173</f>
        <v>34794.050000000003</v>
      </c>
    </row>
    <row r="174" spans="1:17" ht="39.75" customHeight="1" x14ac:dyDescent="0.35">
      <c r="A174" s="31">
        <v>146</v>
      </c>
      <c r="B174" s="27" t="s">
        <v>371</v>
      </c>
      <c r="C174" s="27" t="s">
        <v>273</v>
      </c>
      <c r="D174" s="12" t="s">
        <v>242</v>
      </c>
      <c r="E174" s="45" t="s">
        <v>305</v>
      </c>
      <c r="F174" s="31" t="s">
        <v>29</v>
      </c>
      <c r="G174" s="23">
        <v>37000</v>
      </c>
      <c r="H174" s="20">
        <v>19.25</v>
      </c>
      <c r="I174" s="16">
        <f t="shared" si="215"/>
        <v>1061.9000000000001</v>
      </c>
      <c r="J174" s="17">
        <f t="shared" si="216"/>
        <v>2627</v>
      </c>
      <c r="K174" s="18">
        <f t="shared" si="217"/>
        <v>407.00000000000006</v>
      </c>
      <c r="L174" s="18">
        <f t="shared" si="218"/>
        <v>1124.8</v>
      </c>
      <c r="M174" s="26">
        <f t="shared" si="219"/>
        <v>2623.3</v>
      </c>
      <c r="N174" s="24">
        <v>0</v>
      </c>
      <c r="O174" s="20">
        <f t="shared" si="220"/>
        <v>2205.9499999999998</v>
      </c>
      <c r="P174" s="20">
        <f t="shared" si="221"/>
        <v>5657.3</v>
      </c>
      <c r="Q174" s="20">
        <f t="shared" si="222"/>
        <v>34794.050000000003</v>
      </c>
    </row>
    <row r="175" spans="1:17" ht="39.75" customHeight="1" x14ac:dyDescent="0.35">
      <c r="A175" s="31">
        <v>147</v>
      </c>
      <c r="B175" s="27" t="s">
        <v>372</v>
      </c>
      <c r="C175" s="27" t="s">
        <v>274</v>
      </c>
      <c r="D175" s="12" t="s">
        <v>242</v>
      </c>
      <c r="E175" s="45" t="s">
        <v>305</v>
      </c>
      <c r="F175" s="31" t="s">
        <v>29</v>
      </c>
      <c r="G175" s="23">
        <v>37000</v>
      </c>
      <c r="H175" s="20">
        <v>19.25</v>
      </c>
      <c r="I175" s="16">
        <f t="shared" si="215"/>
        <v>1061.9000000000001</v>
      </c>
      <c r="J175" s="17">
        <f t="shared" si="216"/>
        <v>2627</v>
      </c>
      <c r="K175" s="18">
        <f t="shared" si="217"/>
        <v>407.00000000000006</v>
      </c>
      <c r="L175" s="18">
        <f t="shared" si="218"/>
        <v>1124.8</v>
      </c>
      <c r="M175" s="26">
        <f t="shared" si="219"/>
        <v>2623.3</v>
      </c>
      <c r="N175" s="24">
        <v>0</v>
      </c>
      <c r="O175" s="20">
        <f t="shared" si="220"/>
        <v>2205.9499999999998</v>
      </c>
      <c r="P175" s="20">
        <f t="shared" si="221"/>
        <v>5657.3</v>
      </c>
      <c r="Q175" s="20">
        <f t="shared" si="222"/>
        <v>34794.050000000003</v>
      </c>
    </row>
    <row r="176" spans="1:17" ht="39.75" customHeight="1" x14ac:dyDescent="0.35">
      <c r="A176" s="31">
        <v>148</v>
      </c>
      <c r="B176" s="27" t="s">
        <v>373</v>
      </c>
      <c r="C176" s="27" t="s">
        <v>273</v>
      </c>
      <c r="D176" s="12" t="s">
        <v>242</v>
      </c>
      <c r="E176" s="45" t="s">
        <v>305</v>
      </c>
      <c r="F176" s="31" t="s">
        <v>29</v>
      </c>
      <c r="G176" s="23">
        <v>37000</v>
      </c>
      <c r="H176" s="20">
        <v>19.25</v>
      </c>
      <c r="I176" s="16">
        <f t="shared" si="215"/>
        <v>1061.9000000000001</v>
      </c>
      <c r="J176" s="17">
        <f t="shared" si="216"/>
        <v>2627</v>
      </c>
      <c r="K176" s="18">
        <f t="shared" si="217"/>
        <v>407.00000000000006</v>
      </c>
      <c r="L176" s="18">
        <f t="shared" si="218"/>
        <v>1124.8</v>
      </c>
      <c r="M176" s="26">
        <f t="shared" si="219"/>
        <v>2623.3</v>
      </c>
      <c r="N176" s="24">
        <v>0</v>
      </c>
      <c r="O176" s="20">
        <f t="shared" si="220"/>
        <v>2205.9499999999998</v>
      </c>
      <c r="P176" s="20">
        <f t="shared" si="221"/>
        <v>5657.3</v>
      </c>
      <c r="Q176" s="20">
        <f t="shared" si="222"/>
        <v>34794.050000000003</v>
      </c>
    </row>
    <row r="177" spans="1:18" ht="39.75" customHeight="1" x14ac:dyDescent="0.35">
      <c r="A177" s="31">
        <v>149</v>
      </c>
      <c r="B177" s="27" t="s">
        <v>374</v>
      </c>
      <c r="C177" s="27" t="s">
        <v>273</v>
      </c>
      <c r="D177" s="12" t="s">
        <v>242</v>
      </c>
      <c r="E177" s="45" t="s">
        <v>305</v>
      </c>
      <c r="F177" s="31" t="s">
        <v>29</v>
      </c>
      <c r="G177" s="23">
        <v>37000</v>
      </c>
      <c r="H177" s="20">
        <v>19.25</v>
      </c>
      <c r="I177" s="16">
        <f t="shared" si="215"/>
        <v>1061.9000000000001</v>
      </c>
      <c r="J177" s="17">
        <f t="shared" si="216"/>
        <v>2627</v>
      </c>
      <c r="K177" s="18">
        <f t="shared" si="217"/>
        <v>407.00000000000006</v>
      </c>
      <c r="L177" s="18">
        <f t="shared" si="218"/>
        <v>1124.8</v>
      </c>
      <c r="M177" s="26">
        <f t="shared" si="219"/>
        <v>2623.3</v>
      </c>
      <c r="N177" s="24">
        <v>0</v>
      </c>
      <c r="O177" s="20">
        <f t="shared" si="220"/>
        <v>2205.9499999999998</v>
      </c>
      <c r="P177" s="20">
        <f t="shared" si="221"/>
        <v>5657.3</v>
      </c>
      <c r="Q177" s="20">
        <f t="shared" si="222"/>
        <v>34794.050000000003</v>
      </c>
    </row>
    <row r="178" spans="1:18" ht="39.75" customHeight="1" x14ac:dyDescent="0.35">
      <c r="A178" s="31">
        <v>150</v>
      </c>
      <c r="B178" s="27" t="s">
        <v>388</v>
      </c>
      <c r="C178" s="27" t="s">
        <v>274</v>
      </c>
      <c r="D178" s="12" t="s">
        <v>242</v>
      </c>
      <c r="E178" s="45" t="s">
        <v>90</v>
      </c>
      <c r="F178" s="31" t="s">
        <v>32</v>
      </c>
      <c r="G178" s="23">
        <v>50000</v>
      </c>
      <c r="H178" s="20">
        <v>0</v>
      </c>
      <c r="I178" s="16">
        <f t="shared" si="215"/>
        <v>1435</v>
      </c>
      <c r="J178" s="17">
        <f t="shared" si="216"/>
        <v>3550</v>
      </c>
      <c r="K178" s="18">
        <f t="shared" si="217"/>
        <v>550</v>
      </c>
      <c r="L178" s="18">
        <f t="shared" si="218"/>
        <v>1520</v>
      </c>
      <c r="M178" s="26">
        <f t="shared" si="219"/>
        <v>3545.0000000000005</v>
      </c>
      <c r="N178" s="24"/>
      <c r="O178" s="20">
        <f t="shared" ref="O178" si="223">H178+I178+L178+N178</f>
        <v>2955</v>
      </c>
      <c r="P178" s="20">
        <f t="shared" ref="P178" si="224">J178+K178+M178</f>
        <v>7645</v>
      </c>
      <c r="Q178" s="20">
        <f t="shared" ref="Q178" si="225">G178-O178</f>
        <v>47045</v>
      </c>
    </row>
    <row r="179" spans="1:18" ht="39.75" customHeight="1" x14ac:dyDescent="0.35">
      <c r="A179" s="31">
        <v>151</v>
      </c>
      <c r="B179" s="27" t="s">
        <v>389</v>
      </c>
      <c r="C179" s="27" t="s">
        <v>274</v>
      </c>
      <c r="D179" s="12" t="s">
        <v>242</v>
      </c>
      <c r="E179" s="45" t="s">
        <v>90</v>
      </c>
      <c r="F179" s="31" t="s">
        <v>32</v>
      </c>
      <c r="G179" s="23">
        <v>50000</v>
      </c>
      <c r="H179" s="20">
        <v>0</v>
      </c>
      <c r="I179" s="16">
        <f t="shared" ref="I179:I180" si="226">G179*2.87/100</f>
        <v>1435</v>
      </c>
      <c r="J179" s="17">
        <f t="shared" ref="J179:J180" si="227">G179*7.1/100</f>
        <v>3550</v>
      </c>
      <c r="K179" s="18">
        <f t="shared" ref="K179:K180" si="228">+G179*1.1%</f>
        <v>550</v>
      </c>
      <c r="L179" s="18">
        <f t="shared" ref="L179:L180" si="229">G179*3.04/100</f>
        <v>1520</v>
      </c>
      <c r="M179" s="26">
        <f t="shared" ref="M179:M180" si="230">+G179*7.09%</f>
        <v>3545.0000000000005</v>
      </c>
      <c r="N179" s="24"/>
      <c r="O179" s="20">
        <f t="shared" ref="O179" si="231">H179+I179+L179+N179</f>
        <v>2955</v>
      </c>
      <c r="P179" s="20">
        <f t="shared" ref="P179" si="232">J179+K179+M179</f>
        <v>7645</v>
      </c>
      <c r="Q179" s="20">
        <f t="shared" ref="Q179" si="233">G179-O179</f>
        <v>47045</v>
      </c>
    </row>
    <row r="180" spans="1:18" ht="39.75" customHeight="1" x14ac:dyDescent="0.35">
      <c r="A180" s="31">
        <v>152</v>
      </c>
      <c r="B180" s="27" t="s">
        <v>390</v>
      </c>
      <c r="C180" s="27" t="s">
        <v>274</v>
      </c>
      <c r="D180" s="12" t="s">
        <v>242</v>
      </c>
      <c r="E180" s="45" t="s">
        <v>248</v>
      </c>
      <c r="F180" s="31" t="s">
        <v>32</v>
      </c>
      <c r="G180" s="23">
        <v>50000</v>
      </c>
      <c r="H180" s="20">
        <v>0</v>
      </c>
      <c r="I180" s="16">
        <f t="shared" si="226"/>
        <v>1435</v>
      </c>
      <c r="J180" s="17">
        <f t="shared" si="227"/>
        <v>3550</v>
      </c>
      <c r="K180" s="18">
        <f t="shared" si="228"/>
        <v>550</v>
      </c>
      <c r="L180" s="18">
        <f t="shared" si="229"/>
        <v>1520</v>
      </c>
      <c r="M180" s="26">
        <f t="shared" si="230"/>
        <v>3545.0000000000005</v>
      </c>
      <c r="N180" s="24"/>
      <c r="O180" s="20">
        <f t="shared" ref="O180" si="234">H180+I180+L180+N180</f>
        <v>2955</v>
      </c>
      <c r="P180" s="20">
        <f t="shared" ref="P180" si="235">J180+K180+M180</f>
        <v>7645</v>
      </c>
      <c r="Q180" s="20">
        <f t="shared" ref="Q180" si="236">G180-O180</f>
        <v>47045</v>
      </c>
    </row>
    <row r="181" spans="1:18" ht="39.75" customHeight="1" x14ac:dyDescent="0.35">
      <c r="A181" s="31">
        <v>153</v>
      </c>
      <c r="B181" s="27" t="s">
        <v>391</v>
      </c>
      <c r="C181" s="27" t="s">
        <v>274</v>
      </c>
      <c r="D181" s="12" t="s">
        <v>242</v>
      </c>
      <c r="E181" s="45" t="s">
        <v>248</v>
      </c>
      <c r="F181" s="31" t="s">
        <v>32</v>
      </c>
      <c r="G181" s="23">
        <v>50000</v>
      </c>
      <c r="H181" s="20">
        <v>1854</v>
      </c>
      <c r="I181" s="16">
        <f t="shared" ref="I181" si="237">G181*2.87/100</f>
        <v>1435</v>
      </c>
      <c r="J181" s="17">
        <f t="shared" ref="J181" si="238">G181*7.1/100</f>
        <v>3550</v>
      </c>
      <c r="K181" s="18">
        <f t="shared" ref="K181" si="239">+G181*1.1%</f>
        <v>550</v>
      </c>
      <c r="L181" s="18">
        <f t="shared" ref="L181" si="240">G181*3.04/100</f>
        <v>1520</v>
      </c>
      <c r="M181" s="26">
        <f t="shared" ref="M181" si="241">+G181*7.09%</f>
        <v>3545.0000000000005</v>
      </c>
      <c r="N181" s="24"/>
      <c r="O181" s="20">
        <f t="shared" ref="O181" si="242">H181+I181+L181+N181</f>
        <v>4809</v>
      </c>
      <c r="P181" s="20">
        <f t="shared" ref="P181" si="243">J181+K181+M181</f>
        <v>7645</v>
      </c>
      <c r="Q181" s="20">
        <f t="shared" ref="Q181" si="244">G181-O181</f>
        <v>45191</v>
      </c>
    </row>
    <row r="182" spans="1:18" ht="39.75" customHeight="1" x14ac:dyDescent="0.35">
      <c r="A182" s="31">
        <v>154</v>
      </c>
      <c r="B182" s="27" t="s">
        <v>392</v>
      </c>
      <c r="C182" s="27" t="s">
        <v>274</v>
      </c>
      <c r="D182" s="12" t="s">
        <v>242</v>
      </c>
      <c r="E182" s="45" t="s">
        <v>248</v>
      </c>
      <c r="F182" s="31" t="s">
        <v>32</v>
      </c>
      <c r="G182" s="23">
        <v>50000</v>
      </c>
      <c r="H182" s="20">
        <v>1854</v>
      </c>
      <c r="I182" s="16">
        <f t="shared" ref="I182:I183" si="245">G182*2.87/100</f>
        <v>1435</v>
      </c>
      <c r="J182" s="17">
        <f t="shared" ref="J182:J183" si="246">G182*7.1/100</f>
        <v>3550</v>
      </c>
      <c r="K182" s="18">
        <f t="shared" ref="K182:K183" si="247">+G182*1.1%</f>
        <v>550</v>
      </c>
      <c r="L182" s="18">
        <f t="shared" ref="L182:L183" si="248">G182*3.04/100</f>
        <v>1520</v>
      </c>
      <c r="M182" s="26">
        <f t="shared" ref="M182:M183" si="249">+G182*7.09%</f>
        <v>3545.0000000000005</v>
      </c>
      <c r="N182" s="24"/>
      <c r="O182" s="20">
        <f t="shared" ref="O182:O183" si="250">H182+I182+L182+N182</f>
        <v>4809</v>
      </c>
      <c r="P182" s="20">
        <f t="shared" ref="P182:P183" si="251">J182+K182+M182</f>
        <v>7645</v>
      </c>
      <c r="Q182" s="20">
        <f t="shared" ref="Q182:Q183" si="252">G182-O182</f>
        <v>45191</v>
      </c>
    </row>
    <row r="183" spans="1:18" ht="39.75" customHeight="1" x14ac:dyDescent="0.35">
      <c r="A183" s="31">
        <v>155</v>
      </c>
      <c r="B183" s="27" t="s">
        <v>393</v>
      </c>
      <c r="C183" s="27" t="s">
        <v>274</v>
      </c>
      <c r="D183" s="12" t="s">
        <v>242</v>
      </c>
      <c r="E183" s="45" t="s">
        <v>227</v>
      </c>
      <c r="F183" s="31" t="s">
        <v>29</v>
      </c>
      <c r="G183" s="23">
        <v>37000</v>
      </c>
      <c r="H183" s="20">
        <v>19.25</v>
      </c>
      <c r="I183" s="16">
        <f t="shared" si="245"/>
        <v>1061.9000000000001</v>
      </c>
      <c r="J183" s="17">
        <f t="shared" si="246"/>
        <v>2627</v>
      </c>
      <c r="K183" s="18">
        <f t="shared" si="247"/>
        <v>407.00000000000006</v>
      </c>
      <c r="L183" s="18">
        <f t="shared" si="248"/>
        <v>1124.8</v>
      </c>
      <c r="M183" s="26">
        <f t="shared" si="249"/>
        <v>2623.3</v>
      </c>
      <c r="N183" s="24"/>
      <c r="O183" s="20">
        <f t="shared" si="250"/>
        <v>2205.9499999999998</v>
      </c>
      <c r="P183" s="20">
        <f t="shared" si="251"/>
        <v>5657.3</v>
      </c>
      <c r="Q183" s="20">
        <f t="shared" si="252"/>
        <v>34794.050000000003</v>
      </c>
    </row>
    <row r="184" spans="1:18" ht="39.75" customHeight="1" x14ac:dyDescent="0.35">
      <c r="A184" s="31">
        <v>156</v>
      </c>
      <c r="B184" s="27" t="s">
        <v>329</v>
      </c>
      <c r="C184" s="27" t="s">
        <v>274</v>
      </c>
      <c r="D184" s="12" t="s">
        <v>242</v>
      </c>
      <c r="E184" s="45" t="s">
        <v>305</v>
      </c>
      <c r="F184" s="31" t="s">
        <v>29</v>
      </c>
      <c r="G184" s="23">
        <v>37000</v>
      </c>
      <c r="H184" s="20">
        <v>19.25</v>
      </c>
      <c r="I184" s="16">
        <f t="shared" si="201"/>
        <v>1061.9000000000001</v>
      </c>
      <c r="J184" s="17">
        <f t="shared" si="202"/>
        <v>2627</v>
      </c>
      <c r="K184" s="18">
        <f t="shared" si="185"/>
        <v>407.00000000000006</v>
      </c>
      <c r="L184" s="18">
        <f t="shared" si="203"/>
        <v>1124.8</v>
      </c>
      <c r="M184" s="26">
        <f t="shared" si="186"/>
        <v>2623.3</v>
      </c>
      <c r="N184" s="24">
        <v>0</v>
      </c>
      <c r="O184" s="20">
        <f t="shared" si="212"/>
        <v>2205.9499999999998</v>
      </c>
      <c r="P184" s="20">
        <f t="shared" si="213"/>
        <v>5657.3</v>
      </c>
      <c r="Q184" s="20">
        <f t="shared" si="214"/>
        <v>34794.050000000003</v>
      </c>
    </row>
    <row r="185" spans="1:18" ht="39.75" customHeight="1" x14ac:dyDescent="0.35">
      <c r="A185" s="31">
        <v>157</v>
      </c>
      <c r="B185" s="27" t="s">
        <v>330</v>
      </c>
      <c r="C185" s="27" t="s">
        <v>274</v>
      </c>
      <c r="D185" s="12" t="s">
        <v>242</v>
      </c>
      <c r="E185" s="45" t="s">
        <v>305</v>
      </c>
      <c r="F185" s="31" t="s">
        <v>29</v>
      </c>
      <c r="G185" s="23">
        <v>37000</v>
      </c>
      <c r="H185" s="20">
        <v>19.25</v>
      </c>
      <c r="I185" s="16">
        <f t="shared" si="201"/>
        <v>1061.9000000000001</v>
      </c>
      <c r="J185" s="17">
        <f t="shared" si="202"/>
        <v>2627</v>
      </c>
      <c r="K185" s="18">
        <f t="shared" si="185"/>
        <v>407.00000000000006</v>
      </c>
      <c r="L185" s="18">
        <f t="shared" si="203"/>
        <v>1124.8</v>
      </c>
      <c r="M185" s="26">
        <f t="shared" si="186"/>
        <v>2623.3</v>
      </c>
      <c r="N185" s="24">
        <v>0</v>
      </c>
      <c r="O185" s="20">
        <f t="shared" si="212"/>
        <v>2205.9499999999998</v>
      </c>
      <c r="P185" s="20">
        <f t="shared" si="213"/>
        <v>5657.3</v>
      </c>
      <c r="Q185" s="20">
        <f t="shared" si="214"/>
        <v>34794.050000000003</v>
      </c>
    </row>
    <row r="186" spans="1:18" ht="27.75" customHeight="1" x14ac:dyDescent="0.2">
      <c r="A186" s="158" t="s">
        <v>141</v>
      </c>
      <c r="B186" s="158"/>
      <c r="C186" s="158"/>
      <c r="D186" s="158"/>
      <c r="E186" s="158"/>
      <c r="F186" s="13"/>
      <c r="G186" s="66">
        <f t="shared" ref="G186:Q186" si="253">SUM(G126:G185)</f>
        <v>3092000</v>
      </c>
      <c r="H186" s="66">
        <f t="shared" si="253"/>
        <v>133761.43000000005</v>
      </c>
      <c r="I186" s="66">
        <f t="shared" si="253"/>
        <v>88740.399999999936</v>
      </c>
      <c r="J186" s="66">
        <f t="shared" si="253"/>
        <v>219532</v>
      </c>
      <c r="K186" s="66">
        <f t="shared" si="253"/>
        <v>31500.656000000003</v>
      </c>
      <c r="L186" s="66">
        <f t="shared" si="253"/>
        <v>93298.208000000057</v>
      </c>
      <c r="M186" s="66">
        <f t="shared" si="253"/>
        <v>217593.51799999984</v>
      </c>
      <c r="N186" s="66">
        <f t="shared" si="253"/>
        <v>26816.650000000005</v>
      </c>
      <c r="O186" s="66">
        <f t="shared" si="253"/>
        <v>342616.68800000026</v>
      </c>
      <c r="P186" s="66">
        <f t="shared" si="253"/>
        <v>468626.17399999977</v>
      </c>
      <c r="Q186" s="66">
        <f t="shared" si="253"/>
        <v>2749383.3119999985</v>
      </c>
      <c r="R186" s="9"/>
    </row>
    <row r="187" spans="1:18" ht="41.25" customHeight="1" x14ac:dyDescent="0.2">
      <c r="A187" s="159" t="s">
        <v>249</v>
      </c>
      <c r="B187" s="160"/>
      <c r="C187" s="160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1"/>
    </row>
    <row r="188" spans="1:18" ht="41.25" customHeight="1" x14ac:dyDescent="0.35">
      <c r="A188" s="31">
        <v>158</v>
      </c>
      <c r="B188" s="12" t="s">
        <v>341</v>
      </c>
      <c r="C188" s="12" t="s">
        <v>274</v>
      </c>
      <c r="D188" s="12" t="s">
        <v>249</v>
      </c>
      <c r="E188" s="91" t="s">
        <v>342</v>
      </c>
      <c r="F188" s="13" t="s">
        <v>32</v>
      </c>
      <c r="G188" s="23">
        <v>210000</v>
      </c>
      <c r="H188" s="15">
        <v>37760.400000000001</v>
      </c>
      <c r="I188" s="16">
        <f t="shared" ref="I188" si="254">G188*2.87/100</f>
        <v>6027</v>
      </c>
      <c r="J188" s="17">
        <f t="shared" ref="J188" si="255">G188*7.1/100</f>
        <v>14910</v>
      </c>
      <c r="K188" s="80">
        <f>74808*1.1%</f>
        <v>822.88800000000003</v>
      </c>
      <c r="L188" s="26">
        <f>187020*3.04%</f>
        <v>5685.4080000000004</v>
      </c>
      <c r="M188" s="26">
        <f>187020*7.09%</f>
        <v>13259.718000000001</v>
      </c>
      <c r="N188" s="44">
        <v>1577.45</v>
      </c>
      <c r="O188" s="20">
        <f t="shared" ref="O188" si="256">H188+I188+L188+N188</f>
        <v>51050.258000000002</v>
      </c>
      <c r="P188" s="20">
        <f t="shared" ref="P188" si="257">J188+K188+M188</f>
        <v>28992.606</v>
      </c>
      <c r="Q188" s="20">
        <f t="shared" ref="Q188" si="258">G188-O188</f>
        <v>158949.742</v>
      </c>
    </row>
    <row r="189" spans="1:18" ht="43.5" customHeight="1" x14ac:dyDescent="0.35">
      <c r="A189" s="31">
        <v>159</v>
      </c>
      <c r="B189" s="12" t="s">
        <v>129</v>
      </c>
      <c r="C189" s="12" t="s">
        <v>273</v>
      </c>
      <c r="D189" s="12" t="s">
        <v>249</v>
      </c>
      <c r="E189" s="91" t="s">
        <v>260</v>
      </c>
      <c r="F189" s="13" t="s">
        <v>29</v>
      </c>
      <c r="G189" s="23">
        <v>85000</v>
      </c>
      <c r="H189" s="15">
        <v>8576.99</v>
      </c>
      <c r="I189" s="16">
        <f t="shared" ref="I189:I223" si="259">G189*2.87/100</f>
        <v>2439.5</v>
      </c>
      <c r="J189" s="17">
        <f t="shared" ref="J189:J223" si="260">G189*7.1/100</f>
        <v>6035</v>
      </c>
      <c r="K189" s="80">
        <f t="shared" ref="K189:K203" si="261">74808*1.1%</f>
        <v>822.88800000000003</v>
      </c>
      <c r="L189" s="18">
        <f>G189*3.04/100</f>
        <v>2584</v>
      </c>
      <c r="M189" s="26">
        <f t="shared" ref="M189:M223" si="262">+G189*7.09%</f>
        <v>6026.5</v>
      </c>
      <c r="N189" s="44">
        <v>0</v>
      </c>
      <c r="O189" s="20">
        <f t="shared" ref="O189:O223" si="263">H189+I189+L189+N189</f>
        <v>13600.49</v>
      </c>
      <c r="P189" s="20">
        <f t="shared" ref="P189:P223" si="264">J189+K189+M189</f>
        <v>12884.387999999999</v>
      </c>
      <c r="Q189" s="20">
        <f t="shared" ref="Q189:Q204" si="265">G189-O189</f>
        <v>71399.509999999995</v>
      </c>
    </row>
    <row r="190" spans="1:18" ht="43.5" customHeight="1" x14ac:dyDescent="0.35">
      <c r="A190" s="31">
        <v>160</v>
      </c>
      <c r="B190" s="12" t="s">
        <v>139</v>
      </c>
      <c r="C190" s="12" t="s">
        <v>273</v>
      </c>
      <c r="D190" s="12" t="s">
        <v>249</v>
      </c>
      <c r="E190" s="91" t="s">
        <v>250</v>
      </c>
      <c r="F190" s="13" t="s">
        <v>29</v>
      </c>
      <c r="G190" s="23">
        <v>120000</v>
      </c>
      <c r="H190" s="15">
        <v>16021.14</v>
      </c>
      <c r="I190" s="16">
        <f t="shared" si="259"/>
        <v>3444</v>
      </c>
      <c r="J190" s="17">
        <f t="shared" si="260"/>
        <v>8520</v>
      </c>
      <c r="K190" s="80">
        <f t="shared" si="261"/>
        <v>822.88800000000003</v>
      </c>
      <c r="L190" s="18">
        <f t="shared" ref="L190:L204" si="266">G190*3.04/100</f>
        <v>3648</v>
      </c>
      <c r="M190" s="26">
        <f t="shared" si="262"/>
        <v>8508</v>
      </c>
      <c r="N190" s="44">
        <f>1577.45*2</f>
        <v>3154.9</v>
      </c>
      <c r="O190" s="20">
        <f t="shared" si="263"/>
        <v>26268.04</v>
      </c>
      <c r="P190" s="20">
        <f t="shared" si="264"/>
        <v>17850.887999999999</v>
      </c>
      <c r="Q190" s="20">
        <f t="shared" si="265"/>
        <v>93731.959999999992</v>
      </c>
    </row>
    <row r="191" spans="1:18" ht="43.5" customHeight="1" x14ac:dyDescent="0.35">
      <c r="A191" s="31">
        <v>161</v>
      </c>
      <c r="B191" s="12" t="s">
        <v>128</v>
      </c>
      <c r="C191" s="12" t="s">
        <v>274</v>
      </c>
      <c r="D191" s="12" t="s">
        <v>249</v>
      </c>
      <c r="E191" s="91" t="s">
        <v>260</v>
      </c>
      <c r="F191" s="13" t="s">
        <v>29</v>
      </c>
      <c r="G191" s="23">
        <v>85000</v>
      </c>
      <c r="H191" s="15">
        <v>8576.99</v>
      </c>
      <c r="I191" s="16">
        <f t="shared" si="259"/>
        <v>2439.5</v>
      </c>
      <c r="J191" s="17">
        <f t="shared" si="260"/>
        <v>6035</v>
      </c>
      <c r="K191" s="80">
        <f t="shared" si="261"/>
        <v>822.88800000000003</v>
      </c>
      <c r="L191" s="18">
        <f t="shared" si="266"/>
        <v>2584</v>
      </c>
      <c r="M191" s="26">
        <f t="shared" si="262"/>
        <v>6026.5</v>
      </c>
      <c r="N191" s="44">
        <v>0</v>
      </c>
      <c r="O191" s="20">
        <f t="shared" si="263"/>
        <v>13600.49</v>
      </c>
      <c r="P191" s="20">
        <f t="shared" si="264"/>
        <v>12884.387999999999</v>
      </c>
      <c r="Q191" s="20">
        <f t="shared" si="265"/>
        <v>71399.509999999995</v>
      </c>
    </row>
    <row r="192" spans="1:18" ht="43.5" customHeight="1" x14ac:dyDescent="0.35">
      <c r="A192" s="31">
        <v>162</v>
      </c>
      <c r="B192" s="12" t="s">
        <v>127</v>
      </c>
      <c r="C192" s="12" t="s">
        <v>273</v>
      </c>
      <c r="D192" s="12" t="s">
        <v>249</v>
      </c>
      <c r="E192" s="91" t="s">
        <v>260</v>
      </c>
      <c r="F192" s="13" t="s">
        <v>29</v>
      </c>
      <c r="G192" s="23">
        <v>85000</v>
      </c>
      <c r="H192" s="15">
        <v>8576.99</v>
      </c>
      <c r="I192" s="16">
        <f t="shared" si="259"/>
        <v>2439.5</v>
      </c>
      <c r="J192" s="17">
        <f t="shared" si="260"/>
        <v>6035</v>
      </c>
      <c r="K192" s="80">
        <f t="shared" si="261"/>
        <v>822.88800000000003</v>
      </c>
      <c r="L192" s="18">
        <f t="shared" si="266"/>
        <v>2584</v>
      </c>
      <c r="M192" s="26">
        <f t="shared" si="262"/>
        <v>6026.5</v>
      </c>
      <c r="N192" s="44">
        <v>0</v>
      </c>
      <c r="O192" s="20">
        <f t="shared" si="263"/>
        <v>13600.49</v>
      </c>
      <c r="P192" s="20">
        <f t="shared" si="264"/>
        <v>12884.387999999999</v>
      </c>
      <c r="Q192" s="20">
        <f t="shared" si="265"/>
        <v>71399.509999999995</v>
      </c>
    </row>
    <row r="193" spans="1:17" ht="43.5" customHeight="1" x14ac:dyDescent="0.35">
      <c r="A193" s="31">
        <v>163</v>
      </c>
      <c r="B193" s="12" t="s">
        <v>131</v>
      </c>
      <c r="C193" s="12" t="s">
        <v>273</v>
      </c>
      <c r="D193" s="12" t="s">
        <v>249</v>
      </c>
      <c r="E193" s="91" t="s">
        <v>260</v>
      </c>
      <c r="F193" s="13" t="s">
        <v>29</v>
      </c>
      <c r="G193" s="23">
        <v>85000</v>
      </c>
      <c r="H193" s="15">
        <v>8576.99</v>
      </c>
      <c r="I193" s="16">
        <f t="shared" si="259"/>
        <v>2439.5</v>
      </c>
      <c r="J193" s="17">
        <f t="shared" si="260"/>
        <v>6035</v>
      </c>
      <c r="K193" s="80">
        <f t="shared" si="261"/>
        <v>822.88800000000003</v>
      </c>
      <c r="L193" s="18">
        <f t="shared" si="266"/>
        <v>2584</v>
      </c>
      <c r="M193" s="26">
        <f t="shared" si="262"/>
        <v>6026.5</v>
      </c>
      <c r="N193" s="44">
        <v>0</v>
      </c>
      <c r="O193" s="20">
        <f t="shared" si="263"/>
        <v>13600.49</v>
      </c>
      <c r="P193" s="20">
        <f t="shared" si="264"/>
        <v>12884.387999999999</v>
      </c>
      <c r="Q193" s="20">
        <f t="shared" si="265"/>
        <v>71399.509999999995</v>
      </c>
    </row>
    <row r="194" spans="1:17" ht="43.5" customHeight="1" x14ac:dyDescent="0.35">
      <c r="A194" s="31">
        <v>164</v>
      </c>
      <c r="B194" s="12" t="s">
        <v>132</v>
      </c>
      <c r="C194" s="12" t="s">
        <v>274</v>
      </c>
      <c r="D194" s="12" t="s">
        <v>249</v>
      </c>
      <c r="E194" s="91" t="s">
        <v>269</v>
      </c>
      <c r="F194" s="13" t="s">
        <v>29</v>
      </c>
      <c r="G194" s="23">
        <v>85000</v>
      </c>
      <c r="H194" s="15">
        <v>7788.27</v>
      </c>
      <c r="I194" s="16">
        <f t="shared" si="259"/>
        <v>2439.5</v>
      </c>
      <c r="J194" s="17">
        <f t="shared" si="260"/>
        <v>6035</v>
      </c>
      <c r="K194" s="80">
        <f t="shared" si="261"/>
        <v>822.88800000000003</v>
      </c>
      <c r="L194" s="18">
        <f t="shared" si="266"/>
        <v>2584</v>
      </c>
      <c r="M194" s="26">
        <f t="shared" si="262"/>
        <v>6026.5</v>
      </c>
      <c r="N194" s="44">
        <f>1577.45*2</f>
        <v>3154.9</v>
      </c>
      <c r="O194" s="20">
        <f t="shared" si="263"/>
        <v>15966.67</v>
      </c>
      <c r="P194" s="20">
        <f t="shared" si="264"/>
        <v>12884.387999999999</v>
      </c>
      <c r="Q194" s="20">
        <f t="shared" si="265"/>
        <v>69033.33</v>
      </c>
    </row>
    <row r="195" spans="1:17" ht="43.5" customHeight="1" x14ac:dyDescent="0.35">
      <c r="A195" s="31">
        <v>165</v>
      </c>
      <c r="B195" s="12" t="s">
        <v>130</v>
      </c>
      <c r="C195" s="12" t="s">
        <v>274</v>
      </c>
      <c r="D195" s="12" t="s">
        <v>249</v>
      </c>
      <c r="E195" s="91" t="s">
        <v>269</v>
      </c>
      <c r="F195" s="13" t="s">
        <v>29</v>
      </c>
      <c r="G195" s="23">
        <v>85000</v>
      </c>
      <c r="H195" s="15">
        <v>8576.99</v>
      </c>
      <c r="I195" s="16">
        <f t="shared" si="259"/>
        <v>2439.5</v>
      </c>
      <c r="J195" s="17">
        <f t="shared" si="260"/>
        <v>6035</v>
      </c>
      <c r="K195" s="80">
        <f t="shared" si="261"/>
        <v>822.88800000000003</v>
      </c>
      <c r="L195" s="18">
        <f t="shared" si="266"/>
        <v>2584</v>
      </c>
      <c r="M195" s="26">
        <f t="shared" si="262"/>
        <v>6026.5</v>
      </c>
      <c r="N195" s="44">
        <v>0</v>
      </c>
      <c r="O195" s="20">
        <f t="shared" si="263"/>
        <v>13600.49</v>
      </c>
      <c r="P195" s="20">
        <f t="shared" si="264"/>
        <v>12884.387999999999</v>
      </c>
      <c r="Q195" s="20">
        <f t="shared" si="265"/>
        <v>71399.509999999995</v>
      </c>
    </row>
    <row r="196" spans="1:17" ht="43.5" customHeight="1" x14ac:dyDescent="0.35">
      <c r="A196" s="31">
        <v>166</v>
      </c>
      <c r="B196" s="12" t="s">
        <v>138</v>
      </c>
      <c r="C196" s="12" t="s">
        <v>274</v>
      </c>
      <c r="D196" s="12" t="s">
        <v>249</v>
      </c>
      <c r="E196" s="91" t="s">
        <v>251</v>
      </c>
      <c r="F196" s="13" t="s">
        <v>29</v>
      </c>
      <c r="G196" s="23">
        <v>80000</v>
      </c>
      <c r="H196" s="15">
        <v>7400.87</v>
      </c>
      <c r="I196" s="16">
        <f t="shared" si="259"/>
        <v>2296</v>
      </c>
      <c r="J196" s="17">
        <f t="shared" si="260"/>
        <v>5680</v>
      </c>
      <c r="K196" s="80">
        <f t="shared" si="261"/>
        <v>822.88800000000003</v>
      </c>
      <c r="L196" s="18">
        <f t="shared" si="266"/>
        <v>2432</v>
      </c>
      <c r="M196" s="26">
        <f t="shared" si="262"/>
        <v>5672</v>
      </c>
      <c r="N196" s="44">
        <v>0</v>
      </c>
      <c r="O196" s="20">
        <f t="shared" si="263"/>
        <v>12128.869999999999</v>
      </c>
      <c r="P196" s="20">
        <f t="shared" si="264"/>
        <v>12174.887999999999</v>
      </c>
      <c r="Q196" s="20">
        <f t="shared" si="265"/>
        <v>67871.13</v>
      </c>
    </row>
    <row r="197" spans="1:17" ht="33.75" customHeight="1" x14ac:dyDescent="0.35">
      <c r="A197" s="31">
        <v>167</v>
      </c>
      <c r="B197" s="12" t="s">
        <v>134</v>
      </c>
      <c r="C197" s="12" t="s">
        <v>273</v>
      </c>
      <c r="D197" s="12" t="s">
        <v>249</v>
      </c>
      <c r="E197" s="91" t="s">
        <v>251</v>
      </c>
      <c r="F197" s="13" t="s">
        <v>29</v>
      </c>
      <c r="G197" s="23">
        <v>80000</v>
      </c>
      <c r="H197" s="15">
        <v>7400.87</v>
      </c>
      <c r="I197" s="16">
        <f t="shared" si="259"/>
        <v>2296</v>
      </c>
      <c r="J197" s="17">
        <f t="shared" si="260"/>
        <v>5680</v>
      </c>
      <c r="K197" s="80">
        <f t="shared" si="261"/>
        <v>822.88800000000003</v>
      </c>
      <c r="L197" s="18">
        <f t="shared" si="266"/>
        <v>2432</v>
      </c>
      <c r="M197" s="26">
        <f t="shared" si="262"/>
        <v>5672</v>
      </c>
      <c r="N197" s="44">
        <v>0</v>
      </c>
      <c r="O197" s="20">
        <f t="shared" si="263"/>
        <v>12128.869999999999</v>
      </c>
      <c r="P197" s="20">
        <f t="shared" si="264"/>
        <v>12174.887999999999</v>
      </c>
      <c r="Q197" s="20">
        <f t="shared" si="265"/>
        <v>67871.13</v>
      </c>
    </row>
    <row r="198" spans="1:17" ht="28.5" customHeight="1" x14ac:dyDescent="0.35">
      <c r="A198" s="31">
        <v>168</v>
      </c>
      <c r="B198" s="12" t="s">
        <v>140</v>
      </c>
      <c r="C198" s="12" t="s">
        <v>274</v>
      </c>
      <c r="D198" s="12" t="s">
        <v>249</v>
      </c>
      <c r="E198" s="91" t="s">
        <v>251</v>
      </c>
      <c r="F198" s="13" t="s">
        <v>29</v>
      </c>
      <c r="G198" s="23">
        <v>80000</v>
      </c>
      <c r="H198" s="15">
        <v>7006.51</v>
      </c>
      <c r="I198" s="16">
        <f t="shared" si="259"/>
        <v>2296</v>
      </c>
      <c r="J198" s="17">
        <f t="shared" si="260"/>
        <v>5680</v>
      </c>
      <c r="K198" s="80">
        <f t="shared" si="261"/>
        <v>822.88800000000003</v>
      </c>
      <c r="L198" s="18">
        <f t="shared" si="266"/>
        <v>2432</v>
      </c>
      <c r="M198" s="26">
        <f t="shared" si="262"/>
        <v>5672</v>
      </c>
      <c r="N198" s="44">
        <v>1577.45</v>
      </c>
      <c r="O198" s="20">
        <f t="shared" si="263"/>
        <v>13311.960000000001</v>
      </c>
      <c r="P198" s="20">
        <f t="shared" si="264"/>
        <v>12174.887999999999</v>
      </c>
      <c r="Q198" s="20">
        <f t="shared" si="265"/>
        <v>66688.039999999994</v>
      </c>
    </row>
    <row r="199" spans="1:17" ht="33.75" customHeight="1" x14ac:dyDescent="0.35">
      <c r="A199" s="31">
        <v>169</v>
      </c>
      <c r="B199" s="12" t="s">
        <v>137</v>
      </c>
      <c r="C199" s="12" t="s">
        <v>274</v>
      </c>
      <c r="D199" s="12" t="s">
        <v>249</v>
      </c>
      <c r="E199" s="91" t="s">
        <v>251</v>
      </c>
      <c r="F199" s="13" t="s">
        <v>29</v>
      </c>
      <c r="G199" s="23">
        <v>75000</v>
      </c>
      <c r="H199" s="15">
        <v>5678.4</v>
      </c>
      <c r="I199" s="16">
        <f t="shared" si="259"/>
        <v>2152.5</v>
      </c>
      <c r="J199" s="17">
        <f t="shared" si="260"/>
        <v>5325</v>
      </c>
      <c r="K199" s="80">
        <f t="shared" si="261"/>
        <v>822.88800000000003</v>
      </c>
      <c r="L199" s="18">
        <f t="shared" si="266"/>
        <v>2280</v>
      </c>
      <c r="M199" s="26">
        <f t="shared" si="262"/>
        <v>5317.5</v>
      </c>
      <c r="N199" s="44">
        <f>1577.45*2</f>
        <v>3154.9</v>
      </c>
      <c r="O199" s="20">
        <f t="shared" si="263"/>
        <v>13265.8</v>
      </c>
      <c r="P199" s="20">
        <f t="shared" si="264"/>
        <v>11465.387999999999</v>
      </c>
      <c r="Q199" s="20">
        <f t="shared" si="265"/>
        <v>61734.2</v>
      </c>
    </row>
    <row r="200" spans="1:17" ht="43.5" customHeight="1" x14ac:dyDescent="0.35">
      <c r="A200" s="31">
        <v>170</v>
      </c>
      <c r="B200" s="12" t="s">
        <v>136</v>
      </c>
      <c r="C200" s="12" t="s">
        <v>274</v>
      </c>
      <c r="D200" s="12" t="s">
        <v>249</v>
      </c>
      <c r="E200" s="91" t="s">
        <v>251</v>
      </c>
      <c r="F200" s="13" t="s">
        <v>29</v>
      </c>
      <c r="G200" s="23">
        <v>75000</v>
      </c>
      <c r="H200" s="15">
        <v>6309.38</v>
      </c>
      <c r="I200" s="16">
        <f t="shared" si="259"/>
        <v>2152.5</v>
      </c>
      <c r="J200" s="17">
        <f t="shared" si="260"/>
        <v>5325</v>
      </c>
      <c r="K200" s="80">
        <f t="shared" si="261"/>
        <v>822.88800000000003</v>
      </c>
      <c r="L200" s="18">
        <f t="shared" si="266"/>
        <v>2280</v>
      </c>
      <c r="M200" s="26">
        <f t="shared" si="262"/>
        <v>5317.5</v>
      </c>
      <c r="N200" s="44">
        <v>0</v>
      </c>
      <c r="O200" s="20">
        <f t="shared" si="263"/>
        <v>10741.880000000001</v>
      </c>
      <c r="P200" s="20">
        <f t="shared" si="264"/>
        <v>11465.387999999999</v>
      </c>
      <c r="Q200" s="20">
        <f t="shared" si="265"/>
        <v>64258.119999999995</v>
      </c>
    </row>
    <row r="201" spans="1:17" ht="43.5" customHeight="1" x14ac:dyDescent="0.35">
      <c r="A201" s="31">
        <v>171</v>
      </c>
      <c r="B201" s="12" t="s">
        <v>135</v>
      </c>
      <c r="C201" s="12" t="s">
        <v>274</v>
      </c>
      <c r="D201" s="12" t="s">
        <v>249</v>
      </c>
      <c r="E201" s="91" t="s">
        <v>251</v>
      </c>
      <c r="F201" s="13" t="s">
        <v>29</v>
      </c>
      <c r="G201" s="23">
        <v>75000</v>
      </c>
      <c r="H201" s="15">
        <v>5678.4</v>
      </c>
      <c r="I201" s="16">
        <f t="shared" si="259"/>
        <v>2152.5</v>
      </c>
      <c r="J201" s="17">
        <f t="shared" si="260"/>
        <v>5325</v>
      </c>
      <c r="K201" s="80">
        <f t="shared" si="261"/>
        <v>822.88800000000003</v>
      </c>
      <c r="L201" s="18">
        <f t="shared" si="266"/>
        <v>2280</v>
      </c>
      <c r="M201" s="26">
        <f t="shared" si="262"/>
        <v>5317.5</v>
      </c>
      <c r="N201" s="44">
        <f>1577.45*2</f>
        <v>3154.9</v>
      </c>
      <c r="O201" s="20">
        <f t="shared" si="263"/>
        <v>13265.8</v>
      </c>
      <c r="P201" s="20">
        <f t="shared" si="264"/>
        <v>11465.387999999999</v>
      </c>
      <c r="Q201" s="20">
        <f t="shared" si="265"/>
        <v>61734.2</v>
      </c>
    </row>
    <row r="202" spans="1:17" ht="43.5" customHeight="1" x14ac:dyDescent="0.35">
      <c r="A202" s="31">
        <v>172</v>
      </c>
      <c r="B202" s="12" t="s">
        <v>263</v>
      </c>
      <c r="C202" s="12" t="s">
        <v>273</v>
      </c>
      <c r="D202" s="12" t="s">
        <v>249</v>
      </c>
      <c r="E202" s="91" t="s">
        <v>251</v>
      </c>
      <c r="F202" s="13" t="s">
        <v>32</v>
      </c>
      <c r="G202" s="23">
        <v>75000</v>
      </c>
      <c r="H202" s="15">
        <v>6309.38</v>
      </c>
      <c r="I202" s="16">
        <f>G202*2.87/100</f>
        <v>2152.5</v>
      </c>
      <c r="J202" s="17">
        <f>G202*7.1/100</f>
        <v>5325</v>
      </c>
      <c r="K202" s="80">
        <f t="shared" si="261"/>
        <v>822.88800000000003</v>
      </c>
      <c r="L202" s="18">
        <f>G202*3.04/100</f>
        <v>2280</v>
      </c>
      <c r="M202" s="26">
        <f t="shared" si="262"/>
        <v>5317.5</v>
      </c>
      <c r="N202" s="44">
        <v>0</v>
      </c>
      <c r="O202" s="20">
        <f t="shared" si="263"/>
        <v>10741.880000000001</v>
      </c>
      <c r="P202" s="20">
        <f>J202+K202+M202</f>
        <v>11465.387999999999</v>
      </c>
      <c r="Q202" s="20">
        <f>G202-O202</f>
        <v>64258.119999999995</v>
      </c>
    </row>
    <row r="203" spans="1:17" ht="43.5" customHeight="1" x14ac:dyDescent="0.35">
      <c r="A203" s="31">
        <v>173</v>
      </c>
      <c r="B203" s="12" t="s">
        <v>133</v>
      </c>
      <c r="C203" s="12" t="s">
        <v>274</v>
      </c>
      <c r="D203" s="12" t="s">
        <v>249</v>
      </c>
      <c r="E203" s="91" t="s">
        <v>252</v>
      </c>
      <c r="F203" s="13" t="s">
        <v>29</v>
      </c>
      <c r="G203" s="23">
        <v>75000</v>
      </c>
      <c r="H203" s="15">
        <v>6309.38</v>
      </c>
      <c r="I203" s="16">
        <f>G203*2.87/100</f>
        <v>2152.5</v>
      </c>
      <c r="J203" s="17">
        <f>G203*7.1/100</f>
        <v>5325</v>
      </c>
      <c r="K203" s="80">
        <f t="shared" si="261"/>
        <v>822.88800000000003</v>
      </c>
      <c r="L203" s="18">
        <f>G203*3.04/100</f>
        <v>2280</v>
      </c>
      <c r="M203" s="26">
        <f t="shared" si="262"/>
        <v>5317.5</v>
      </c>
      <c r="N203" s="44">
        <v>0</v>
      </c>
      <c r="O203" s="20">
        <f t="shared" si="263"/>
        <v>10741.880000000001</v>
      </c>
      <c r="P203" s="20">
        <f>J203+K203+M203</f>
        <v>11465.387999999999</v>
      </c>
      <c r="Q203" s="20">
        <f>G203-O203</f>
        <v>64258.119999999995</v>
      </c>
    </row>
    <row r="204" spans="1:17" ht="43.5" customHeight="1" x14ac:dyDescent="0.35">
      <c r="A204" s="31">
        <v>174</v>
      </c>
      <c r="B204" s="12" t="s">
        <v>172</v>
      </c>
      <c r="C204" s="12" t="s">
        <v>274</v>
      </c>
      <c r="D204" s="12" t="s">
        <v>249</v>
      </c>
      <c r="E204" s="91" t="s">
        <v>241</v>
      </c>
      <c r="F204" s="13" t="s">
        <v>322</v>
      </c>
      <c r="G204" s="23">
        <v>38000</v>
      </c>
      <c r="H204" s="15">
        <v>0</v>
      </c>
      <c r="I204" s="16">
        <f t="shared" si="259"/>
        <v>1090.5999999999999</v>
      </c>
      <c r="J204" s="17">
        <f t="shared" si="260"/>
        <v>2698</v>
      </c>
      <c r="K204" s="18">
        <f t="shared" ref="K204:K205" si="267">+G204*1.1%</f>
        <v>418.00000000000006</v>
      </c>
      <c r="L204" s="18">
        <f t="shared" si="266"/>
        <v>1155.2</v>
      </c>
      <c r="M204" s="26">
        <f t="shared" si="262"/>
        <v>2694.2000000000003</v>
      </c>
      <c r="N204" s="44">
        <v>0</v>
      </c>
      <c r="O204" s="20">
        <f t="shared" si="263"/>
        <v>2245.8000000000002</v>
      </c>
      <c r="P204" s="20">
        <f t="shared" si="264"/>
        <v>5810.2000000000007</v>
      </c>
      <c r="Q204" s="20">
        <f t="shared" si="265"/>
        <v>35754.199999999997</v>
      </c>
    </row>
    <row r="205" spans="1:17" ht="43.5" customHeight="1" x14ac:dyDescent="0.35">
      <c r="A205" s="31">
        <v>175</v>
      </c>
      <c r="B205" s="12" t="s">
        <v>204</v>
      </c>
      <c r="C205" s="12" t="s">
        <v>274</v>
      </c>
      <c r="D205" s="12" t="s">
        <v>249</v>
      </c>
      <c r="E205" s="91" t="s">
        <v>311</v>
      </c>
      <c r="F205" s="13" t="s">
        <v>29</v>
      </c>
      <c r="G205" s="23">
        <v>50000</v>
      </c>
      <c r="H205" s="15">
        <v>1854</v>
      </c>
      <c r="I205" s="16">
        <f t="shared" si="259"/>
        <v>1435</v>
      </c>
      <c r="J205" s="17">
        <f t="shared" si="260"/>
        <v>3550</v>
      </c>
      <c r="K205" s="18">
        <f t="shared" si="267"/>
        <v>550</v>
      </c>
      <c r="L205" s="18">
        <f t="shared" ref="L205:L223" si="268">G205*3.04/100</f>
        <v>1520</v>
      </c>
      <c r="M205" s="26">
        <f t="shared" si="262"/>
        <v>3545.0000000000005</v>
      </c>
      <c r="N205" s="44">
        <v>0</v>
      </c>
      <c r="O205" s="20">
        <f t="shared" si="263"/>
        <v>4809</v>
      </c>
      <c r="P205" s="20">
        <f t="shared" si="264"/>
        <v>7645</v>
      </c>
      <c r="Q205" s="20">
        <f>G205-O205</f>
        <v>45191</v>
      </c>
    </row>
    <row r="206" spans="1:17" ht="43.5" customHeight="1" x14ac:dyDescent="0.35">
      <c r="A206" s="31">
        <v>176</v>
      </c>
      <c r="B206" s="12" t="s">
        <v>278</v>
      </c>
      <c r="C206" s="12" t="s">
        <v>274</v>
      </c>
      <c r="D206" s="12" t="s">
        <v>249</v>
      </c>
      <c r="E206" s="118" t="s">
        <v>251</v>
      </c>
      <c r="F206" s="13" t="s">
        <v>32</v>
      </c>
      <c r="G206" s="119">
        <v>75000</v>
      </c>
      <c r="H206" s="120">
        <v>5678.4</v>
      </c>
      <c r="I206" s="121">
        <f t="shared" si="259"/>
        <v>2152.5</v>
      </c>
      <c r="J206" s="122">
        <f t="shared" si="260"/>
        <v>5325</v>
      </c>
      <c r="K206" s="80">
        <f t="shared" ref="K206:K223" si="269">74808*1.1%</f>
        <v>822.88800000000003</v>
      </c>
      <c r="L206" s="123">
        <f t="shared" si="268"/>
        <v>2280</v>
      </c>
      <c r="M206" s="124">
        <f t="shared" si="262"/>
        <v>5317.5</v>
      </c>
      <c r="N206" s="125">
        <f>1577.45*2</f>
        <v>3154.9</v>
      </c>
      <c r="O206" s="20">
        <f t="shared" si="263"/>
        <v>13265.8</v>
      </c>
      <c r="P206" s="20">
        <f t="shared" si="264"/>
        <v>11465.387999999999</v>
      </c>
      <c r="Q206" s="43">
        <f>G206-O206</f>
        <v>61734.2</v>
      </c>
    </row>
    <row r="207" spans="1:17" ht="43.5" customHeight="1" x14ac:dyDescent="0.35">
      <c r="A207" s="31">
        <v>177</v>
      </c>
      <c r="B207" s="12" t="s">
        <v>277</v>
      </c>
      <c r="C207" s="12" t="s">
        <v>274</v>
      </c>
      <c r="D207" s="12" t="s">
        <v>249</v>
      </c>
      <c r="E207" s="118" t="s">
        <v>251</v>
      </c>
      <c r="F207" s="13" t="s">
        <v>32</v>
      </c>
      <c r="G207" s="119">
        <v>75000</v>
      </c>
      <c r="H207" s="120">
        <v>5993.89</v>
      </c>
      <c r="I207" s="121">
        <f t="shared" si="259"/>
        <v>2152.5</v>
      </c>
      <c r="J207" s="122">
        <f t="shared" si="260"/>
        <v>5325</v>
      </c>
      <c r="K207" s="80">
        <f t="shared" si="269"/>
        <v>822.88800000000003</v>
      </c>
      <c r="L207" s="123">
        <f t="shared" si="268"/>
        <v>2280</v>
      </c>
      <c r="M207" s="124">
        <f t="shared" si="262"/>
        <v>5317.5</v>
      </c>
      <c r="N207" s="125">
        <v>1577.45</v>
      </c>
      <c r="O207" s="20">
        <f t="shared" si="263"/>
        <v>12003.84</v>
      </c>
      <c r="P207" s="20">
        <f t="shared" si="264"/>
        <v>11465.387999999999</v>
      </c>
      <c r="Q207" s="43">
        <f>G207-O207</f>
        <v>62996.160000000003</v>
      </c>
    </row>
    <row r="208" spans="1:17" ht="43.5" customHeight="1" x14ac:dyDescent="0.35">
      <c r="A208" s="31">
        <v>178</v>
      </c>
      <c r="B208" s="12" t="s">
        <v>343</v>
      </c>
      <c r="C208" s="12" t="s">
        <v>273</v>
      </c>
      <c r="D208" s="12" t="s">
        <v>249</v>
      </c>
      <c r="E208" s="118" t="s">
        <v>251</v>
      </c>
      <c r="F208" s="13" t="s">
        <v>32</v>
      </c>
      <c r="G208" s="119">
        <v>75000</v>
      </c>
      <c r="H208" s="120">
        <v>5488.4</v>
      </c>
      <c r="I208" s="121">
        <f t="shared" si="259"/>
        <v>2152.5</v>
      </c>
      <c r="J208" s="122">
        <f t="shared" si="260"/>
        <v>5325</v>
      </c>
      <c r="K208" s="80">
        <f t="shared" si="269"/>
        <v>822.88800000000003</v>
      </c>
      <c r="L208" s="123">
        <f t="shared" si="268"/>
        <v>2280</v>
      </c>
      <c r="M208" s="124">
        <f t="shared" si="262"/>
        <v>5317.5</v>
      </c>
      <c r="N208" s="125">
        <f>1577.45*2</f>
        <v>3154.9</v>
      </c>
      <c r="O208" s="20">
        <f t="shared" ref="O208:O214" si="270">H208+I208+L208+N208</f>
        <v>13075.8</v>
      </c>
      <c r="P208" s="20">
        <f t="shared" ref="P208:P214" si="271">J208+K208+M208</f>
        <v>11465.387999999999</v>
      </c>
      <c r="Q208" s="43">
        <f t="shared" ref="Q208:Q214" si="272">G208-O208</f>
        <v>61924.2</v>
      </c>
    </row>
    <row r="209" spans="1:17" ht="43.5" customHeight="1" x14ac:dyDescent="0.35">
      <c r="A209" s="31">
        <v>179</v>
      </c>
      <c r="B209" s="12" t="s">
        <v>344</v>
      </c>
      <c r="C209" s="12" t="s">
        <v>274</v>
      </c>
      <c r="D209" s="12" t="s">
        <v>249</v>
      </c>
      <c r="E209" s="118" t="s">
        <v>251</v>
      </c>
      <c r="F209" s="13" t="s">
        <v>32</v>
      </c>
      <c r="G209" s="119">
        <v>75000</v>
      </c>
      <c r="H209" s="120">
        <v>5678.4</v>
      </c>
      <c r="I209" s="121">
        <f t="shared" ref="I209:I215" si="273">G209*2.87/100</f>
        <v>2152.5</v>
      </c>
      <c r="J209" s="122">
        <f t="shared" ref="J209:J215" si="274">G209*7.1/100</f>
        <v>5325</v>
      </c>
      <c r="K209" s="80">
        <f t="shared" si="269"/>
        <v>822.88800000000003</v>
      </c>
      <c r="L209" s="123">
        <f t="shared" ref="L209:L214" si="275">G209*3.04/100</f>
        <v>2280</v>
      </c>
      <c r="M209" s="124">
        <f t="shared" ref="M209:M214" si="276">+G209*7.09%</f>
        <v>5317.5</v>
      </c>
      <c r="N209" s="125">
        <f>1577.45*2</f>
        <v>3154.9</v>
      </c>
      <c r="O209" s="20">
        <f t="shared" si="270"/>
        <v>13265.8</v>
      </c>
      <c r="P209" s="20">
        <f t="shared" si="271"/>
        <v>11465.387999999999</v>
      </c>
      <c r="Q209" s="43">
        <f t="shared" si="272"/>
        <v>61734.2</v>
      </c>
    </row>
    <row r="210" spans="1:17" ht="43.5" customHeight="1" x14ac:dyDescent="0.35">
      <c r="A210" s="31">
        <v>180</v>
      </c>
      <c r="B210" s="12" t="s">
        <v>345</v>
      </c>
      <c r="C210" s="12" t="s">
        <v>273</v>
      </c>
      <c r="D210" s="12" t="s">
        <v>249</v>
      </c>
      <c r="E210" s="118" t="s">
        <v>251</v>
      </c>
      <c r="F210" s="13" t="s">
        <v>32</v>
      </c>
      <c r="G210" s="119">
        <v>75000</v>
      </c>
      <c r="H210" s="120">
        <v>5993.89</v>
      </c>
      <c r="I210" s="121">
        <f t="shared" si="273"/>
        <v>2152.5</v>
      </c>
      <c r="J210" s="122">
        <f t="shared" si="274"/>
        <v>5325</v>
      </c>
      <c r="K210" s="80">
        <f t="shared" si="269"/>
        <v>822.88800000000003</v>
      </c>
      <c r="L210" s="123">
        <f t="shared" si="275"/>
        <v>2280</v>
      </c>
      <c r="M210" s="124">
        <f t="shared" si="276"/>
        <v>5317.5</v>
      </c>
      <c r="N210" s="125">
        <v>1577.45</v>
      </c>
      <c r="O210" s="20">
        <f t="shared" si="270"/>
        <v>12003.84</v>
      </c>
      <c r="P210" s="20">
        <f t="shared" si="271"/>
        <v>11465.387999999999</v>
      </c>
      <c r="Q210" s="43">
        <f t="shared" si="272"/>
        <v>62996.160000000003</v>
      </c>
    </row>
    <row r="211" spans="1:17" ht="43.5" customHeight="1" x14ac:dyDescent="0.35">
      <c r="A211" s="31">
        <v>181</v>
      </c>
      <c r="B211" s="12" t="s">
        <v>346</v>
      </c>
      <c r="C211" s="12" t="s">
        <v>274</v>
      </c>
      <c r="D211" s="12" t="s">
        <v>249</v>
      </c>
      <c r="E211" s="118" t="s">
        <v>251</v>
      </c>
      <c r="F211" s="13" t="s">
        <v>32</v>
      </c>
      <c r="G211" s="119">
        <v>75000</v>
      </c>
      <c r="H211" s="120">
        <v>5993.89</v>
      </c>
      <c r="I211" s="121">
        <f t="shared" si="273"/>
        <v>2152.5</v>
      </c>
      <c r="J211" s="122">
        <f t="shared" si="274"/>
        <v>5325</v>
      </c>
      <c r="K211" s="80">
        <f t="shared" si="269"/>
        <v>822.88800000000003</v>
      </c>
      <c r="L211" s="123">
        <f t="shared" si="275"/>
        <v>2280</v>
      </c>
      <c r="M211" s="124">
        <f t="shared" si="276"/>
        <v>5317.5</v>
      </c>
      <c r="N211" s="125">
        <v>1577.45</v>
      </c>
      <c r="O211" s="20">
        <f t="shared" si="270"/>
        <v>12003.84</v>
      </c>
      <c r="P211" s="20">
        <f t="shared" si="271"/>
        <v>11465.387999999999</v>
      </c>
      <c r="Q211" s="43">
        <f t="shared" si="272"/>
        <v>62996.160000000003</v>
      </c>
    </row>
    <row r="212" spans="1:17" ht="43.5" customHeight="1" x14ac:dyDescent="0.35">
      <c r="A212" s="31">
        <v>182</v>
      </c>
      <c r="B212" s="12" t="s">
        <v>347</v>
      </c>
      <c r="C212" s="12" t="s">
        <v>274</v>
      </c>
      <c r="D212" s="12" t="s">
        <v>249</v>
      </c>
      <c r="E212" s="118" t="s">
        <v>251</v>
      </c>
      <c r="F212" s="13" t="s">
        <v>32</v>
      </c>
      <c r="G212" s="119">
        <v>75000</v>
      </c>
      <c r="H212" s="120">
        <v>6309.38</v>
      </c>
      <c r="I212" s="121">
        <f t="shared" si="273"/>
        <v>2152.5</v>
      </c>
      <c r="J212" s="122">
        <f t="shared" si="274"/>
        <v>5325</v>
      </c>
      <c r="K212" s="80">
        <f t="shared" si="269"/>
        <v>822.88800000000003</v>
      </c>
      <c r="L212" s="123">
        <f t="shared" si="275"/>
        <v>2280</v>
      </c>
      <c r="M212" s="124">
        <f t="shared" si="276"/>
        <v>5317.5</v>
      </c>
      <c r="N212" s="125">
        <v>0</v>
      </c>
      <c r="O212" s="20">
        <f t="shared" si="270"/>
        <v>10741.880000000001</v>
      </c>
      <c r="P212" s="20">
        <f t="shared" si="271"/>
        <v>11465.387999999999</v>
      </c>
      <c r="Q212" s="43">
        <f t="shared" si="272"/>
        <v>64258.119999999995</v>
      </c>
    </row>
    <row r="213" spans="1:17" ht="43.5" customHeight="1" x14ac:dyDescent="0.35">
      <c r="A213" s="31">
        <v>183</v>
      </c>
      <c r="B213" s="12" t="s">
        <v>348</v>
      </c>
      <c r="C213" s="12" t="s">
        <v>273</v>
      </c>
      <c r="D213" s="12" t="s">
        <v>249</v>
      </c>
      <c r="E213" s="118" t="s">
        <v>251</v>
      </c>
      <c r="F213" s="13" t="s">
        <v>32</v>
      </c>
      <c r="G213" s="119">
        <v>75000</v>
      </c>
      <c r="H213" s="120">
        <v>6309.38</v>
      </c>
      <c r="I213" s="121">
        <f t="shared" si="273"/>
        <v>2152.5</v>
      </c>
      <c r="J213" s="122">
        <f t="shared" si="274"/>
        <v>5325</v>
      </c>
      <c r="K213" s="80">
        <f t="shared" si="269"/>
        <v>822.88800000000003</v>
      </c>
      <c r="L213" s="123">
        <f t="shared" si="275"/>
        <v>2280</v>
      </c>
      <c r="M213" s="124">
        <f t="shared" si="276"/>
        <v>5317.5</v>
      </c>
      <c r="N213" s="125">
        <v>0</v>
      </c>
      <c r="O213" s="20">
        <f t="shared" si="270"/>
        <v>10741.880000000001</v>
      </c>
      <c r="P213" s="20">
        <f t="shared" si="271"/>
        <v>11465.387999999999</v>
      </c>
      <c r="Q213" s="43">
        <f t="shared" si="272"/>
        <v>64258.119999999995</v>
      </c>
    </row>
    <row r="214" spans="1:17" ht="43.5" customHeight="1" x14ac:dyDescent="0.35">
      <c r="A214" s="31">
        <v>184</v>
      </c>
      <c r="B214" s="12" t="s">
        <v>349</v>
      </c>
      <c r="C214" s="12" t="s">
        <v>274</v>
      </c>
      <c r="D214" s="12" t="s">
        <v>249</v>
      </c>
      <c r="E214" s="118" t="s">
        <v>251</v>
      </c>
      <c r="F214" s="13" t="s">
        <v>32</v>
      </c>
      <c r="G214" s="119">
        <v>75000</v>
      </c>
      <c r="H214" s="120">
        <v>6309.38</v>
      </c>
      <c r="I214" s="121">
        <f t="shared" si="273"/>
        <v>2152.5</v>
      </c>
      <c r="J214" s="122">
        <f t="shared" si="274"/>
        <v>5325</v>
      </c>
      <c r="K214" s="80">
        <f t="shared" si="269"/>
        <v>822.88800000000003</v>
      </c>
      <c r="L214" s="123">
        <f t="shared" si="275"/>
        <v>2280</v>
      </c>
      <c r="M214" s="124">
        <f t="shared" si="276"/>
        <v>5317.5</v>
      </c>
      <c r="N214" s="125">
        <v>0</v>
      </c>
      <c r="O214" s="20">
        <f t="shared" si="270"/>
        <v>10741.880000000001</v>
      </c>
      <c r="P214" s="20">
        <f t="shared" si="271"/>
        <v>11465.387999999999</v>
      </c>
      <c r="Q214" s="43">
        <f t="shared" si="272"/>
        <v>64258.119999999995</v>
      </c>
    </row>
    <row r="215" spans="1:17" ht="43.5" customHeight="1" x14ac:dyDescent="0.35">
      <c r="A215" s="31">
        <v>185</v>
      </c>
      <c r="B215" s="12" t="s">
        <v>350</v>
      </c>
      <c r="C215" s="12" t="s">
        <v>273</v>
      </c>
      <c r="D215" s="12" t="s">
        <v>249</v>
      </c>
      <c r="E215" s="118" t="s">
        <v>251</v>
      </c>
      <c r="F215" s="13" t="s">
        <v>32</v>
      </c>
      <c r="G215" s="119">
        <v>75000</v>
      </c>
      <c r="H215" s="120">
        <v>6309.38</v>
      </c>
      <c r="I215" s="121">
        <f t="shared" si="273"/>
        <v>2152.5</v>
      </c>
      <c r="J215" s="122">
        <f t="shared" si="274"/>
        <v>5325</v>
      </c>
      <c r="K215" s="80">
        <f t="shared" si="269"/>
        <v>822.88800000000003</v>
      </c>
      <c r="L215" s="123">
        <f t="shared" ref="L215" si="277">G215*3.04/100</f>
        <v>2280</v>
      </c>
      <c r="M215" s="124">
        <f t="shared" ref="M215" si="278">+G215*7.09%</f>
        <v>5317.5</v>
      </c>
      <c r="N215" s="125">
        <v>0</v>
      </c>
      <c r="O215" s="20">
        <f t="shared" ref="O215" si="279">H215+I215+L215+N215</f>
        <v>10741.880000000001</v>
      </c>
      <c r="P215" s="20">
        <f t="shared" ref="P215" si="280">J215+K215+M215</f>
        <v>11465.387999999999</v>
      </c>
      <c r="Q215" s="43">
        <f t="shared" ref="Q215" si="281">G215-O215</f>
        <v>64258.119999999995</v>
      </c>
    </row>
    <row r="216" spans="1:17" ht="43.5" customHeight="1" x14ac:dyDescent="0.35">
      <c r="A216" s="31">
        <v>186</v>
      </c>
      <c r="B216" s="12" t="s">
        <v>351</v>
      </c>
      <c r="C216" s="12" t="s">
        <v>274</v>
      </c>
      <c r="D216" s="12" t="s">
        <v>249</v>
      </c>
      <c r="E216" s="118" t="s">
        <v>251</v>
      </c>
      <c r="F216" s="13" t="s">
        <v>32</v>
      </c>
      <c r="G216" s="119">
        <v>75000</v>
      </c>
      <c r="H216" s="120">
        <v>6309.38</v>
      </c>
      <c r="I216" s="121">
        <f t="shared" ref="I216" si="282">G216*2.87/100</f>
        <v>2152.5</v>
      </c>
      <c r="J216" s="122">
        <f t="shared" ref="J216" si="283">G216*7.1/100</f>
        <v>5325</v>
      </c>
      <c r="K216" s="80">
        <f t="shared" si="269"/>
        <v>822.88800000000003</v>
      </c>
      <c r="L216" s="123">
        <f t="shared" ref="L216" si="284">G216*3.04/100</f>
        <v>2280</v>
      </c>
      <c r="M216" s="124">
        <f t="shared" ref="M216" si="285">+G216*7.09%</f>
        <v>5317.5</v>
      </c>
      <c r="N216" s="125">
        <v>0</v>
      </c>
      <c r="O216" s="20">
        <f t="shared" ref="O216" si="286">H216+I216+L216+N216</f>
        <v>10741.880000000001</v>
      </c>
      <c r="P216" s="20">
        <f t="shared" ref="P216" si="287">J216+K216+M216</f>
        <v>11465.387999999999</v>
      </c>
      <c r="Q216" s="43">
        <f t="shared" ref="Q216" si="288">G216-O216</f>
        <v>64258.119999999995</v>
      </c>
    </row>
    <row r="217" spans="1:17" ht="43.5" customHeight="1" x14ac:dyDescent="0.35">
      <c r="A217" s="31">
        <v>187</v>
      </c>
      <c r="B217" s="12" t="s">
        <v>352</v>
      </c>
      <c r="C217" s="12" t="s">
        <v>274</v>
      </c>
      <c r="D217" s="12" t="s">
        <v>249</v>
      </c>
      <c r="E217" s="118" t="s">
        <v>251</v>
      </c>
      <c r="F217" s="13" t="s">
        <v>32</v>
      </c>
      <c r="G217" s="119">
        <v>75000</v>
      </c>
      <c r="H217" s="120">
        <v>4911.17</v>
      </c>
      <c r="I217" s="121">
        <f t="shared" ref="I217" si="289">G217*2.87/100</f>
        <v>2152.5</v>
      </c>
      <c r="J217" s="122">
        <f t="shared" ref="J217" si="290">G217*7.1/100</f>
        <v>5325</v>
      </c>
      <c r="K217" s="80">
        <f t="shared" si="269"/>
        <v>822.88800000000003</v>
      </c>
      <c r="L217" s="123">
        <f t="shared" ref="L217" si="291">G217*3.04/100</f>
        <v>2280</v>
      </c>
      <c r="M217" s="124">
        <f t="shared" ref="M217" si="292">+G217*7.09%</f>
        <v>5317.5</v>
      </c>
      <c r="N217" s="125">
        <v>0</v>
      </c>
      <c r="O217" s="20">
        <f t="shared" ref="O217" si="293">H217+I217+L217+N217</f>
        <v>9343.67</v>
      </c>
      <c r="P217" s="20">
        <f t="shared" ref="P217" si="294">J217+K217+M217</f>
        <v>11465.387999999999</v>
      </c>
      <c r="Q217" s="43">
        <f t="shared" ref="Q217" si="295">G217-O217</f>
        <v>65656.33</v>
      </c>
    </row>
    <row r="218" spans="1:17" ht="43.5" customHeight="1" x14ac:dyDescent="0.35">
      <c r="A218" s="31">
        <v>188</v>
      </c>
      <c r="B218" s="12" t="s">
        <v>353</v>
      </c>
      <c r="C218" s="12" t="s">
        <v>274</v>
      </c>
      <c r="D218" s="12" t="s">
        <v>249</v>
      </c>
      <c r="E218" s="118" t="s">
        <v>251</v>
      </c>
      <c r="F218" s="13" t="s">
        <v>32</v>
      </c>
      <c r="G218" s="119">
        <v>75000</v>
      </c>
      <c r="H218" s="120">
        <v>4911.17</v>
      </c>
      <c r="I218" s="121">
        <f t="shared" ref="I218" si="296">G218*2.87/100</f>
        <v>2152.5</v>
      </c>
      <c r="J218" s="122">
        <f t="shared" ref="J218" si="297">G218*7.1/100</f>
        <v>5325</v>
      </c>
      <c r="K218" s="80">
        <f t="shared" si="269"/>
        <v>822.88800000000003</v>
      </c>
      <c r="L218" s="123">
        <f t="shared" ref="L218" si="298">G218*3.04/100</f>
        <v>2280</v>
      </c>
      <c r="M218" s="124">
        <f t="shared" ref="M218" si="299">+G218*7.09%</f>
        <v>5317.5</v>
      </c>
      <c r="N218" s="125">
        <v>0</v>
      </c>
      <c r="O218" s="20">
        <f t="shared" ref="O218" si="300">H218+I218+L218+N218</f>
        <v>9343.67</v>
      </c>
      <c r="P218" s="20">
        <f t="shared" ref="P218" si="301">J218+K218+M218</f>
        <v>11465.387999999999</v>
      </c>
      <c r="Q218" s="43">
        <f t="shared" ref="Q218" si="302">G218-O218</f>
        <v>65656.33</v>
      </c>
    </row>
    <row r="219" spans="1:17" ht="43.5" customHeight="1" x14ac:dyDescent="0.35">
      <c r="A219" s="31">
        <v>189</v>
      </c>
      <c r="B219" s="12" t="s">
        <v>354</v>
      </c>
      <c r="C219" s="12" t="s">
        <v>274</v>
      </c>
      <c r="D219" s="12" t="s">
        <v>249</v>
      </c>
      <c r="E219" s="118" t="s">
        <v>251</v>
      </c>
      <c r="F219" s="13" t="s">
        <v>32</v>
      </c>
      <c r="G219" s="119">
        <v>75000</v>
      </c>
      <c r="H219" s="120">
        <v>4911.17</v>
      </c>
      <c r="I219" s="121">
        <f t="shared" ref="I219" si="303">G219*2.87/100</f>
        <v>2152.5</v>
      </c>
      <c r="J219" s="122">
        <f t="shared" ref="J219" si="304">G219*7.1/100</f>
        <v>5325</v>
      </c>
      <c r="K219" s="80">
        <f t="shared" si="269"/>
        <v>822.88800000000003</v>
      </c>
      <c r="L219" s="123">
        <f t="shared" ref="L219" si="305">G219*3.04/100</f>
        <v>2280</v>
      </c>
      <c r="M219" s="124">
        <f t="shared" ref="M219" si="306">+G219*7.09%</f>
        <v>5317.5</v>
      </c>
      <c r="N219" s="125">
        <v>0</v>
      </c>
      <c r="O219" s="20">
        <f t="shared" ref="O219" si="307">H219+I219+L219+N219</f>
        <v>9343.67</v>
      </c>
      <c r="P219" s="20">
        <f t="shared" ref="P219" si="308">J219+K219+M219</f>
        <v>11465.387999999999</v>
      </c>
      <c r="Q219" s="43">
        <f t="shared" ref="Q219" si="309">G219-O219</f>
        <v>65656.33</v>
      </c>
    </row>
    <row r="220" spans="1:17" ht="43.5" customHeight="1" x14ac:dyDescent="0.35">
      <c r="A220" s="31">
        <v>190</v>
      </c>
      <c r="B220" s="12" t="s">
        <v>355</v>
      </c>
      <c r="C220" s="12" t="s">
        <v>274</v>
      </c>
      <c r="D220" s="12" t="s">
        <v>249</v>
      </c>
      <c r="E220" s="118" t="s">
        <v>251</v>
      </c>
      <c r="F220" s="13" t="s">
        <v>32</v>
      </c>
      <c r="G220" s="119">
        <v>75000</v>
      </c>
      <c r="H220" s="120">
        <v>4183.43</v>
      </c>
      <c r="I220" s="121">
        <f t="shared" ref="I220" si="310">G220*2.87/100</f>
        <v>2152.5</v>
      </c>
      <c r="J220" s="122">
        <f t="shared" ref="J220" si="311">G220*7.1/100</f>
        <v>5325</v>
      </c>
      <c r="K220" s="80">
        <f t="shared" si="269"/>
        <v>822.88800000000003</v>
      </c>
      <c r="L220" s="123">
        <f t="shared" ref="L220" si="312">G220*3.04/100</f>
        <v>2280</v>
      </c>
      <c r="M220" s="124">
        <f t="shared" ref="M220" si="313">+G220*7.09%</f>
        <v>5317.5</v>
      </c>
      <c r="N220" s="125">
        <v>1577.45</v>
      </c>
      <c r="O220" s="20">
        <f t="shared" ref="O220" si="314">H220+I220+L220+N220</f>
        <v>10193.380000000001</v>
      </c>
      <c r="P220" s="20">
        <f t="shared" ref="P220" si="315">J220+K220+M220</f>
        <v>11465.387999999999</v>
      </c>
      <c r="Q220" s="43">
        <f t="shared" ref="Q220" si="316">G220-O220</f>
        <v>64806.619999999995</v>
      </c>
    </row>
    <row r="221" spans="1:17" ht="43.5" customHeight="1" x14ac:dyDescent="0.35">
      <c r="A221" s="31">
        <v>191</v>
      </c>
      <c r="B221" s="12" t="s">
        <v>356</v>
      </c>
      <c r="C221" s="12" t="s">
        <v>274</v>
      </c>
      <c r="D221" s="12" t="s">
        <v>249</v>
      </c>
      <c r="E221" s="118" t="s">
        <v>251</v>
      </c>
      <c r="F221" s="13" t="s">
        <v>32</v>
      </c>
      <c r="G221" s="119">
        <v>75000</v>
      </c>
      <c r="H221" s="120">
        <v>3373.35</v>
      </c>
      <c r="I221" s="121">
        <f t="shared" ref="I221" si="317">G221*2.87/100</f>
        <v>2152.5</v>
      </c>
      <c r="J221" s="122">
        <f t="shared" ref="J221" si="318">G221*7.1/100</f>
        <v>5325</v>
      </c>
      <c r="K221" s="80">
        <f t="shared" si="269"/>
        <v>822.88800000000003</v>
      </c>
      <c r="L221" s="123">
        <f t="shared" ref="L221" si="319">G221*3.04/100</f>
        <v>2280</v>
      </c>
      <c r="M221" s="124">
        <f t="shared" ref="M221" si="320">+G221*7.09%</f>
        <v>5317.5</v>
      </c>
      <c r="N221" s="125">
        <v>1577.45</v>
      </c>
      <c r="O221" s="20">
        <f t="shared" ref="O221" si="321">H221+I221+L221+N221</f>
        <v>9383.3000000000011</v>
      </c>
      <c r="P221" s="20">
        <f t="shared" ref="P221" si="322">J221+K221+M221</f>
        <v>11465.387999999999</v>
      </c>
      <c r="Q221" s="43">
        <f t="shared" ref="Q221" si="323">G221-O221</f>
        <v>65616.7</v>
      </c>
    </row>
    <row r="222" spans="1:17" ht="43.5" customHeight="1" x14ac:dyDescent="0.35">
      <c r="A222" s="31">
        <v>192</v>
      </c>
      <c r="B222" s="12" t="s">
        <v>357</v>
      </c>
      <c r="C222" s="12" t="s">
        <v>274</v>
      </c>
      <c r="D222" s="12"/>
      <c r="E222" s="118" t="s">
        <v>251</v>
      </c>
      <c r="F222" s="13" t="s">
        <v>32</v>
      </c>
      <c r="G222" s="119">
        <v>75000</v>
      </c>
      <c r="H222" s="120">
        <v>4911.17</v>
      </c>
      <c r="I222" s="121">
        <f t="shared" ref="I222" si="324">G222*2.87/100</f>
        <v>2152.5</v>
      </c>
      <c r="J222" s="122">
        <f t="shared" ref="J222" si="325">G222*7.1/100</f>
        <v>5325</v>
      </c>
      <c r="K222" s="80">
        <f t="shared" si="269"/>
        <v>822.88800000000003</v>
      </c>
      <c r="L222" s="123">
        <f t="shared" ref="L222" si="326">G222*3.04/100</f>
        <v>2280</v>
      </c>
      <c r="M222" s="124">
        <f t="shared" ref="M222" si="327">+G222*7.09%</f>
        <v>5317.5</v>
      </c>
      <c r="N222" s="125">
        <v>0</v>
      </c>
      <c r="O222" s="20">
        <f t="shared" ref="O222" si="328">H222+I222+L222+N222</f>
        <v>9343.67</v>
      </c>
      <c r="P222" s="20">
        <f t="shared" ref="P222" si="329">J222+K222+M222</f>
        <v>11465.387999999999</v>
      </c>
      <c r="Q222" s="43">
        <f t="shared" ref="Q222" si="330">G222-O222</f>
        <v>65656.33</v>
      </c>
    </row>
    <row r="223" spans="1:17" ht="43.5" customHeight="1" x14ac:dyDescent="0.35">
      <c r="A223" s="31">
        <v>193</v>
      </c>
      <c r="B223" s="27" t="s">
        <v>283</v>
      </c>
      <c r="C223" s="27" t="s">
        <v>273</v>
      </c>
      <c r="D223" s="12" t="s">
        <v>249</v>
      </c>
      <c r="E223" s="91" t="s">
        <v>312</v>
      </c>
      <c r="F223" s="13" t="s">
        <v>29</v>
      </c>
      <c r="G223" s="23">
        <v>105000</v>
      </c>
      <c r="H223" s="23">
        <v>12887.13</v>
      </c>
      <c r="I223" s="23">
        <f t="shared" si="259"/>
        <v>3013.5</v>
      </c>
      <c r="J223" s="23">
        <f t="shared" si="260"/>
        <v>7455</v>
      </c>
      <c r="K223" s="80">
        <f t="shared" si="269"/>
        <v>822.88800000000003</v>
      </c>
      <c r="L223" s="18">
        <f t="shared" si="268"/>
        <v>3192</v>
      </c>
      <c r="M223" s="23">
        <f t="shared" si="262"/>
        <v>7444.5000000000009</v>
      </c>
      <c r="N223" s="23">
        <v>1577.45</v>
      </c>
      <c r="O223" s="20">
        <f t="shared" si="263"/>
        <v>20670.079999999998</v>
      </c>
      <c r="P223" s="20">
        <f t="shared" si="264"/>
        <v>15722.388000000003</v>
      </c>
      <c r="Q223" s="20">
        <f>G223-O223</f>
        <v>84329.919999999998</v>
      </c>
    </row>
    <row r="224" spans="1:17" ht="26.25" customHeight="1" thickBot="1" x14ac:dyDescent="0.25">
      <c r="A224" s="167" t="s">
        <v>141</v>
      </c>
      <c r="B224" s="156"/>
      <c r="C224" s="156"/>
      <c r="D224" s="156"/>
      <c r="E224" s="168"/>
      <c r="F224" s="25"/>
      <c r="G224" s="126">
        <f t="shared" ref="G224:Q224" si="331">SUM(G188:G223)</f>
        <v>2923000</v>
      </c>
      <c r="H224" s="126">
        <f t="shared" si="331"/>
        <v>264864.31000000011</v>
      </c>
      <c r="I224" s="126">
        <f t="shared" si="331"/>
        <v>83890.1</v>
      </c>
      <c r="J224" s="126">
        <f t="shared" si="331"/>
        <v>207533</v>
      </c>
      <c r="K224" s="126">
        <f t="shared" si="331"/>
        <v>28946.191999999992</v>
      </c>
      <c r="L224" s="126">
        <f t="shared" si="331"/>
        <v>88160.607999999993</v>
      </c>
      <c r="M224" s="126">
        <f t="shared" si="331"/>
        <v>205611.41800000001</v>
      </c>
      <c r="N224" s="126">
        <f t="shared" si="331"/>
        <v>34703.9</v>
      </c>
      <c r="O224" s="126">
        <f t="shared" si="331"/>
        <v>471618.91799999995</v>
      </c>
      <c r="P224" s="126">
        <f t="shared" si="331"/>
        <v>442090.60999999975</v>
      </c>
      <c r="Q224" s="126">
        <f t="shared" si="331"/>
        <v>2451381.0820000004</v>
      </c>
    </row>
    <row r="225" spans="1:17" ht="36" customHeight="1" x14ac:dyDescent="0.2">
      <c r="A225" s="164" t="s">
        <v>27</v>
      </c>
      <c r="B225" s="165"/>
      <c r="C225" s="165"/>
      <c r="D225" s="165"/>
      <c r="E225" s="165"/>
      <c r="F225" s="165"/>
      <c r="G225" s="165"/>
      <c r="H225" s="165"/>
      <c r="I225" s="165"/>
      <c r="J225" s="165"/>
      <c r="K225" s="165"/>
      <c r="L225" s="165"/>
      <c r="M225" s="165"/>
      <c r="N225" s="165"/>
      <c r="O225" s="165"/>
      <c r="P225" s="165"/>
      <c r="Q225" s="166"/>
    </row>
    <row r="226" spans="1:17" ht="38.25" customHeight="1" x14ac:dyDescent="0.35">
      <c r="A226" s="31">
        <v>194</v>
      </c>
      <c r="B226" s="12" t="s">
        <v>99</v>
      </c>
      <c r="C226" s="12" t="s">
        <v>273</v>
      </c>
      <c r="D226" s="12" t="s">
        <v>27</v>
      </c>
      <c r="E226" s="12" t="s">
        <v>100</v>
      </c>
      <c r="F226" s="13" t="s">
        <v>29</v>
      </c>
      <c r="G226" s="23">
        <v>310000</v>
      </c>
      <c r="H226" s="15">
        <v>62437.27</v>
      </c>
      <c r="I226" s="16">
        <f>+G226*2.87%</f>
        <v>8897</v>
      </c>
      <c r="J226" s="26">
        <f>+G226*7.1%</f>
        <v>22009.999999999996</v>
      </c>
      <c r="K226" s="80">
        <f t="shared" ref="K226:K253" si="332">74808*1.1%</f>
        <v>822.88800000000003</v>
      </c>
      <c r="L226" s="26">
        <f>187020*3.04%</f>
        <v>5685.4080000000004</v>
      </c>
      <c r="M226" s="26">
        <f>187020*7.09%</f>
        <v>13259.718000000001</v>
      </c>
      <c r="N226" s="19">
        <v>0</v>
      </c>
      <c r="O226" s="20">
        <f t="shared" ref="O226:O257" si="333">H226+I226+L226+N226</f>
        <v>77019.677999999985</v>
      </c>
      <c r="P226" s="20">
        <f t="shared" ref="P226:P244" si="334">J226+K226+M226</f>
        <v>36092.606</v>
      </c>
      <c r="Q226" s="20">
        <f t="shared" ref="Q226:Q257" si="335">G226-O226</f>
        <v>232980.32200000001</v>
      </c>
    </row>
    <row r="227" spans="1:17" ht="38.25" customHeight="1" x14ac:dyDescent="0.35">
      <c r="A227" s="31">
        <v>195</v>
      </c>
      <c r="B227" s="12" t="s">
        <v>101</v>
      </c>
      <c r="C227" s="12" t="s">
        <v>273</v>
      </c>
      <c r="D227" s="12" t="s">
        <v>27</v>
      </c>
      <c r="E227" s="12" t="s">
        <v>102</v>
      </c>
      <c r="F227" s="13" t="s">
        <v>29</v>
      </c>
      <c r="G227" s="23">
        <v>185000</v>
      </c>
      <c r="H227" s="15">
        <v>31705.13</v>
      </c>
      <c r="I227" s="16">
        <f>G227*2.87/100</f>
        <v>5309.5</v>
      </c>
      <c r="J227" s="26">
        <f>G227*7.1/100</f>
        <v>13135</v>
      </c>
      <c r="K227" s="80">
        <f t="shared" si="332"/>
        <v>822.88800000000003</v>
      </c>
      <c r="L227" s="92">
        <f>+G227*3.04%</f>
        <v>5624</v>
      </c>
      <c r="M227" s="26">
        <f>+G227*7.09%</f>
        <v>13116.5</v>
      </c>
      <c r="N227" s="19">
        <v>1577.45</v>
      </c>
      <c r="O227" s="20">
        <f t="shared" si="333"/>
        <v>44216.08</v>
      </c>
      <c r="P227" s="20">
        <f t="shared" si="334"/>
        <v>27074.387999999999</v>
      </c>
      <c r="Q227" s="20">
        <f t="shared" si="335"/>
        <v>140783.91999999998</v>
      </c>
    </row>
    <row r="228" spans="1:17" ht="38.25" customHeight="1" x14ac:dyDescent="0.35">
      <c r="A228" s="31">
        <v>196</v>
      </c>
      <c r="B228" s="12" t="s">
        <v>103</v>
      </c>
      <c r="C228" s="12" t="s">
        <v>273</v>
      </c>
      <c r="D228" s="12" t="s">
        <v>27</v>
      </c>
      <c r="E228" s="12" t="s">
        <v>218</v>
      </c>
      <c r="F228" s="13" t="s">
        <v>29</v>
      </c>
      <c r="G228" s="23">
        <v>185000</v>
      </c>
      <c r="H228" s="15">
        <v>32099.49</v>
      </c>
      <c r="I228" s="16">
        <f t="shared" ref="I228:I257" si="336">G228*2.87/100</f>
        <v>5309.5</v>
      </c>
      <c r="J228" s="26">
        <f t="shared" ref="J228:J257" si="337">G228*7.1/100</f>
        <v>13135</v>
      </c>
      <c r="K228" s="80">
        <f t="shared" si="332"/>
        <v>822.88800000000003</v>
      </c>
      <c r="L228" s="92">
        <f t="shared" ref="L228:L230" si="338">+G228*3.04%</f>
        <v>5624</v>
      </c>
      <c r="M228" s="26">
        <f t="shared" ref="M228:M230" si="339">+G228*7.09%</f>
        <v>13116.5</v>
      </c>
      <c r="N228" s="19">
        <v>0</v>
      </c>
      <c r="O228" s="20">
        <f t="shared" si="333"/>
        <v>43032.990000000005</v>
      </c>
      <c r="P228" s="20">
        <f t="shared" si="334"/>
        <v>27074.387999999999</v>
      </c>
      <c r="Q228" s="20">
        <f t="shared" si="335"/>
        <v>141967.01</v>
      </c>
    </row>
    <row r="229" spans="1:17" ht="38.25" customHeight="1" x14ac:dyDescent="0.35">
      <c r="A229" s="31">
        <v>197</v>
      </c>
      <c r="B229" s="12" t="s">
        <v>105</v>
      </c>
      <c r="C229" s="12" t="s">
        <v>273</v>
      </c>
      <c r="D229" s="12" t="s">
        <v>27</v>
      </c>
      <c r="E229" s="12" t="s">
        <v>268</v>
      </c>
      <c r="F229" s="13" t="s">
        <v>29</v>
      </c>
      <c r="G229" s="23">
        <v>185000</v>
      </c>
      <c r="H229" s="15">
        <v>32099.49</v>
      </c>
      <c r="I229" s="16">
        <f>G229*2.87/100</f>
        <v>5309.5</v>
      </c>
      <c r="J229" s="26">
        <f>G229*7.1/100</f>
        <v>13135</v>
      </c>
      <c r="K229" s="80">
        <f t="shared" si="332"/>
        <v>822.88800000000003</v>
      </c>
      <c r="L229" s="92">
        <f t="shared" si="338"/>
        <v>5624</v>
      </c>
      <c r="M229" s="26">
        <f t="shared" si="339"/>
        <v>13116.5</v>
      </c>
      <c r="N229" s="19">
        <v>0</v>
      </c>
      <c r="O229" s="20">
        <f>H229+I229+L229+N229</f>
        <v>43032.990000000005</v>
      </c>
      <c r="P229" s="20">
        <f>J229+K229+M229</f>
        <v>27074.387999999999</v>
      </c>
      <c r="Q229" s="20">
        <f>G229-O229</f>
        <v>141967.01</v>
      </c>
    </row>
    <row r="230" spans="1:17" ht="38.25" customHeight="1" x14ac:dyDescent="0.35">
      <c r="A230" s="31">
        <v>198</v>
      </c>
      <c r="B230" s="12" t="s">
        <v>115</v>
      </c>
      <c r="C230" s="12" t="s">
        <v>273</v>
      </c>
      <c r="D230" s="12" t="s">
        <v>27</v>
      </c>
      <c r="E230" s="12" t="s">
        <v>116</v>
      </c>
      <c r="F230" s="13" t="s">
        <v>29</v>
      </c>
      <c r="G230" s="23">
        <v>185000</v>
      </c>
      <c r="H230" s="15">
        <v>32099.49</v>
      </c>
      <c r="I230" s="16">
        <f t="shared" si="336"/>
        <v>5309.5</v>
      </c>
      <c r="J230" s="26">
        <f t="shared" si="337"/>
        <v>13135</v>
      </c>
      <c r="K230" s="80">
        <f t="shared" si="332"/>
        <v>822.88800000000003</v>
      </c>
      <c r="L230" s="92">
        <f t="shared" si="338"/>
        <v>5624</v>
      </c>
      <c r="M230" s="26">
        <f t="shared" si="339"/>
        <v>13116.5</v>
      </c>
      <c r="N230" s="19">
        <v>0</v>
      </c>
      <c r="O230" s="20">
        <f t="shared" si="333"/>
        <v>43032.990000000005</v>
      </c>
      <c r="P230" s="20">
        <f t="shared" si="334"/>
        <v>27074.387999999999</v>
      </c>
      <c r="Q230" s="20">
        <f t="shared" si="335"/>
        <v>141967.01</v>
      </c>
    </row>
    <row r="231" spans="1:17" ht="38.25" customHeight="1" x14ac:dyDescent="0.35">
      <c r="A231" s="31">
        <v>199</v>
      </c>
      <c r="B231" s="12" t="s">
        <v>126</v>
      </c>
      <c r="C231" s="12" t="s">
        <v>274</v>
      </c>
      <c r="D231" s="12" t="s">
        <v>27</v>
      </c>
      <c r="E231" s="91" t="s">
        <v>299</v>
      </c>
      <c r="F231" s="13" t="s">
        <v>29</v>
      </c>
      <c r="G231" s="23">
        <v>150000</v>
      </c>
      <c r="H231" s="15">
        <v>23077.89</v>
      </c>
      <c r="I231" s="16">
        <f>G231*2.87/100</f>
        <v>4305</v>
      </c>
      <c r="J231" s="17">
        <f>G231*7.1/100</f>
        <v>10650</v>
      </c>
      <c r="K231" s="80">
        <f t="shared" si="332"/>
        <v>822.88800000000003</v>
      </c>
      <c r="L231" s="18">
        <f>+G231*3.04%</f>
        <v>4560</v>
      </c>
      <c r="M231" s="26">
        <f>+G231*7.09%</f>
        <v>10635</v>
      </c>
      <c r="N231" s="44">
        <f>1577.45*2</f>
        <v>3154.9</v>
      </c>
      <c r="O231" s="20">
        <f>H231+I231+L231+N231</f>
        <v>35097.79</v>
      </c>
      <c r="P231" s="20">
        <f>J231+K231+M231</f>
        <v>22107.887999999999</v>
      </c>
      <c r="Q231" s="20">
        <f>G231-O231</f>
        <v>114902.20999999999</v>
      </c>
    </row>
    <row r="232" spans="1:17" ht="38.25" customHeight="1" x14ac:dyDescent="0.35">
      <c r="A232" s="31">
        <v>200</v>
      </c>
      <c r="B232" s="12" t="s">
        <v>117</v>
      </c>
      <c r="C232" s="12" t="s">
        <v>273</v>
      </c>
      <c r="D232" s="12" t="s">
        <v>27</v>
      </c>
      <c r="E232" s="12" t="s">
        <v>118</v>
      </c>
      <c r="F232" s="13" t="s">
        <v>32</v>
      </c>
      <c r="G232" s="23">
        <v>140000</v>
      </c>
      <c r="H232" s="15">
        <v>21120.01</v>
      </c>
      <c r="I232" s="16">
        <f t="shared" si="336"/>
        <v>4018</v>
      </c>
      <c r="J232" s="26">
        <f t="shared" si="337"/>
        <v>9940</v>
      </c>
      <c r="K232" s="80">
        <f t="shared" si="332"/>
        <v>822.88800000000003</v>
      </c>
      <c r="L232" s="92">
        <f t="shared" ref="L232:L257" si="340">G232*3.04/100</f>
        <v>4256</v>
      </c>
      <c r="M232" s="26">
        <f t="shared" ref="M232:M258" si="341">+G232*7.09%</f>
        <v>9926</v>
      </c>
      <c r="N232" s="19">
        <v>1577.45</v>
      </c>
      <c r="O232" s="20">
        <f t="shared" si="333"/>
        <v>30971.46</v>
      </c>
      <c r="P232" s="20">
        <f t="shared" si="334"/>
        <v>20688.887999999999</v>
      </c>
      <c r="Q232" s="20">
        <f t="shared" si="335"/>
        <v>109028.54000000001</v>
      </c>
    </row>
    <row r="233" spans="1:17" ht="38.25" customHeight="1" x14ac:dyDescent="0.35">
      <c r="A233" s="31">
        <v>201</v>
      </c>
      <c r="B233" s="12" t="s">
        <v>113</v>
      </c>
      <c r="C233" s="12" t="s">
        <v>273</v>
      </c>
      <c r="D233" s="12" t="s">
        <v>27</v>
      </c>
      <c r="E233" s="12" t="s">
        <v>114</v>
      </c>
      <c r="F233" s="13" t="s">
        <v>29</v>
      </c>
      <c r="G233" s="23">
        <v>140000</v>
      </c>
      <c r="H233" s="15">
        <v>21514.37</v>
      </c>
      <c r="I233" s="16">
        <f t="shared" si="336"/>
        <v>4018</v>
      </c>
      <c r="J233" s="26">
        <f t="shared" si="337"/>
        <v>9940</v>
      </c>
      <c r="K233" s="80">
        <f t="shared" si="332"/>
        <v>822.88800000000003</v>
      </c>
      <c r="L233" s="92">
        <f t="shared" si="340"/>
        <v>4256</v>
      </c>
      <c r="M233" s="26">
        <f t="shared" si="341"/>
        <v>9926</v>
      </c>
      <c r="N233" s="19">
        <v>0</v>
      </c>
      <c r="O233" s="20">
        <f t="shared" si="333"/>
        <v>29788.37</v>
      </c>
      <c r="P233" s="20">
        <f t="shared" si="334"/>
        <v>20688.887999999999</v>
      </c>
      <c r="Q233" s="20">
        <f t="shared" si="335"/>
        <v>110211.63</v>
      </c>
    </row>
    <row r="234" spans="1:17" ht="38.25" customHeight="1" x14ac:dyDescent="0.35">
      <c r="A234" s="31">
        <v>202</v>
      </c>
      <c r="B234" s="12" t="s">
        <v>111</v>
      </c>
      <c r="C234" s="12" t="s">
        <v>273</v>
      </c>
      <c r="D234" s="12" t="s">
        <v>27</v>
      </c>
      <c r="E234" s="12" t="s">
        <v>112</v>
      </c>
      <c r="F234" s="13" t="s">
        <v>29</v>
      </c>
      <c r="G234" s="23">
        <v>140000</v>
      </c>
      <c r="H234" s="15">
        <v>21514.37</v>
      </c>
      <c r="I234" s="16">
        <f t="shared" si="336"/>
        <v>4018</v>
      </c>
      <c r="J234" s="26">
        <f t="shared" si="337"/>
        <v>9940</v>
      </c>
      <c r="K234" s="80">
        <f t="shared" si="332"/>
        <v>822.88800000000003</v>
      </c>
      <c r="L234" s="92">
        <f t="shared" si="340"/>
        <v>4256</v>
      </c>
      <c r="M234" s="26">
        <f t="shared" si="341"/>
        <v>9926</v>
      </c>
      <c r="N234" s="19">
        <v>0</v>
      </c>
      <c r="O234" s="20">
        <f t="shared" si="333"/>
        <v>29788.37</v>
      </c>
      <c r="P234" s="20">
        <f t="shared" si="334"/>
        <v>20688.887999999999</v>
      </c>
      <c r="Q234" s="20">
        <f t="shared" si="335"/>
        <v>110211.63</v>
      </c>
    </row>
    <row r="235" spans="1:17" ht="38.25" customHeight="1" x14ac:dyDescent="0.35">
      <c r="A235" s="31">
        <v>203</v>
      </c>
      <c r="B235" s="12" t="s">
        <v>119</v>
      </c>
      <c r="C235" s="12" t="s">
        <v>274</v>
      </c>
      <c r="D235" s="12" t="s">
        <v>27</v>
      </c>
      <c r="E235" s="12" t="s">
        <v>120</v>
      </c>
      <c r="F235" s="13" t="s">
        <v>32</v>
      </c>
      <c r="G235" s="23">
        <v>140000</v>
      </c>
      <c r="H235" s="15">
        <v>21120.01</v>
      </c>
      <c r="I235" s="16">
        <f t="shared" si="336"/>
        <v>4018</v>
      </c>
      <c r="J235" s="26">
        <f t="shared" si="337"/>
        <v>9940</v>
      </c>
      <c r="K235" s="80">
        <f t="shared" si="332"/>
        <v>822.88800000000003</v>
      </c>
      <c r="L235" s="92">
        <f t="shared" si="340"/>
        <v>4256</v>
      </c>
      <c r="M235" s="26">
        <f t="shared" si="341"/>
        <v>9926</v>
      </c>
      <c r="N235" s="19">
        <v>1577.45</v>
      </c>
      <c r="O235" s="20">
        <f t="shared" si="333"/>
        <v>30971.46</v>
      </c>
      <c r="P235" s="20">
        <f t="shared" si="334"/>
        <v>20688.887999999999</v>
      </c>
      <c r="Q235" s="20">
        <f t="shared" si="335"/>
        <v>109028.54000000001</v>
      </c>
    </row>
    <row r="236" spans="1:17" ht="38.25" customHeight="1" x14ac:dyDescent="0.35">
      <c r="A236" s="31">
        <v>204</v>
      </c>
      <c r="B236" s="12" t="s">
        <v>121</v>
      </c>
      <c r="C236" s="12" t="s">
        <v>273</v>
      </c>
      <c r="D236" s="12" t="s">
        <v>27</v>
      </c>
      <c r="E236" s="12" t="s">
        <v>164</v>
      </c>
      <c r="F236" s="13" t="s">
        <v>29</v>
      </c>
      <c r="G236" s="23">
        <v>140000</v>
      </c>
      <c r="H236" s="15">
        <v>21120.01</v>
      </c>
      <c r="I236" s="16">
        <f>G236*2.87/100</f>
        <v>4018</v>
      </c>
      <c r="J236" s="26">
        <f>G236*7.1/100</f>
        <v>9940</v>
      </c>
      <c r="K236" s="80">
        <f t="shared" si="332"/>
        <v>822.88800000000003</v>
      </c>
      <c r="L236" s="92">
        <f>G236*3.04/100</f>
        <v>4256</v>
      </c>
      <c r="M236" s="26">
        <f t="shared" si="341"/>
        <v>9926</v>
      </c>
      <c r="N236" s="19">
        <v>1577.45</v>
      </c>
      <c r="O236" s="20">
        <f>H236+I236+L236+N236</f>
        <v>30971.46</v>
      </c>
      <c r="P236" s="20">
        <f>J236+K236+M236</f>
        <v>20688.887999999999</v>
      </c>
      <c r="Q236" s="20">
        <f>G236-O236</f>
        <v>109028.54000000001</v>
      </c>
    </row>
    <row r="237" spans="1:17" ht="38.25" customHeight="1" x14ac:dyDescent="0.35">
      <c r="A237" s="31">
        <v>205</v>
      </c>
      <c r="B237" s="12" t="s">
        <v>109</v>
      </c>
      <c r="C237" s="12" t="s">
        <v>274</v>
      </c>
      <c r="D237" s="12" t="s">
        <v>27</v>
      </c>
      <c r="E237" s="12" t="s">
        <v>110</v>
      </c>
      <c r="F237" s="13" t="s">
        <v>32</v>
      </c>
      <c r="G237" s="23">
        <v>140000</v>
      </c>
      <c r="H237" s="15">
        <v>21514.37</v>
      </c>
      <c r="I237" s="16">
        <f>G237*2.87/100</f>
        <v>4018</v>
      </c>
      <c r="J237" s="26">
        <f>G237*7.1/100</f>
        <v>9940</v>
      </c>
      <c r="K237" s="80">
        <f t="shared" si="332"/>
        <v>822.88800000000003</v>
      </c>
      <c r="L237" s="92">
        <f>G237*3.04/100</f>
        <v>4256</v>
      </c>
      <c r="M237" s="26">
        <f t="shared" si="341"/>
        <v>9926</v>
      </c>
      <c r="N237" s="19">
        <v>0</v>
      </c>
      <c r="O237" s="20">
        <f>H237+I237+L237+N237</f>
        <v>29788.37</v>
      </c>
      <c r="P237" s="20">
        <f>J237+K237+M237</f>
        <v>20688.887999999999</v>
      </c>
      <c r="Q237" s="20">
        <f>G237-O237</f>
        <v>110211.63</v>
      </c>
    </row>
    <row r="238" spans="1:17" ht="38.25" customHeight="1" x14ac:dyDescent="0.35">
      <c r="A238" s="31">
        <v>206</v>
      </c>
      <c r="B238" s="12" t="s">
        <v>220</v>
      </c>
      <c r="C238" s="12" t="s">
        <v>273</v>
      </c>
      <c r="D238" s="12" t="s">
        <v>27</v>
      </c>
      <c r="E238" s="12" t="s">
        <v>221</v>
      </c>
      <c r="F238" s="13" t="s">
        <v>32</v>
      </c>
      <c r="G238" s="23">
        <v>140000</v>
      </c>
      <c r="H238" s="15">
        <v>21514.37</v>
      </c>
      <c r="I238" s="16">
        <f>G238*2.87/100</f>
        <v>4018</v>
      </c>
      <c r="J238" s="26">
        <f>G238*7.1/100</f>
        <v>9940</v>
      </c>
      <c r="K238" s="80">
        <f t="shared" si="332"/>
        <v>822.88800000000003</v>
      </c>
      <c r="L238" s="92">
        <f>G238*3.04/100</f>
        <v>4256</v>
      </c>
      <c r="M238" s="26">
        <f t="shared" si="341"/>
        <v>9926</v>
      </c>
      <c r="N238" s="19">
        <v>0</v>
      </c>
      <c r="O238" s="20">
        <f>H238+I238+L238+N238</f>
        <v>29788.37</v>
      </c>
      <c r="P238" s="20">
        <f>J238+K238+M238</f>
        <v>20688.887999999999</v>
      </c>
      <c r="Q238" s="20">
        <f>G238-O238</f>
        <v>110211.63</v>
      </c>
    </row>
    <row r="239" spans="1:17" ht="38.25" customHeight="1" x14ac:dyDescent="0.35">
      <c r="A239" s="31">
        <v>207</v>
      </c>
      <c r="B239" s="12" t="s">
        <v>336</v>
      </c>
      <c r="C239" s="12" t="s">
        <v>273</v>
      </c>
      <c r="D239" s="12" t="s">
        <v>27</v>
      </c>
      <c r="E239" s="12" t="s">
        <v>337</v>
      </c>
      <c r="F239" s="13" t="s">
        <v>29</v>
      </c>
      <c r="G239" s="23">
        <v>200000</v>
      </c>
      <c r="H239" s="15">
        <v>35726.519999999997</v>
      </c>
      <c r="I239" s="16">
        <f>G239*2.87/100</f>
        <v>5740</v>
      </c>
      <c r="J239" s="26">
        <f>G239*7.1/100</f>
        <v>14200</v>
      </c>
      <c r="K239" s="80">
        <f t="shared" si="332"/>
        <v>822.88800000000003</v>
      </c>
      <c r="L239" s="92">
        <f>187020*3.04%</f>
        <v>5685.4080000000004</v>
      </c>
      <c r="M239" s="26">
        <f>187020*7.09%</f>
        <v>13259.718000000001</v>
      </c>
      <c r="N239" s="19">
        <v>0</v>
      </c>
      <c r="O239" s="20">
        <f>H239+I239+L239+N239</f>
        <v>47151.928</v>
      </c>
      <c r="P239" s="20">
        <f>J239+K239+M239</f>
        <v>28282.606</v>
      </c>
      <c r="Q239" s="20">
        <f>G239-O239</f>
        <v>152848.07199999999</v>
      </c>
    </row>
    <row r="240" spans="1:17" ht="38.25" customHeight="1" x14ac:dyDescent="0.35">
      <c r="A240" s="31">
        <v>208</v>
      </c>
      <c r="B240" s="12" t="s">
        <v>123</v>
      </c>
      <c r="C240" s="12" t="s">
        <v>273</v>
      </c>
      <c r="D240" s="12" t="s">
        <v>27</v>
      </c>
      <c r="E240" s="12" t="s">
        <v>106</v>
      </c>
      <c r="F240" s="13" t="s">
        <v>29</v>
      </c>
      <c r="G240" s="23">
        <v>90000</v>
      </c>
      <c r="H240" s="15">
        <v>9753.1200000000008</v>
      </c>
      <c r="I240" s="16">
        <f t="shared" si="336"/>
        <v>2583</v>
      </c>
      <c r="J240" s="26">
        <f t="shared" si="337"/>
        <v>6390</v>
      </c>
      <c r="K240" s="80">
        <f t="shared" si="332"/>
        <v>822.88800000000003</v>
      </c>
      <c r="L240" s="92">
        <f t="shared" si="340"/>
        <v>2736</v>
      </c>
      <c r="M240" s="26">
        <f t="shared" si="341"/>
        <v>6381</v>
      </c>
      <c r="N240" s="19">
        <v>0</v>
      </c>
      <c r="O240" s="20">
        <f t="shared" si="333"/>
        <v>15072.12</v>
      </c>
      <c r="P240" s="20">
        <f t="shared" si="334"/>
        <v>13593.887999999999</v>
      </c>
      <c r="Q240" s="20">
        <f t="shared" si="335"/>
        <v>74927.88</v>
      </c>
    </row>
    <row r="241" spans="1:17" ht="38.25" customHeight="1" x14ac:dyDescent="0.35">
      <c r="A241" s="31">
        <v>209</v>
      </c>
      <c r="B241" s="12" t="s">
        <v>151</v>
      </c>
      <c r="C241" s="12" t="s">
        <v>273</v>
      </c>
      <c r="D241" s="12" t="s">
        <v>27</v>
      </c>
      <c r="E241" s="12" t="s">
        <v>152</v>
      </c>
      <c r="F241" s="13" t="s">
        <v>29</v>
      </c>
      <c r="G241" s="23">
        <v>90000</v>
      </c>
      <c r="H241" s="15">
        <v>8964.39</v>
      </c>
      <c r="I241" s="16">
        <f>G241*2.87/100</f>
        <v>2583</v>
      </c>
      <c r="J241" s="26">
        <f>G241*7.1/100</f>
        <v>6390</v>
      </c>
      <c r="K241" s="80">
        <f t="shared" si="332"/>
        <v>822.88800000000003</v>
      </c>
      <c r="L241" s="92">
        <f>G241*3.04/100</f>
        <v>2736</v>
      </c>
      <c r="M241" s="26">
        <f t="shared" si="341"/>
        <v>6381</v>
      </c>
      <c r="N241" s="19">
        <f>1577.45*2</f>
        <v>3154.9</v>
      </c>
      <c r="O241" s="20">
        <f t="shared" si="333"/>
        <v>17438.29</v>
      </c>
      <c r="P241" s="20">
        <f>J241+K241+M241</f>
        <v>13593.887999999999</v>
      </c>
      <c r="Q241" s="20">
        <f>G241-O241</f>
        <v>72561.709999999992</v>
      </c>
    </row>
    <row r="242" spans="1:17" ht="38.25" customHeight="1" x14ac:dyDescent="0.35">
      <c r="A242" s="31">
        <v>210</v>
      </c>
      <c r="B242" s="12" t="s">
        <v>107</v>
      </c>
      <c r="C242" s="12" t="s">
        <v>273</v>
      </c>
      <c r="D242" s="12" t="s">
        <v>27</v>
      </c>
      <c r="E242" s="12" t="s">
        <v>108</v>
      </c>
      <c r="F242" s="13" t="s">
        <v>29</v>
      </c>
      <c r="G242" s="23">
        <v>90000</v>
      </c>
      <c r="H242" s="15">
        <v>9753.1200000000008</v>
      </c>
      <c r="I242" s="16">
        <f t="shared" si="336"/>
        <v>2583</v>
      </c>
      <c r="J242" s="26">
        <f t="shared" si="337"/>
        <v>6390</v>
      </c>
      <c r="K242" s="80">
        <f t="shared" si="332"/>
        <v>822.88800000000003</v>
      </c>
      <c r="L242" s="92">
        <f t="shared" si="340"/>
        <v>2736</v>
      </c>
      <c r="M242" s="26">
        <f t="shared" si="341"/>
        <v>6381</v>
      </c>
      <c r="N242" s="19">
        <v>0</v>
      </c>
      <c r="O242" s="20">
        <f t="shared" si="333"/>
        <v>15072.12</v>
      </c>
      <c r="P242" s="20">
        <f t="shared" si="334"/>
        <v>13593.887999999999</v>
      </c>
      <c r="Q242" s="20">
        <f t="shared" si="335"/>
        <v>74927.88</v>
      </c>
    </row>
    <row r="243" spans="1:17" ht="38.25" customHeight="1" x14ac:dyDescent="0.35">
      <c r="A243" s="31">
        <v>211</v>
      </c>
      <c r="B243" s="12" t="s">
        <v>104</v>
      </c>
      <c r="C243" s="12" t="s">
        <v>273</v>
      </c>
      <c r="D243" s="12" t="s">
        <v>27</v>
      </c>
      <c r="E243" s="12" t="s">
        <v>253</v>
      </c>
      <c r="F243" s="13" t="s">
        <v>29</v>
      </c>
      <c r="G243" s="23">
        <v>75000</v>
      </c>
      <c r="H243" s="15">
        <v>6309.38</v>
      </c>
      <c r="I243" s="16">
        <f t="shared" si="336"/>
        <v>2152.5</v>
      </c>
      <c r="J243" s="26">
        <f t="shared" si="337"/>
        <v>5325</v>
      </c>
      <c r="K243" s="80">
        <f t="shared" si="332"/>
        <v>822.88800000000003</v>
      </c>
      <c r="L243" s="92">
        <f t="shared" si="340"/>
        <v>2280</v>
      </c>
      <c r="M243" s="26">
        <f t="shared" si="341"/>
        <v>5317.5</v>
      </c>
      <c r="N243" s="19">
        <v>0</v>
      </c>
      <c r="O243" s="20">
        <f t="shared" si="333"/>
        <v>10741.880000000001</v>
      </c>
      <c r="P243" s="20">
        <f t="shared" si="334"/>
        <v>11465.387999999999</v>
      </c>
      <c r="Q243" s="20">
        <f t="shared" si="335"/>
        <v>64258.119999999995</v>
      </c>
    </row>
    <row r="244" spans="1:17" ht="38.25" customHeight="1" x14ac:dyDescent="0.35">
      <c r="A244" s="31">
        <v>212</v>
      </c>
      <c r="B244" s="12" t="s">
        <v>122</v>
      </c>
      <c r="C244" s="12" t="s">
        <v>274</v>
      </c>
      <c r="D244" s="12" t="s">
        <v>27</v>
      </c>
      <c r="E244" s="12" t="s">
        <v>253</v>
      </c>
      <c r="F244" s="13" t="s">
        <v>29</v>
      </c>
      <c r="G244" s="23">
        <v>75000</v>
      </c>
      <c r="H244" s="15">
        <v>6309.38</v>
      </c>
      <c r="I244" s="16">
        <f t="shared" si="336"/>
        <v>2152.5</v>
      </c>
      <c r="J244" s="26">
        <f t="shared" si="337"/>
        <v>5325</v>
      </c>
      <c r="K244" s="80">
        <f t="shared" si="332"/>
        <v>822.88800000000003</v>
      </c>
      <c r="L244" s="92">
        <f t="shared" si="340"/>
        <v>2280</v>
      </c>
      <c r="M244" s="26">
        <f t="shared" si="341"/>
        <v>5317.5</v>
      </c>
      <c r="N244" s="19">
        <v>0</v>
      </c>
      <c r="O244" s="20">
        <f t="shared" si="333"/>
        <v>10741.880000000001</v>
      </c>
      <c r="P244" s="20">
        <f t="shared" si="334"/>
        <v>11465.387999999999</v>
      </c>
      <c r="Q244" s="20">
        <f t="shared" si="335"/>
        <v>64258.119999999995</v>
      </c>
    </row>
    <row r="245" spans="1:17" ht="38.25" customHeight="1" x14ac:dyDescent="0.35">
      <c r="A245" s="31">
        <v>213</v>
      </c>
      <c r="B245" s="12" t="s">
        <v>198</v>
      </c>
      <c r="C245" s="12" t="s">
        <v>274</v>
      </c>
      <c r="D245" s="12" t="s">
        <v>27</v>
      </c>
      <c r="E245" s="12" t="s">
        <v>143</v>
      </c>
      <c r="F245" s="13" t="s">
        <v>32</v>
      </c>
      <c r="G245" s="23">
        <v>75000</v>
      </c>
      <c r="H245" s="15">
        <v>6309.38</v>
      </c>
      <c r="I245" s="16">
        <f t="shared" si="336"/>
        <v>2152.5</v>
      </c>
      <c r="J245" s="26">
        <f t="shared" si="337"/>
        <v>5325</v>
      </c>
      <c r="K245" s="80">
        <f t="shared" si="332"/>
        <v>822.88800000000003</v>
      </c>
      <c r="L245" s="92">
        <f t="shared" si="340"/>
        <v>2280</v>
      </c>
      <c r="M245" s="26">
        <f t="shared" si="341"/>
        <v>5317.5</v>
      </c>
      <c r="N245" s="19">
        <v>0</v>
      </c>
      <c r="O245" s="20">
        <f t="shared" si="333"/>
        <v>10741.880000000001</v>
      </c>
      <c r="P245" s="20">
        <f>J245+K245+M245</f>
        <v>11465.387999999999</v>
      </c>
      <c r="Q245" s="20">
        <f t="shared" si="335"/>
        <v>64258.119999999995</v>
      </c>
    </row>
    <row r="246" spans="1:17" ht="38.25" customHeight="1" x14ac:dyDescent="0.35">
      <c r="A246" s="31">
        <v>214</v>
      </c>
      <c r="B246" s="12" t="s">
        <v>199</v>
      </c>
      <c r="C246" s="12" t="s">
        <v>274</v>
      </c>
      <c r="D246" s="12" t="s">
        <v>27</v>
      </c>
      <c r="E246" s="12" t="s">
        <v>253</v>
      </c>
      <c r="F246" s="13" t="s">
        <v>32</v>
      </c>
      <c r="G246" s="23">
        <v>75000</v>
      </c>
      <c r="H246" s="15">
        <v>6309.38</v>
      </c>
      <c r="I246" s="16">
        <f t="shared" ref="I246:I254" si="342">G246*2.87/100</f>
        <v>2152.5</v>
      </c>
      <c r="J246" s="26">
        <f t="shared" ref="J246:J254" si="343">G246*7.1/100</f>
        <v>5325</v>
      </c>
      <c r="K246" s="80">
        <f t="shared" si="332"/>
        <v>822.88800000000003</v>
      </c>
      <c r="L246" s="92">
        <f t="shared" ref="L246:L252" si="344">G246*3.04/100</f>
        <v>2280</v>
      </c>
      <c r="M246" s="26">
        <f t="shared" si="341"/>
        <v>5317.5</v>
      </c>
      <c r="N246" s="19">
        <v>0</v>
      </c>
      <c r="O246" s="20">
        <f t="shared" ref="O246:O254" si="345">H246+I246+L246+N246</f>
        <v>10741.880000000001</v>
      </c>
      <c r="P246" s="20">
        <f t="shared" ref="P246:P254" si="346">J246+K246+M246</f>
        <v>11465.387999999999</v>
      </c>
      <c r="Q246" s="20">
        <f t="shared" ref="Q246:Q254" si="347">G246-O246</f>
        <v>64258.119999999995</v>
      </c>
    </row>
    <row r="247" spans="1:17" ht="38.25" customHeight="1" x14ac:dyDescent="0.35">
      <c r="A247" s="31">
        <v>215</v>
      </c>
      <c r="B247" s="12" t="s">
        <v>209</v>
      </c>
      <c r="C247" s="12" t="s">
        <v>273</v>
      </c>
      <c r="D247" s="12" t="s">
        <v>27</v>
      </c>
      <c r="E247" s="12" t="s">
        <v>210</v>
      </c>
      <c r="F247" s="13" t="s">
        <v>32</v>
      </c>
      <c r="G247" s="23">
        <v>75000</v>
      </c>
      <c r="H247" s="15">
        <v>5993.89</v>
      </c>
      <c r="I247" s="16">
        <f t="shared" si="342"/>
        <v>2152.5</v>
      </c>
      <c r="J247" s="26">
        <f t="shared" si="343"/>
        <v>5325</v>
      </c>
      <c r="K247" s="80">
        <f t="shared" si="332"/>
        <v>822.88800000000003</v>
      </c>
      <c r="L247" s="92">
        <f t="shared" si="344"/>
        <v>2280</v>
      </c>
      <c r="M247" s="26">
        <f t="shared" si="341"/>
        <v>5317.5</v>
      </c>
      <c r="N247" s="19">
        <v>1577.45</v>
      </c>
      <c r="O247" s="20">
        <f t="shared" si="345"/>
        <v>12003.84</v>
      </c>
      <c r="P247" s="20">
        <f t="shared" si="346"/>
        <v>11465.387999999999</v>
      </c>
      <c r="Q247" s="20">
        <f t="shared" si="347"/>
        <v>62996.160000000003</v>
      </c>
    </row>
    <row r="248" spans="1:17" ht="38.25" customHeight="1" x14ac:dyDescent="0.35">
      <c r="A248" s="31">
        <v>216</v>
      </c>
      <c r="B248" s="12" t="s">
        <v>255</v>
      </c>
      <c r="C248" s="12" t="s">
        <v>273</v>
      </c>
      <c r="D248" s="12" t="s">
        <v>27</v>
      </c>
      <c r="E248" s="12" t="s">
        <v>256</v>
      </c>
      <c r="F248" s="13" t="s">
        <v>32</v>
      </c>
      <c r="G248" s="23">
        <v>75000</v>
      </c>
      <c r="H248" s="15">
        <v>6309.38</v>
      </c>
      <c r="I248" s="16">
        <f t="shared" si="342"/>
        <v>2152.5</v>
      </c>
      <c r="J248" s="26">
        <f t="shared" si="343"/>
        <v>5325</v>
      </c>
      <c r="K248" s="80">
        <f t="shared" si="332"/>
        <v>822.88800000000003</v>
      </c>
      <c r="L248" s="92">
        <f t="shared" si="344"/>
        <v>2280</v>
      </c>
      <c r="M248" s="26">
        <f t="shared" si="341"/>
        <v>5317.5</v>
      </c>
      <c r="N248" s="19">
        <v>0</v>
      </c>
      <c r="O248" s="20">
        <f t="shared" si="345"/>
        <v>10741.880000000001</v>
      </c>
      <c r="P248" s="20">
        <f t="shared" si="346"/>
        <v>11465.387999999999</v>
      </c>
      <c r="Q248" s="20">
        <f t="shared" si="347"/>
        <v>64258.119999999995</v>
      </c>
    </row>
    <row r="249" spans="1:17" ht="38.25" customHeight="1" x14ac:dyDescent="0.35">
      <c r="A249" s="31">
        <v>217</v>
      </c>
      <c r="B249" s="12" t="s">
        <v>317</v>
      </c>
      <c r="C249" s="12" t="s">
        <v>273</v>
      </c>
      <c r="D249" s="12" t="s">
        <v>27</v>
      </c>
      <c r="E249" s="12" t="s">
        <v>318</v>
      </c>
      <c r="F249" s="13" t="s">
        <v>32</v>
      </c>
      <c r="G249" s="23">
        <v>90000</v>
      </c>
      <c r="H249" s="80">
        <v>9358.76</v>
      </c>
      <c r="I249" s="80">
        <f t="shared" si="342"/>
        <v>2583</v>
      </c>
      <c r="J249" s="26">
        <f t="shared" si="343"/>
        <v>6390</v>
      </c>
      <c r="K249" s="80">
        <f t="shared" si="332"/>
        <v>822.88800000000003</v>
      </c>
      <c r="L249" s="92">
        <f t="shared" si="344"/>
        <v>2736</v>
      </c>
      <c r="M249" s="26">
        <f t="shared" si="341"/>
        <v>6381</v>
      </c>
      <c r="N249" s="19">
        <v>1577.45</v>
      </c>
      <c r="O249" s="20">
        <f t="shared" ref="O249" si="348">H249+I249+L249+N249</f>
        <v>16255.210000000001</v>
      </c>
      <c r="P249" s="20">
        <f t="shared" ref="P249" si="349">J249+K249+M249</f>
        <v>13593.887999999999</v>
      </c>
      <c r="Q249" s="20">
        <f t="shared" ref="Q249" si="350">G249-O249</f>
        <v>73744.789999999994</v>
      </c>
    </row>
    <row r="250" spans="1:17" ht="38.25" customHeight="1" x14ac:dyDescent="0.35">
      <c r="A250" s="31">
        <v>218</v>
      </c>
      <c r="B250" s="12" t="s">
        <v>319</v>
      </c>
      <c r="C250" s="12" t="s">
        <v>273</v>
      </c>
      <c r="D250" s="12" t="s">
        <v>27</v>
      </c>
      <c r="E250" s="12" t="s">
        <v>320</v>
      </c>
      <c r="F250" s="13" t="s">
        <v>32</v>
      </c>
      <c r="G250" s="23">
        <v>75000</v>
      </c>
      <c r="H250" s="23">
        <v>6309.38</v>
      </c>
      <c r="I250" s="23">
        <f t="shared" si="342"/>
        <v>2152.5</v>
      </c>
      <c r="J250" s="23">
        <f t="shared" si="343"/>
        <v>5325</v>
      </c>
      <c r="K250" s="80">
        <f t="shared" si="332"/>
        <v>822.88800000000003</v>
      </c>
      <c r="L250" s="92">
        <f t="shared" si="344"/>
        <v>2280</v>
      </c>
      <c r="M250" s="26">
        <f t="shared" si="341"/>
        <v>5317.5</v>
      </c>
      <c r="N250" s="19">
        <v>0</v>
      </c>
      <c r="O250" s="20">
        <f t="shared" ref="O250" si="351">H250+I250+L250+N250</f>
        <v>10741.880000000001</v>
      </c>
      <c r="P250" s="20">
        <f t="shared" ref="P250" si="352">J250+K250+M250</f>
        <v>11465.387999999999</v>
      </c>
      <c r="Q250" s="20">
        <f t="shared" ref="Q250" si="353">G250-O250</f>
        <v>64258.119999999995</v>
      </c>
    </row>
    <row r="251" spans="1:17" ht="38.25" customHeight="1" x14ac:dyDescent="0.35">
      <c r="A251" s="31">
        <v>219</v>
      </c>
      <c r="B251" s="12" t="s">
        <v>321</v>
      </c>
      <c r="C251" s="12" t="s">
        <v>273</v>
      </c>
      <c r="D251" s="12" t="s">
        <v>27</v>
      </c>
      <c r="E251" s="12" t="s">
        <v>106</v>
      </c>
      <c r="F251" s="13" t="s">
        <v>32</v>
      </c>
      <c r="G251" s="23">
        <v>90000</v>
      </c>
      <c r="H251" s="23">
        <v>9753.1200000000008</v>
      </c>
      <c r="I251" s="23">
        <f t="shared" si="342"/>
        <v>2583</v>
      </c>
      <c r="J251" s="23">
        <f t="shared" si="343"/>
        <v>6390</v>
      </c>
      <c r="K251" s="80">
        <f t="shared" si="332"/>
        <v>822.88800000000003</v>
      </c>
      <c r="L251" s="92">
        <f t="shared" si="344"/>
        <v>2736</v>
      </c>
      <c r="M251" s="26">
        <f t="shared" si="341"/>
        <v>6381</v>
      </c>
      <c r="N251" s="19">
        <v>0</v>
      </c>
      <c r="O251" s="20">
        <f t="shared" ref="O251" si="354">H251+I251+L251+N251</f>
        <v>15072.12</v>
      </c>
      <c r="P251" s="20">
        <f t="shared" ref="P251" si="355">J251+K251+M251</f>
        <v>13593.887999999999</v>
      </c>
      <c r="Q251" s="20">
        <f t="shared" ref="Q251" si="356">G251-O251</f>
        <v>74927.88</v>
      </c>
    </row>
    <row r="252" spans="1:17" ht="38.25" customHeight="1" x14ac:dyDescent="0.35">
      <c r="A252" s="31">
        <v>220</v>
      </c>
      <c r="B252" s="12" t="s">
        <v>264</v>
      </c>
      <c r="C252" s="12" t="s">
        <v>274</v>
      </c>
      <c r="D252" s="12" t="s">
        <v>27</v>
      </c>
      <c r="E252" s="12" t="s">
        <v>265</v>
      </c>
      <c r="F252" s="13" t="s">
        <v>29</v>
      </c>
      <c r="G252" s="23">
        <v>140000</v>
      </c>
      <c r="H252" s="23">
        <v>21514.37</v>
      </c>
      <c r="I252" s="16">
        <f t="shared" si="342"/>
        <v>4018</v>
      </c>
      <c r="J252" s="26">
        <f t="shared" si="343"/>
        <v>9940</v>
      </c>
      <c r="K252" s="80">
        <f t="shared" si="332"/>
        <v>822.88800000000003</v>
      </c>
      <c r="L252" s="92">
        <f t="shared" si="344"/>
        <v>4256</v>
      </c>
      <c r="M252" s="26">
        <f t="shared" si="341"/>
        <v>9926</v>
      </c>
      <c r="N252" s="19">
        <v>0</v>
      </c>
      <c r="O252" s="20">
        <f t="shared" si="345"/>
        <v>29788.37</v>
      </c>
      <c r="P252" s="20">
        <f t="shared" si="346"/>
        <v>20688.887999999999</v>
      </c>
      <c r="Q252" s="20">
        <f t="shared" si="347"/>
        <v>110211.63</v>
      </c>
    </row>
    <row r="253" spans="1:17" ht="38.25" customHeight="1" x14ac:dyDescent="0.35">
      <c r="A253" s="31">
        <v>221</v>
      </c>
      <c r="B253" s="12" t="s">
        <v>300</v>
      </c>
      <c r="C253" s="12" t="s">
        <v>273</v>
      </c>
      <c r="D253" s="12" t="s">
        <v>27</v>
      </c>
      <c r="E253" s="12" t="s">
        <v>301</v>
      </c>
      <c r="F253" s="13" t="s">
        <v>324</v>
      </c>
      <c r="G253" s="23">
        <v>130000</v>
      </c>
      <c r="H253" s="15">
        <v>19162.12</v>
      </c>
      <c r="I253" s="16">
        <f>G253*2.87/100</f>
        <v>3731</v>
      </c>
      <c r="J253" s="26">
        <f t="shared" si="343"/>
        <v>9230</v>
      </c>
      <c r="K253" s="80">
        <f t="shared" si="332"/>
        <v>822.88800000000003</v>
      </c>
      <c r="L253" s="92">
        <f>+G253*3.04%</f>
        <v>3952</v>
      </c>
      <c r="M253" s="26">
        <f>+G253*7.09%</f>
        <v>9217</v>
      </c>
      <c r="N253" s="19">
        <v>0</v>
      </c>
      <c r="O253" s="20">
        <f t="shared" si="345"/>
        <v>26845.119999999999</v>
      </c>
      <c r="P253" s="20">
        <f t="shared" si="346"/>
        <v>19269.887999999999</v>
      </c>
      <c r="Q253" s="20">
        <f>G253-O253</f>
        <v>103154.88</v>
      </c>
    </row>
    <row r="254" spans="1:17" ht="38.25" customHeight="1" x14ac:dyDescent="0.35">
      <c r="A254" s="31">
        <v>222</v>
      </c>
      <c r="B254" s="12" t="s">
        <v>124</v>
      </c>
      <c r="C254" s="12" t="s">
        <v>273</v>
      </c>
      <c r="D254" s="12" t="s">
        <v>27</v>
      </c>
      <c r="E254" s="12" t="s">
        <v>125</v>
      </c>
      <c r="F254" s="13" t="s">
        <v>29</v>
      </c>
      <c r="G254" s="23">
        <v>65000</v>
      </c>
      <c r="H254" s="15">
        <v>4427.58</v>
      </c>
      <c r="I254" s="16">
        <f t="shared" si="342"/>
        <v>1865.5</v>
      </c>
      <c r="J254" s="26">
        <f t="shared" si="343"/>
        <v>4615</v>
      </c>
      <c r="K254" s="80">
        <f>+G254*1.1%</f>
        <v>715.00000000000011</v>
      </c>
      <c r="L254" s="92">
        <f>G254*3.04/100</f>
        <v>1976</v>
      </c>
      <c r="M254" s="26">
        <f t="shared" si="341"/>
        <v>4608.5</v>
      </c>
      <c r="N254" s="19">
        <v>0</v>
      </c>
      <c r="O254" s="20">
        <f t="shared" si="345"/>
        <v>8269.08</v>
      </c>
      <c r="P254" s="20">
        <f t="shared" si="346"/>
        <v>9938.5</v>
      </c>
      <c r="Q254" s="20">
        <f t="shared" si="347"/>
        <v>56730.92</v>
      </c>
    </row>
    <row r="255" spans="1:17" ht="38.25" customHeight="1" x14ac:dyDescent="0.35">
      <c r="A255" s="31">
        <v>223</v>
      </c>
      <c r="B255" s="12" t="s">
        <v>219</v>
      </c>
      <c r="C255" s="12" t="s">
        <v>273</v>
      </c>
      <c r="D255" s="12" t="s">
        <v>27</v>
      </c>
      <c r="E255" s="12" t="s">
        <v>254</v>
      </c>
      <c r="F255" s="13" t="s">
        <v>32</v>
      </c>
      <c r="G255" s="23">
        <v>55000</v>
      </c>
      <c r="H255" s="15">
        <v>2559.6799999999998</v>
      </c>
      <c r="I255" s="16">
        <f t="shared" si="336"/>
        <v>1578.5</v>
      </c>
      <c r="J255" s="26">
        <f t="shared" si="337"/>
        <v>3905</v>
      </c>
      <c r="K255" s="18">
        <f t="shared" ref="K255:K258" si="357">+G255*1.1%</f>
        <v>605.00000000000011</v>
      </c>
      <c r="L255" s="92">
        <f t="shared" si="340"/>
        <v>1672</v>
      </c>
      <c r="M255" s="26">
        <f t="shared" si="341"/>
        <v>3899.5000000000005</v>
      </c>
      <c r="N255" s="19">
        <v>0</v>
      </c>
      <c r="O255" s="20">
        <f t="shared" si="333"/>
        <v>5810.18</v>
      </c>
      <c r="P255" s="20">
        <f>J255+K255+M255</f>
        <v>8409.5</v>
      </c>
      <c r="Q255" s="20">
        <f t="shared" si="335"/>
        <v>49189.82</v>
      </c>
    </row>
    <row r="256" spans="1:17" ht="38.25" customHeight="1" x14ac:dyDescent="0.35">
      <c r="A256" s="31">
        <v>224</v>
      </c>
      <c r="B256" s="12" t="s">
        <v>327</v>
      </c>
      <c r="C256" s="12" t="s">
        <v>273</v>
      </c>
      <c r="D256" s="12" t="s">
        <v>27</v>
      </c>
      <c r="E256" s="12" t="s">
        <v>143</v>
      </c>
      <c r="F256" s="13" t="s">
        <v>32</v>
      </c>
      <c r="G256" s="23">
        <v>75000</v>
      </c>
      <c r="H256" s="23">
        <v>6309.38</v>
      </c>
      <c r="I256" s="23">
        <f t="shared" si="336"/>
        <v>2152.5</v>
      </c>
      <c r="J256" s="23">
        <f t="shared" si="337"/>
        <v>5325</v>
      </c>
      <c r="K256" s="80">
        <f>74808*1.1%</f>
        <v>822.88800000000003</v>
      </c>
      <c r="L256" s="92">
        <f t="shared" si="340"/>
        <v>2280</v>
      </c>
      <c r="M256" s="23">
        <f t="shared" si="341"/>
        <v>5317.5</v>
      </c>
      <c r="N256" s="19">
        <v>0</v>
      </c>
      <c r="O256" s="20">
        <f t="shared" si="333"/>
        <v>10741.880000000001</v>
      </c>
      <c r="P256" s="20">
        <f>J256+K256+M256</f>
        <v>11465.387999999999</v>
      </c>
      <c r="Q256" s="20">
        <f t="shared" si="335"/>
        <v>64258.119999999995</v>
      </c>
    </row>
    <row r="257" spans="1:17" ht="38.25" customHeight="1" x14ac:dyDescent="0.35">
      <c r="A257" s="31">
        <v>225</v>
      </c>
      <c r="B257" s="12" t="s">
        <v>394</v>
      </c>
      <c r="C257" s="12" t="s">
        <v>274</v>
      </c>
      <c r="D257" s="12" t="s">
        <v>27</v>
      </c>
      <c r="E257" s="12" t="s">
        <v>125</v>
      </c>
      <c r="F257" s="13" t="s">
        <v>32</v>
      </c>
      <c r="G257" s="23">
        <v>60000</v>
      </c>
      <c r="H257" s="23">
        <v>0</v>
      </c>
      <c r="I257" s="23">
        <f t="shared" si="336"/>
        <v>1722</v>
      </c>
      <c r="J257" s="23">
        <f t="shared" si="337"/>
        <v>4260</v>
      </c>
      <c r="K257" s="18">
        <f t="shared" si="357"/>
        <v>660.00000000000011</v>
      </c>
      <c r="L257" s="92">
        <f t="shared" si="340"/>
        <v>1824</v>
      </c>
      <c r="M257" s="23">
        <f t="shared" si="341"/>
        <v>4254</v>
      </c>
      <c r="N257" s="19">
        <v>0</v>
      </c>
      <c r="O257" s="20">
        <f t="shared" si="333"/>
        <v>3546</v>
      </c>
      <c r="P257" s="20">
        <f>J257+K257+M257</f>
        <v>9174</v>
      </c>
      <c r="Q257" s="20">
        <f t="shared" si="335"/>
        <v>56454</v>
      </c>
    </row>
    <row r="258" spans="1:17" ht="38.25" customHeight="1" x14ac:dyDescent="0.35">
      <c r="A258" s="31">
        <v>226</v>
      </c>
      <c r="B258" s="12" t="s">
        <v>178</v>
      </c>
      <c r="C258" s="12" t="s">
        <v>274</v>
      </c>
      <c r="D258" s="12" t="s">
        <v>27</v>
      </c>
      <c r="E258" s="12" t="s">
        <v>241</v>
      </c>
      <c r="F258" s="13" t="s">
        <v>322</v>
      </c>
      <c r="G258" s="23">
        <v>38000</v>
      </c>
      <c r="H258" s="23">
        <v>160.38</v>
      </c>
      <c r="I258" s="23">
        <f>G258*2.87/100</f>
        <v>1090.5999999999999</v>
      </c>
      <c r="J258" s="23">
        <f>G258*7.1/100</f>
        <v>2698</v>
      </c>
      <c r="K258" s="18">
        <f t="shared" si="357"/>
        <v>418.00000000000006</v>
      </c>
      <c r="L258" s="92">
        <f>G258*3.04/100</f>
        <v>1155.2</v>
      </c>
      <c r="M258" s="23">
        <f t="shared" si="341"/>
        <v>2694.2000000000003</v>
      </c>
      <c r="N258" s="19">
        <v>0</v>
      </c>
      <c r="O258" s="20">
        <f>H258+I258+L258+N258</f>
        <v>2406.1800000000003</v>
      </c>
      <c r="P258" s="20">
        <f>J258+K258+M258</f>
        <v>5810.2000000000007</v>
      </c>
      <c r="Q258" s="20">
        <f>G258-O258</f>
        <v>35593.82</v>
      </c>
    </row>
    <row r="259" spans="1:17" ht="16.5" customHeight="1" x14ac:dyDescent="0.35">
      <c r="A259" s="100"/>
      <c r="B259" s="47"/>
      <c r="C259" s="47"/>
      <c r="D259" s="48"/>
      <c r="E259" s="47"/>
      <c r="F259" s="25"/>
      <c r="G259" s="49"/>
      <c r="H259" s="50"/>
      <c r="I259" s="51"/>
      <c r="J259" s="52"/>
      <c r="K259" s="30"/>
      <c r="L259" s="53"/>
      <c r="M259" s="52"/>
      <c r="N259" s="77"/>
      <c r="O259" s="20"/>
      <c r="P259" s="43"/>
      <c r="Q259" s="43"/>
    </row>
    <row r="260" spans="1:17" ht="36" customHeight="1" thickBot="1" x14ac:dyDescent="0.25">
      <c r="A260" s="100"/>
      <c r="B260" s="156" t="s">
        <v>141</v>
      </c>
      <c r="C260" s="156"/>
      <c r="D260" s="156"/>
      <c r="E260" s="156"/>
      <c r="F260" s="157"/>
      <c r="G260" s="28">
        <f t="shared" ref="G260:Q260" si="358">SUM(G226:G258)</f>
        <v>3918000</v>
      </c>
      <c r="H260" s="28">
        <f t="shared" si="358"/>
        <v>544228.9800000001</v>
      </c>
      <c r="I260" s="28">
        <f t="shared" si="358"/>
        <v>112446.6</v>
      </c>
      <c r="J260" s="28">
        <f t="shared" si="358"/>
        <v>278178</v>
      </c>
      <c r="K260" s="28">
        <f t="shared" si="358"/>
        <v>26261.752</v>
      </c>
      <c r="L260" s="28">
        <f t="shared" si="358"/>
        <v>114974.01599999999</v>
      </c>
      <c r="M260" s="28">
        <f t="shared" si="358"/>
        <v>268146.636</v>
      </c>
      <c r="N260" s="28">
        <f t="shared" si="358"/>
        <v>15774.500000000002</v>
      </c>
      <c r="O260" s="28">
        <f t="shared" si="358"/>
        <v>787424.09600000002</v>
      </c>
      <c r="P260" s="28">
        <f t="shared" si="358"/>
        <v>572586.38799999969</v>
      </c>
      <c r="Q260" s="28">
        <f t="shared" si="358"/>
        <v>3130575.9040000001</v>
      </c>
    </row>
    <row r="261" spans="1:17" s="6" customFormat="1" ht="34.5" customHeight="1" thickBot="1" x14ac:dyDescent="0.25">
      <c r="A261" s="155" t="s">
        <v>20</v>
      </c>
      <c r="B261" s="156"/>
      <c r="C261" s="156"/>
      <c r="D261" s="156"/>
      <c r="E261" s="156"/>
      <c r="F261" s="157"/>
      <c r="G261" s="54">
        <f>G260+G224+G186+G124+G82+G61+G45+G39+G31+G19+G88</f>
        <v>17540000</v>
      </c>
      <c r="H261" s="54">
        <f>H260+H224+H186+H124+H82+H61+H45+H39+H31+H19+H88</f>
        <v>1734219.9400000004</v>
      </c>
      <c r="I261" s="54">
        <f>I260+I224+I186+I124+I82+I61+I45+I39+I31+I19+I88</f>
        <v>502652.94799999992</v>
      </c>
      <c r="J261" s="54">
        <f>J260+J224+J186+J124+J82+J61+J45+J39+J31+J19+J88</f>
        <v>1243496.8400000001</v>
      </c>
      <c r="K261" s="54">
        <f>+K19+K31+K39+K45+K61+K82+K88+K124+K186+K224+K260</f>
        <v>147611.11199999999</v>
      </c>
      <c r="L261" s="54">
        <f t="shared" ref="L261:Q261" si="359">L260+L224+L186+L124+L82+L61+L45+L39+L31+L19+L88</f>
        <v>518416.67200000002</v>
      </c>
      <c r="M261" s="54">
        <f t="shared" si="359"/>
        <v>1209070.4619999998</v>
      </c>
      <c r="N261" s="62">
        <f t="shared" si="359"/>
        <v>143547.95000000001</v>
      </c>
      <c r="O261" s="69">
        <f t="shared" si="359"/>
        <v>2898837.5100000002</v>
      </c>
      <c r="P261" s="73">
        <f t="shared" si="359"/>
        <v>2600178.4139999994</v>
      </c>
      <c r="Q261" s="73">
        <f t="shared" si="359"/>
        <v>14641162.489999998</v>
      </c>
    </row>
    <row r="262" spans="1:17" ht="24" hidden="1" customHeight="1" thickBot="1" x14ac:dyDescent="0.25">
      <c r="A262" s="101"/>
      <c r="B262" s="36"/>
      <c r="C262" s="36"/>
      <c r="D262" s="36">
        <f>SUM(D159)</f>
        <v>0</v>
      </c>
      <c r="E262" s="36"/>
      <c r="F262" s="102"/>
      <c r="G262" s="63"/>
      <c r="H262" s="103"/>
      <c r="I262" s="104"/>
      <c r="J262" s="63"/>
      <c r="K262" s="11"/>
      <c r="L262" s="63"/>
      <c r="M262" s="63"/>
      <c r="N262" s="63"/>
      <c r="O262" s="71"/>
      <c r="P262" s="78"/>
      <c r="Q262" s="74"/>
    </row>
    <row r="263" spans="1:17" ht="24" hidden="1" customHeight="1" x14ac:dyDescent="0.2">
      <c r="A263" s="105">
        <f>SUM(A12:A262)</f>
        <v>25651</v>
      </c>
      <c r="B263" s="106"/>
      <c r="C263" s="106"/>
      <c r="D263" s="106"/>
      <c r="E263" s="64"/>
      <c r="F263" s="64"/>
      <c r="G263" s="64"/>
      <c r="H263" s="55"/>
      <c r="I263" s="63"/>
      <c r="J263" s="64" t="s">
        <v>213</v>
      </c>
      <c r="K263" s="63"/>
      <c r="L263" s="63"/>
      <c r="M263" s="11"/>
      <c r="N263" s="64"/>
      <c r="O263" s="22"/>
      <c r="P263" s="75"/>
      <c r="Q263" s="75"/>
    </row>
    <row r="264" spans="1:17" ht="24" hidden="1" customHeight="1" x14ac:dyDescent="0.2">
      <c r="A264" s="107"/>
      <c r="B264" s="106"/>
      <c r="C264" s="106"/>
      <c r="D264" s="106"/>
      <c r="E264" s="64"/>
      <c r="F264" s="64"/>
      <c r="G264" s="64"/>
      <c r="H264" s="55"/>
      <c r="I264" s="63"/>
      <c r="J264" s="64"/>
      <c r="K264" s="63"/>
      <c r="L264" s="63"/>
      <c r="M264" s="11"/>
      <c r="N264" s="64"/>
      <c r="O264" s="42"/>
      <c r="P264" s="99"/>
      <c r="Q264" s="99"/>
    </row>
    <row r="265" spans="1:17" s="6" customFormat="1" ht="24" customHeight="1" x14ac:dyDescent="0.2">
      <c r="A265" s="105" t="s">
        <v>2</v>
      </c>
      <c r="B265" s="106"/>
      <c r="C265" s="106"/>
      <c r="D265" s="106"/>
      <c r="E265" s="64"/>
      <c r="F265" s="64"/>
      <c r="G265" s="11"/>
      <c r="H265" s="63" t="s">
        <v>154</v>
      </c>
      <c r="I265" s="63"/>
      <c r="J265" s="63"/>
      <c r="K265" s="63"/>
      <c r="L265" s="63"/>
      <c r="M265" s="11"/>
      <c r="N265" s="63"/>
      <c r="O265" s="63"/>
      <c r="P265" s="63"/>
      <c r="Q265" s="108"/>
    </row>
    <row r="266" spans="1:17" s="6" customFormat="1" ht="24" customHeight="1" x14ac:dyDescent="0.2">
      <c r="A266" s="107" t="s">
        <v>222</v>
      </c>
      <c r="B266" s="106"/>
      <c r="C266" s="106"/>
      <c r="D266" s="106"/>
      <c r="E266" s="64"/>
      <c r="F266" s="64"/>
      <c r="G266" s="64"/>
      <c r="H266" s="109" t="s">
        <v>154</v>
      </c>
      <c r="I266" s="97"/>
      <c r="J266" s="94"/>
      <c r="K266" s="95"/>
      <c r="L266" s="96"/>
      <c r="M266" s="96"/>
      <c r="N266" s="11"/>
      <c r="O266" s="11" t="s">
        <v>166</v>
      </c>
      <c r="P266" s="63"/>
      <c r="Q266" s="110"/>
    </row>
    <row r="267" spans="1:17" s="6" customFormat="1" ht="24" customHeight="1" x14ac:dyDescent="0.2">
      <c r="A267" s="107" t="s">
        <v>284</v>
      </c>
      <c r="B267" s="106"/>
      <c r="C267" s="106"/>
      <c r="D267" s="106"/>
      <c r="E267" s="64"/>
      <c r="F267" s="64"/>
      <c r="G267" s="64"/>
      <c r="H267" s="109"/>
      <c r="I267" s="97"/>
      <c r="J267" s="64" t="s">
        <v>180</v>
      </c>
      <c r="K267" s="97"/>
      <c r="L267" s="11"/>
      <c r="M267" s="11"/>
      <c r="N267" s="11"/>
      <c r="O267" s="11"/>
      <c r="P267" s="11"/>
      <c r="Q267" s="108"/>
    </row>
    <row r="268" spans="1:17" s="6" customFormat="1" ht="24" customHeight="1" x14ac:dyDescent="0.2">
      <c r="A268" s="107" t="s">
        <v>285</v>
      </c>
      <c r="B268" s="106"/>
      <c r="C268" s="106"/>
      <c r="D268" s="106"/>
      <c r="E268" s="64"/>
      <c r="F268" s="106"/>
      <c r="G268" s="106"/>
      <c r="H268" s="98" t="s">
        <v>154</v>
      </c>
      <c r="I268" s="97"/>
      <c r="J268" s="98" t="s">
        <v>167</v>
      </c>
      <c r="K268" s="97"/>
      <c r="L268" s="11"/>
      <c r="M268" s="64"/>
      <c r="N268" s="11"/>
      <c r="O268" s="11"/>
      <c r="P268" s="11"/>
      <c r="Q268" s="110"/>
    </row>
    <row r="269" spans="1:17" ht="38.25" customHeight="1" x14ac:dyDescent="0.2">
      <c r="A269" s="111" t="s">
        <v>360</v>
      </c>
      <c r="B269" s="112"/>
      <c r="C269" s="112"/>
      <c r="D269" s="112"/>
      <c r="E269" s="112"/>
      <c r="F269" s="112"/>
      <c r="G269" s="112"/>
      <c r="H269" s="112"/>
      <c r="I269" s="112"/>
      <c r="J269" s="112"/>
      <c r="K269" s="112"/>
      <c r="L269" s="113"/>
      <c r="M269" s="113"/>
      <c r="N269" s="113"/>
      <c r="O269" s="113"/>
      <c r="P269" s="113"/>
      <c r="Q269" s="93"/>
    </row>
    <row r="270" spans="1:17" s="127" customFormat="1" x14ac:dyDescent="0.2">
      <c r="F270" s="128"/>
      <c r="G270" s="128"/>
      <c r="H270" s="129"/>
      <c r="I270" s="130"/>
      <c r="O270" s="131"/>
      <c r="P270" s="132"/>
      <c r="Q270" s="132"/>
    </row>
    <row r="271" spans="1:17" s="127" customFormat="1" x14ac:dyDescent="0.2">
      <c r="F271" s="128"/>
      <c r="G271" s="128"/>
      <c r="H271" s="129"/>
      <c r="I271" s="130"/>
      <c r="O271" s="131"/>
      <c r="P271" s="132"/>
      <c r="Q271" s="132"/>
    </row>
    <row r="272" spans="1:17" s="127" customFormat="1" x14ac:dyDescent="0.2">
      <c r="F272" s="128"/>
      <c r="G272" s="128"/>
      <c r="H272" s="129"/>
      <c r="I272" s="130"/>
      <c r="O272" s="131"/>
      <c r="P272" s="132"/>
      <c r="Q272" s="132"/>
    </row>
    <row r="273" spans="6:17" s="127" customFormat="1" x14ac:dyDescent="0.2">
      <c r="F273" s="128"/>
      <c r="G273" s="128">
        <v>334500</v>
      </c>
      <c r="H273" s="129">
        <v>6014.3099999999995</v>
      </c>
      <c r="I273" s="130">
        <v>9600.15</v>
      </c>
      <c r="J273" s="127">
        <v>23749.5</v>
      </c>
      <c r="K273" s="127">
        <v>3444.1800000000003</v>
      </c>
      <c r="L273" s="127">
        <v>10168.800000000001</v>
      </c>
      <c r="M273" s="127">
        <v>23716.05</v>
      </c>
      <c r="N273" s="127">
        <v>4126.4799999999996</v>
      </c>
      <c r="O273" s="131">
        <v>29909.74</v>
      </c>
      <c r="P273" s="132">
        <v>50909.73</v>
      </c>
      <c r="Q273" s="132">
        <v>304590.26</v>
      </c>
    </row>
    <row r="274" spans="6:17" s="127" customFormat="1" x14ac:dyDescent="0.2">
      <c r="F274" s="128"/>
      <c r="G274" s="128">
        <v>154000</v>
      </c>
      <c r="H274" s="129">
        <v>3186.26</v>
      </c>
      <c r="I274" s="130">
        <v>4419.8</v>
      </c>
      <c r="J274" s="127">
        <v>10934</v>
      </c>
      <c r="K274" s="127">
        <v>1558.7600000000002</v>
      </c>
      <c r="L274" s="127">
        <v>4681.6000000000004</v>
      </c>
      <c r="M274" s="127">
        <v>10918.6</v>
      </c>
      <c r="N274" s="127">
        <v>5158.0999999999995</v>
      </c>
      <c r="O274" s="131">
        <v>17445.759999999998</v>
      </c>
      <c r="P274" s="132">
        <v>23411.360000000001</v>
      </c>
      <c r="Q274" s="132">
        <v>136554.23999999999</v>
      </c>
    </row>
    <row r="275" spans="6:17" s="127" customFormat="1" x14ac:dyDescent="0.2">
      <c r="F275" s="128"/>
      <c r="G275" s="128">
        <v>158000</v>
      </c>
      <c r="H275" s="129">
        <v>2979.94</v>
      </c>
      <c r="I275" s="130">
        <v>4534.6000000000004</v>
      </c>
      <c r="J275" s="127">
        <v>11218</v>
      </c>
      <c r="K275" s="127">
        <v>1602.7600000000002</v>
      </c>
      <c r="L275" s="127">
        <v>4803.2</v>
      </c>
      <c r="M275" s="127">
        <v>11202.200000000003</v>
      </c>
      <c r="N275" s="127">
        <v>3094.8599999999997</v>
      </c>
      <c r="O275" s="131">
        <v>15412.6</v>
      </c>
      <c r="P275" s="132">
        <v>24022.959999999999</v>
      </c>
      <c r="Q275" s="132">
        <v>142587.40000000002</v>
      </c>
    </row>
    <row r="276" spans="6:17" s="127" customFormat="1" x14ac:dyDescent="0.2">
      <c r="F276" s="128" t="s">
        <v>155</v>
      </c>
      <c r="G276" s="128">
        <f>SUM(G273:G275)</f>
        <v>646500</v>
      </c>
      <c r="H276" s="129">
        <f>SUM(H273:H275)</f>
        <v>12180.51</v>
      </c>
      <c r="I276" s="130">
        <f t="shared" ref="I276:Q276" si="360">SUM(I273:I275)</f>
        <v>18554.550000000003</v>
      </c>
      <c r="J276" s="127">
        <f t="shared" si="360"/>
        <v>45901.5</v>
      </c>
      <c r="K276" s="127">
        <f t="shared" si="360"/>
        <v>6605.7000000000007</v>
      </c>
      <c r="L276" s="127">
        <f t="shared" si="360"/>
        <v>19653.600000000002</v>
      </c>
      <c r="M276" s="127">
        <f t="shared" si="360"/>
        <v>45836.850000000006</v>
      </c>
      <c r="N276" s="127">
        <f t="shared" si="360"/>
        <v>12379.439999999999</v>
      </c>
      <c r="O276" s="131">
        <f t="shared" si="360"/>
        <v>62768.1</v>
      </c>
      <c r="P276" s="132">
        <f t="shared" si="360"/>
        <v>98344.049999999988</v>
      </c>
      <c r="Q276" s="132">
        <f t="shared" si="360"/>
        <v>583731.9</v>
      </c>
    </row>
    <row r="277" spans="6:17" s="127" customFormat="1" x14ac:dyDescent="0.2">
      <c r="F277" s="128" t="s">
        <v>156</v>
      </c>
      <c r="G277" s="128">
        <v>8634300</v>
      </c>
      <c r="H277" s="129">
        <v>667698.94000000006</v>
      </c>
      <c r="I277" s="130">
        <v>242510.40000000005</v>
      </c>
      <c r="J277" s="127">
        <v>599938.64</v>
      </c>
      <c r="K277" s="127">
        <v>64256.12000000001</v>
      </c>
      <c r="L277" s="127">
        <v>242468.52000000002</v>
      </c>
      <c r="M277" s="127">
        <v>565494.09000000008</v>
      </c>
      <c r="N277" s="127">
        <v>69118.539999999994</v>
      </c>
      <c r="O277" s="131">
        <v>1221796.4000000004</v>
      </c>
      <c r="P277" s="132">
        <v>1229688.8500000001</v>
      </c>
      <c r="Q277" s="132">
        <v>7412503.5999999978</v>
      </c>
    </row>
    <row r="278" spans="6:17" s="127" customFormat="1" x14ac:dyDescent="0.2">
      <c r="F278" s="128" t="s">
        <v>157</v>
      </c>
      <c r="G278" s="128">
        <f>SUM(G276:G277)</f>
        <v>9280800</v>
      </c>
      <c r="H278" s="129">
        <f t="shared" ref="H278:Q278" si="361">SUM(H276:H277)</f>
        <v>679879.45000000007</v>
      </c>
      <c r="I278" s="130">
        <f t="shared" si="361"/>
        <v>261064.95000000007</v>
      </c>
      <c r="J278" s="127">
        <f t="shared" si="361"/>
        <v>645840.14</v>
      </c>
      <c r="K278" s="127">
        <f t="shared" si="361"/>
        <v>70861.820000000007</v>
      </c>
      <c r="L278" s="127">
        <f t="shared" si="361"/>
        <v>262122.12000000002</v>
      </c>
      <c r="M278" s="127">
        <f t="shared" si="361"/>
        <v>611330.94000000006</v>
      </c>
      <c r="N278" s="127">
        <f t="shared" si="361"/>
        <v>81497.98</v>
      </c>
      <c r="O278" s="131">
        <f t="shared" si="361"/>
        <v>1284564.5000000005</v>
      </c>
      <c r="P278" s="132">
        <f t="shared" si="361"/>
        <v>1328032.9000000001</v>
      </c>
      <c r="Q278" s="132">
        <f t="shared" si="361"/>
        <v>7996235.4999999981</v>
      </c>
    </row>
    <row r="279" spans="6:17" s="127" customFormat="1" x14ac:dyDescent="0.2">
      <c r="F279" s="128"/>
      <c r="G279" s="128"/>
      <c r="H279" s="129">
        <v>686171.43</v>
      </c>
      <c r="I279" s="130"/>
      <c r="O279" s="131" t="s">
        <v>154</v>
      </c>
      <c r="P279" s="132"/>
      <c r="Q279" s="132"/>
    </row>
    <row r="280" spans="6:17" s="127" customFormat="1" x14ac:dyDescent="0.2">
      <c r="F280" s="128"/>
      <c r="G280" s="128"/>
      <c r="H280" s="129">
        <f>H279-H278</f>
        <v>6291.9799999999814</v>
      </c>
      <c r="I280" s="130"/>
      <c r="O280" s="131"/>
      <c r="P280" s="132"/>
      <c r="Q280" s="132">
        <f>Q278-Q277</f>
        <v>583731.90000000037</v>
      </c>
    </row>
    <row r="281" spans="6:17" s="127" customFormat="1" x14ac:dyDescent="0.2">
      <c r="F281" s="128"/>
      <c r="G281" s="128">
        <f>G276+G261</f>
        <v>18186500</v>
      </c>
      <c r="H281" s="129"/>
      <c r="I281" s="130"/>
      <c r="O281" s="131"/>
      <c r="P281" s="132"/>
      <c r="Q281" s="132"/>
    </row>
    <row r="282" spans="6:17" s="127" customFormat="1" x14ac:dyDescent="0.2">
      <c r="F282" s="128"/>
      <c r="G282" s="128"/>
      <c r="H282" s="129"/>
      <c r="I282" s="130"/>
      <c r="O282" s="131"/>
      <c r="P282" s="132"/>
      <c r="Q282" s="132"/>
    </row>
    <row r="283" spans="6:17" s="127" customFormat="1" x14ac:dyDescent="0.2">
      <c r="F283" s="128"/>
      <c r="G283" s="128"/>
      <c r="H283" s="129"/>
      <c r="I283" s="130"/>
      <c r="O283" s="131"/>
      <c r="P283" s="132"/>
      <c r="Q283" s="132"/>
    </row>
    <row r="284" spans="6:17" s="127" customFormat="1" x14ac:dyDescent="0.2">
      <c r="F284" s="128"/>
      <c r="G284" s="128"/>
      <c r="H284" s="129"/>
      <c r="I284" s="130"/>
      <c r="O284" s="131"/>
      <c r="P284" s="132"/>
      <c r="Q284" s="132"/>
    </row>
    <row r="285" spans="6:17" s="127" customFormat="1" x14ac:dyDescent="0.2">
      <c r="F285" s="128"/>
      <c r="G285" s="128"/>
      <c r="H285" s="129"/>
      <c r="I285" s="130"/>
      <c r="O285" s="131"/>
      <c r="P285" s="132"/>
      <c r="Q285" s="132"/>
    </row>
    <row r="286" spans="6:17" s="127" customFormat="1" x14ac:dyDescent="0.2">
      <c r="F286" s="128"/>
      <c r="G286" s="128"/>
      <c r="H286" s="129"/>
      <c r="I286" s="130"/>
      <c r="O286" s="131"/>
      <c r="P286" s="132"/>
      <c r="Q286" s="132"/>
    </row>
    <row r="287" spans="6:17" s="127" customFormat="1" x14ac:dyDescent="0.2">
      <c r="F287" s="128"/>
      <c r="G287" s="128"/>
      <c r="H287" s="129"/>
      <c r="I287" s="130"/>
      <c r="O287" s="131"/>
      <c r="P287" s="132"/>
      <c r="Q287" s="132"/>
    </row>
    <row r="288" spans="6:17" s="127" customFormat="1" x14ac:dyDescent="0.2">
      <c r="F288" s="128"/>
      <c r="G288" s="128"/>
      <c r="H288" s="129"/>
      <c r="I288" s="130"/>
      <c r="O288" s="131"/>
      <c r="P288" s="132"/>
      <c r="Q288" s="132"/>
    </row>
    <row r="289" spans="6:17" s="127" customFormat="1" x14ac:dyDescent="0.2">
      <c r="F289" s="128"/>
      <c r="G289" s="128"/>
      <c r="H289" s="129"/>
      <c r="I289" s="130"/>
      <c r="O289" s="131"/>
      <c r="P289" s="132"/>
      <c r="Q289" s="132"/>
    </row>
    <row r="290" spans="6:17" s="127" customFormat="1" x14ac:dyDescent="0.2">
      <c r="F290" s="128"/>
      <c r="G290" s="128"/>
      <c r="H290" s="129"/>
      <c r="I290" s="130"/>
      <c r="O290" s="131"/>
      <c r="P290" s="132"/>
      <c r="Q290" s="132"/>
    </row>
    <row r="291" spans="6:17" s="127" customFormat="1" x14ac:dyDescent="0.2">
      <c r="F291" s="128"/>
      <c r="G291" s="128"/>
      <c r="H291" s="129"/>
      <c r="I291" s="130"/>
      <c r="O291" s="131"/>
      <c r="P291" s="132"/>
      <c r="Q291" s="132"/>
    </row>
    <row r="292" spans="6:17" s="127" customFormat="1" x14ac:dyDescent="0.2">
      <c r="F292" s="128"/>
      <c r="G292" s="128"/>
      <c r="H292" s="129"/>
      <c r="I292" s="130"/>
      <c r="O292" s="131"/>
      <c r="P292" s="132"/>
      <c r="Q292" s="132"/>
    </row>
    <row r="293" spans="6:17" s="127" customFormat="1" x14ac:dyDescent="0.2">
      <c r="F293" s="128"/>
      <c r="G293" s="128"/>
      <c r="H293" s="129"/>
      <c r="I293" s="130"/>
      <c r="O293" s="131"/>
      <c r="P293" s="132"/>
      <c r="Q293" s="132"/>
    </row>
    <row r="294" spans="6:17" s="127" customFormat="1" x14ac:dyDescent="0.2">
      <c r="F294" s="128"/>
      <c r="G294" s="128"/>
      <c r="H294" s="129"/>
      <c r="I294" s="130"/>
      <c r="O294" s="131"/>
      <c r="P294" s="132"/>
      <c r="Q294" s="132"/>
    </row>
    <row r="295" spans="6:17" s="127" customFormat="1" x14ac:dyDescent="0.2">
      <c r="F295" s="128"/>
      <c r="G295" s="128"/>
      <c r="H295" s="129"/>
      <c r="I295" s="130"/>
      <c r="O295" s="131"/>
      <c r="P295" s="132"/>
      <c r="Q295" s="132"/>
    </row>
    <row r="296" spans="6:17" s="127" customFormat="1" x14ac:dyDescent="0.2">
      <c r="F296" s="128"/>
      <c r="G296" s="128"/>
      <c r="H296" s="129"/>
      <c r="I296" s="130"/>
      <c r="O296" s="131"/>
      <c r="P296" s="132"/>
      <c r="Q296" s="132"/>
    </row>
    <row r="297" spans="6:17" s="127" customFormat="1" x14ac:dyDescent="0.2">
      <c r="F297" s="128"/>
      <c r="G297" s="128"/>
      <c r="H297" s="129"/>
      <c r="I297" s="130"/>
      <c r="O297" s="131"/>
      <c r="P297" s="132"/>
      <c r="Q297" s="132"/>
    </row>
    <row r="298" spans="6:17" s="127" customFormat="1" x14ac:dyDescent="0.2">
      <c r="F298" s="128"/>
      <c r="G298" s="128"/>
      <c r="H298" s="129"/>
      <c r="I298" s="130"/>
      <c r="O298" s="131"/>
      <c r="P298" s="132"/>
      <c r="Q298" s="132"/>
    </row>
    <row r="299" spans="6:17" s="127" customFormat="1" x14ac:dyDescent="0.2">
      <c r="F299" s="128"/>
      <c r="G299" s="128"/>
      <c r="H299" s="129"/>
      <c r="I299" s="130"/>
      <c r="O299" s="131"/>
      <c r="P299" s="132"/>
      <c r="Q299" s="132"/>
    </row>
    <row r="300" spans="6:17" s="127" customFormat="1" x14ac:dyDescent="0.2">
      <c r="F300" s="128"/>
      <c r="G300" s="128"/>
      <c r="H300" s="129"/>
      <c r="I300" s="130"/>
      <c r="O300" s="131"/>
      <c r="P300" s="132"/>
      <c r="Q300" s="132"/>
    </row>
    <row r="301" spans="6:17" s="127" customFormat="1" x14ac:dyDescent="0.2">
      <c r="F301" s="128"/>
      <c r="G301" s="128"/>
      <c r="H301" s="129"/>
      <c r="I301" s="130"/>
      <c r="O301" s="131"/>
      <c r="P301" s="132"/>
      <c r="Q301" s="132"/>
    </row>
    <row r="302" spans="6:17" s="127" customFormat="1" x14ac:dyDescent="0.2">
      <c r="F302" s="128"/>
      <c r="G302" s="128"/>
      <c r="H302" s="129"/>
      <c r="I302" s="130"/>
      <c r="O302" s="131"/>
      <c r="P302" s="132"/>
      <c r="Q302" s="132"/>
    </row>
    <row r="303" spans="6:17" s="127" customFormat="1" x14ac:dyDescent="0.2">
      <c r="F303" s="128"/>
      <c r="G303" s="128"/>
      <c r="H303" s="129"/>
      <c r="I303" s="130"/>
      <c r="O303" s="131"/>
      <c r="P303" s="132"/>
      <c r="Q303" s="132"/>
    </row>
    <row r="304" spans="6:17" s="127" customFormat="1" x14ac:dyDescent="0.2">
      <c r="F304" s="128"/>
      <c r="G304" s="128"/>
      <c r="H304" s="129"/>
      <c r="I304" s="130"/>
      <c r="O304" s="131"/>
      <c r="P304" s="132"/>
      <c r="Q304" s="132"/>
    </row>
    <row r="305" spans="6:17" s="127" customFormat="1" x14ac:dyDescent="0.2">
      <c r="F305" s="128"/>
      <c r="G305" s="128"/>
      <c r="H305" s="129"/>
      <c r="I305" s="130"/>
      <c r="O305" s="131"/>
      <c r="P305" s="132"/>
      <c r="Q305" s="132"/>
    </row>
    <row r="306" spans="6:17" s="127" customFormat="1" x14ac:dyDescent="0.2">
      <c r="F306" s="128"/>
      <c r="G306" s="128"/>
      <c r="H306" s="129"/>
      <c r="I306" s="130"/>
      <c r="O306" s="131"/>
      <c r="P306" s="132"/>
      <c r="Q306" s="132"/>
    </row>
    <row r="307" spans="6:17" s="127" customFormat="1" x14ac:dyDescent="0.2">
      <c r="F307" s="128"/>
      <c r="G307" s="128"/>
      <c r="H307" s="129"/>
      <c r="I307" s="130"/>
      <c r="O307" s="131"/>
      <c r="P307" s="132"/>
      <c r="Q307" s="132"/>
    </row>
    <row r="308" spans="6:17" s="127" customFormat="1" x14ac:dyDescent="0.2">
      <c r="F308" s="128"/>
      <c r="G308" s="128"/>
      <c r="H308" s="129"/>
      <c r="I308" s="130"/>
      <c r="O308" s="131"/>
      <c r="P308" s="132"/>
      <c r="Q308" s="132"/>
    </row>
    <row r="309" spans="6:17" s="127" customFormat="1" x14ac:dyDescent="0.2">
      <c r="F309" s="128"/>
      <c r="G309" s="128"/>
      <c r="H309" s="129"/>
      <c r="I309" s="130"/>
      <c r="O309" s="131"/>
      <c r="P309" s="132"/>
      <c r="Q309" s="132"/>
    </row>
    <row r="310" spans="6:17" s="127" customFormat="1" x14ac:dyDescent="0.2">
      <c r="F310" s="128"/>
      <c r="G310" s="128"/>
      <c r="H310" s="129"/>
      <c r="I310" s="130"/>
      <c r="O310" s="131"/>
      <c r="P310" s="132"/>
      <c r="Q310" s="132"/>
    </row>
    <row r="311" spans="6:17" s="127" customFormat="1" x14ac:dyDescent="0.2">
      <c r="F311" s="128"/>
      <c r="G311" s="128"/>
      <c r="H311" s="129"/>
      <c r="I311" s="130"/>
      <c r="O311" s="131"/>
      <c r="P311" s="132"/>
      <c r="Q311" s="132"/>
    </row>
    <row r="312" spans="6:17" s="127" customFormat="1" x14ac:dyDescent="0.2">
      <c r="F312" s="128"/>
      <c r="G312" s="128"/>
      <c r="H312" s="129"/>
      <c r="I312" s="130"/>
      <c r="O312" s="131"/>
      <c r="P312" s="132"/>
      <c r="Q312" s="132"/>
    </row>
    <row r="313" spans="6:17" s="127" customFormat="1" x14ac:dyDescent="0.2">
      <c r="F313" s="128"/>
      <c r="G313" s="128"/>
      <c r="H313" s="129"/>
      <c r="I313" s="130"/>
      <c r="O313" s="131"/>
      <c r="P313" s="132"/>
      <c r="Q313" s="132"/>
    </row>
    <row r="314" spans="6:17" s="127" customFormat="1" x14ac:dyDescent="0.2">
      <c r="F314" s="128"/>
      <c r="G314" s="128"/>
      <c r="H314" s="129"/>
      <c r="I314" s="130"/>
      <c r="O314" s="131"/>
      <c r="P314" s="132"/>
      <c r="Q314" s="132"/>
    </row>
    <row r="315" spans="6:17" s="127" customFormat="1" x14ac:dyDescent="0.2">
      <c r="F315" s="128"/>
      <c r="G315" s="128"/>
      <c r="H315" s="129"/>
      <c r="I315" s="130"/>
      <c r="O315" s="131"/>
      <c r="P315" s="132"/>
      <c r="Q315" s="132"/>
    </row>
    <row r="316" spans="6:17" s="127" customFormat="1" x14ac:dyDescent="0.2">
      <c r="F316" s="128"/>
      <c r="G316" s="128"/>
      <c r="H316" s="129"/>
      <c r="I316" s="130"/>
      <c r="O316" s="131"/>
      <c r="P316" s="132"/>
      <c r="Q316" s="132"/>
    </row>
    <row r="317" spans="6:17" s="127" customFormat="1" x14ac:dyDescent="0.2">
      <c r="F317" s="128"/>
      <c r="G317" s="128"/>
      <c r="H317" s="129"/>
      <c r="I317" s="130"/>
      <c r="O317" s="131"/>
      <c r="P317" s="132"/>
      <c r="Q317" s="132"/>
    </row>
    <row r="318" spans="6:17" s="127" customFormat="1" x14ac:dyDescent="0.2">
      <c r="F318" s="128"/>
      <c r="G318" s="128"/>
      <c r="H318" s="129"/>
      <c r="I318" s="130"/>
      <c r="O318" s="131"/>
      <c r="P318" s="132"/>
      <c r="Q318" s="132"/>
    </row>
    <row r="319" spans="6:17" s="127" customFormat="1" x14ac:dyDescent="0.2">
      <c r="F319" s="128"/>
      <c r="G319" s="128"/>
      <c r="H319" s="129"/>
      <c r="I319" s="130"/>
      <c r="O319" s="131"/>
      <c r="P319" s="132"/>
      <c r="Q319" s="132"/>
    </row>
    <row r="320" spans="6:17" s="127" customFormat="1" x14ac:dyDescent="0.2">
      <c r="F320" s="128"/>
      <c r="G320" s="128"/>
      <c r="H320" s="129"/>
      <c r="I320" s="130"/>
      <c r="O320" s="131"/>
      <c r="P320" s="132"/>
      <c r="Q320" s="132"/>
    </row>
    <row r="321" spans="6:17" s="127" customFormat="1" x14ac:dyDescent="0.2">
      <c r="F321" s="128"/>
      <c r="G321" s="128"/>
      <c r="H321" s="129"/>
      <c r="I321" s="130"/>
      <c r="O321" s="131"/>
      <c r="P321" s="132"/>
      <c r="Q321" s="132"/>
    </row>
    <row r="322" spans="6:17" s="127" customFormat="1" x14ac:dyDescent="0.2">
      <c r="F322" s="128"/>
      <c r="G322" s="128"/>
      <c r="H322" s="129"/>
      <c r="I322" s="130"/>
      <c r="O322" s="131"/>
      <c r="P322" s="132"/>
      <c r="Q322" s="132"/>
    </row>
    <row r="323" spans="6:17" s="127" customFormat="1" x14ac:dyDescent="0.2">
      <c r="F323" s="128"/>
      <c r="G323" s="128"/>
      <c r="H323" s="129"/>
      <c r="I323" s="130"/>
      <c r="O323" s="131"/>
      <c r="P323" s="132"/>
      <c r="Q323" s="132"/>
    </row>
    <row r="324" spans="6:17" s="127" customFormat="1" x14ac:dyDescent="0.2">
      <c r="F324" s="128"/>
      <c r="G324" s="128"/>
      <c r="H324" s="129"/>
      <c r="I324" s="130"/>
      <c r="O324" s="131"/>
      <c r="P324" s="132"/>
      <c r="Q324" s="132"/>
    </row>
    <row r="325" spans="6:17" s="127" customFormat="1" x14ac:dyDescent="0.2">
      <c r="F325" s="128"/>
      <c r="G325" s="128"/>
      <c r="H325" s="129"/>
      <c r="I325" s="130"/>
      <c r="O325" s="131"/>
      <c r="P325" s="132"/>
      <c r="Q325" s="132"/>
    </row>
    <row r="326" spans="6:17" s="127" customFormat="1" x14ac:dyDescent="0.2">
      <c r="F326" s="128"/>
      <c r="G326" s="128"/>
      <c r="H326" s="129"/>
      <c r="I326" s="130"/>
      <c r="O326" s="131"/>
      <c r="P326" s="132"/>
      <c r="Q326" s="132"/>
    </row>
    <row r="327" spans="6:17" s="127" customFormat="1" x14ac:dyDescent="0.2">
      <c r="F327" s="128"/>
      <c r="G327" s="128"/>
      <c r="H327" s="129"/>
      <c r="I327" s="130"/>
      <c r="O327" s="131"/>
      <c r="P327" s="132"/>
      <c r="Q327" s="132"/>
    </row>
    <row r="328" spans="6:17" s="127" customFormat="1" x14ac:dyDescent="0.2">
      <c r="F328" s="128"/>
      <c r="G328" s="128"/>
      <c r="H328" s="129"/>
      <c r="I328" s="130"/>
      <c r="O328" s="131"/>
      <c r="P328" s="132"/>
      <c r="Q328" s="132"/>
    </row>
    <row r="329" spans="6:17" s="127" customFormat="1" x14ac:dyDescent="0.2">
      <c r="F329" s="128"/>
      <c r="G329" s="128"/>
      <c r="H329" s="129"/>
      <c r="I329" s="130"/>
      <c r="O329" s="131"/>
      <c r="P329" s="132"/>
      <c r="Q329" s="132"/>
    </row>
    <row r="330" spans="6:17" s="127" customFormat="1" x14ac:dyDescent="0.2">
      <c r="F330" s="128"/>
      <c r="G330" s="128"/>
      <c r="H330" s="129"/>
      <c r="I330" s="130"/>
      <c r="O330" s="131"/>
      <c r="P330" s="132"/>
      <c r="Q330" s="132"/>
    </row>
    <row r="331" spans="6:17" s="127" customFormat="1" x14ac:dyDescent="0.2">
      <c r="F331" s="128"/>
      <c r="G331" s="128"/>
      <c r="H331" s="129"/>
      <c r="I331" s="130"/>
      <c r="O331" s="131"/>
      <c r="P331" s="132"/>
      <c r="Q331" s="132"/>
    </row>
    <row r="332" spans="6:17" s="127" customFormat="1" x14ac:dyDescent="0.2">
      <c r="F332" s="128"/>
      <c r="G332" s="128"/>
      <c r="H332" s="129"/>
      <c r="I332" s="130"/>
      <c r="O332" s="131"/>
      <c r="P332" s="132"/>
      <c r="Q332" s="132"/>
    </row>
    <row r="333" spans="6:17" s="127" customFormat="1" x14ac:dyDescent="0.2">
      <c r="F333" s="128"/>
      <c r="G333" s="128"/>
      <c r="H333" s="129"/>
      <c r="I333" s="130"/>
      <c r="O333" s="131"/>
      <c r="P333" s="132"/>
      <c r="Q333" s="132"/>
    </row>
    <row r="334" spans="6:17" s="127" customFormat="1" x14ac:dyDescent="0.2">
      <c r="F334" s="128"/>
      <c r="G334" s="128"/>
      <c r="H334" s="129"/>
      <c r="I334" s="130"/>
      <c r="O334" s="131"/>
      <c r="P334" s="132"/>
      <c r="Q334" s="132"/>
    </row>
    <row r="335" spans="6:17" s="127" customFormat="1" x14ac:dyDescent="0.2">
      <c r="F335" s="128"/>
      <c r="G335" s="128"/>
      <c r="H335" s="129"/>
      <c r="I335" s="130"/>
      <c r="O335" s="131"/>
      <c r="P335" s="132"/>
      <c r="Q335" s="132"/>
    </row>
    <row r="336" spans="6:17" s="127" customFormat="1" x14ac:dyDescent="0.2">
      <c r="F336" s="128"/>
      <c r="G336" s="128"/>
      <c r="H336" s="129"/>
      <c r="I336" s="130"/>
      <c r="O336" s="131"/>
      <c r="P336" s="132"/>
      <c r="Q336" s="132"/>
    </row>
    <row r="337" spans="6:17" s="127" customFormat="1" x14ac:dyDescent="0.2">
      <c r="F337" s="128"/>
      <c r="G337" s="128"/>
      <c r="H337" s="129"/>
      <c r="I337" s="130"/>
      <c r="O337" s="131"/>
      <c r="P337" s="132"/>
      <c r="Q337" s="132"/>
    </row>
    <row r="338" spans="6:17" s="127" customFormat="1" x14ac:dyDescent="0.2">
      <c r="F338" s="128"/>
      <c r="G338" s="128"/>
      <c r="H338" s="129"/>
      <c r="I338" s="130"/>
      <c r="O338" s="131"/>
      <c r="P338" s="132"/>
      <c r="Q338" s="132"/>
    </row>
    <row r="339" spans="6:17" s="127" customFormat="1" x14ac:dyDescent="0.2">
      <c r="F339" s="128"/>
      <c r="G339" s="128"/>
      <c r="H339" s="129"/>
      <c r="I339" s="130"/>
      <c r="O339" s="131"/>
      <c r="P339" s="132"/>
      <c r="Q339" s="132"/>
    </row>
    <row r="340" spans="6:17" s="127" customFormat="1" x14ac:dyDescent="0.2">
      <c r="F340" s="128"/>
      <c r="G340" s="128"/>
      <c r="H340" s="129"/>
      <c r="I340" s="130"/>
      <c r="O340" s="131"/>
      <c r="P340" s="132"/>
      <c r="Q340" s="132"/>
    </row>
    <row r="341" spans="6:17" s="127" customFormat="1" x14ac:dyDescent="0.2">
      <c r="F341" s="128"/>
      <c r="G341" s="128"/>
      <c r="H341" s="129"/>
      <c r="I341" s="130"/>
      <c r="O341" s="131"/>
      <c r="P341" s="132"/>
      <c r="Q341" s="132"/>
    </row>
    <row r="342" spans="6:17" s="127" customFormat="1" x14ac:dyDescent="0.2">
      <c r="F342" s="128"/>
      <c r="G342" s="128"/>
      <c r="H342" s="129"/>
      <c r="I342" s="130"/>
      <c r="O342" s="131"/>
      <c r="P342" s="132"/>
      <c r="Q342" s="132"/>
    </row>
    <row r="343" spans="6:17" s="127" customFormat="1" x14ac:dyDescent="0.2">
      <c r="F343" s="128"/>
      <c r="G343" s="128"/>
      <c r="H343" s="129"/>
      <c r="I343" s="130"/>
      <c r="O343" s="131"/>
      <c r="P343" s="132"/>
      <c r="Q343" s="132"/>
    </row>
    <row r="344" spans="6:17" s="127" customFormat="1" x14ac:dyDescent="0.2">
      <c r="F344" s="128"/>
      <c r="G344" s="128"/>
      <c r="H344" s="129"/>
      <c r="I344" s="130"/>
      <c r="O344" s="131"/>
      <c r="P344" s="132"/>
      <c r="Q344" s="132"/>
    </row>
    <row r="345" spans="6:17" s="127" customFormat="1" x14ac:dyDescent="0.2">
      <c r="F345" s="128"/>
      <c r="G345" s="128"/>
      <c r="H345" s="129"/>
      <c r="I345" s="130"/>
      <c r="O345" s="131"/>
      <c r="P345" s="132"/>
      <c r="Q345" s="132"/>
    </row>
    <row r="346" spans="6:17" s="127" customFormat="1" x14ac:dyDescent="0.2">
      <c r="F346" s="128"/>
      <c r="G346" s="128"/>
      <c r="H346" s="129"/>
      <c r="I346" s="130"/>
      <c r="O346" s="131"/>
      <c r="P346" s="132"/>
      <c r="Q346" s="132"/>
    </row>
    <row r="347" spans="6:17" s="127" customFormat="1" x14ac:dyDescent="0.2">
      <c r="F347" s="128"/>
      <c r="G347" s="128"/>
      <c r="H347" s="129"/>
      <c r="I347" s="130"/>
      <c r="O347" s="131"/>
      <c r="P347" s="132"/>
      <c r="Q347" s="132"/>
    </row>
    <row r="348" spans="6:17" s="127" customFormat="1" x14ac:dyDescent="0.2">
      <c r="F348" s="128"/>
      <c r="G348" s="128"/>
      <c r="H348" s="129"/>
      <c r="I348" s="130"/>
      <c r="O348" s="131"/>
      <c r="P348" s="132"/>
      <c r="Q348" s="132"/>
    </row>
    <row r="349" spans="6:17" s="127" customFormat="1" x14ac:dyDescent="0.2">
      <c r="F349" s="128"/>
      <c r="G349" s="128"/>
      <c r="H349" s="129"/>
      <c r="I349" s="130"/>
      <c r="O349" s="131"/>
      <c r="P349" s="132"/>
      <c r="Q349" s="132"/>
    </row>
    <row r="350" spans="6:17" s="127" customFormat="1" x14ac:dyDescent="0.2">
      <c r="F350" s="128"/>
      <c r="G350" s="128"/>
      <c r="H350" s="129"/>
      <c r="I350" s="130"/>
      <c r="O350" s="131"/>
      <c r="P350" s="132"/>
      <c r="Q350" s="132"/>
    </row>
    <row r="351" spans="6:17" s="127" customFormat="1" x14ac:dyDescent="0.2">
      <c r="F351" s="128"/>
      <c r="G351" s="128"/>
      <c r="H351" s="129"/>
      <c r="I351" s="130"/>
      <c r="O351" s="131"/>
      <c r="P351" s="132"/>
      <c r="Q351" s="132"/>
    </row>
    <row r="352" spans="6:17" s="127" customFormat="1" x14ac:dyDescent="0.2">
      <c r="F352" s="128"/>
      <c r="G352" s="128"/>
      <c r="H352" s="129"/>
      <c r="I352" s="130"/>
      <c r="O352" s="131"/>
      <c r="P352" s="132"/>
      <c r="Q352" s="132"/>
    </row>
    <row r="353" spans="6:17" s="127" customFormat="1" x14ac:dyDescent="0.2">
      <c r="F353" s="128"/>
      <c r="G353" s="128"/>
      <c r="H353" s="129"/>
      <c r="I353" s="130"/>
      <c r="O353" s="131"/>
      <c r="P353" s="132"/>
      <c r="Q353" s="132"/>
    </row>
    <row r="354" spans="6:17" s="127" customFormat="1" x14ac:dyDescent="0.2">
      <c r="F354" s="128"/>
      <c r="G354" s="128"/>
      <c r="H354" s="129"/>
      <c r="I354" s="130"/>
      <c r="O354" s="131"/>
      <c r="P354" s="132"/>
      <c r="Q354" s="132"/>
    </row>
    <row r="355" spans="6:17" s="127" customFormat="1" x14ac:dyDescent="0.2">
      <c r="F355" s="128"/>
      <c r="G355" s="128"/>
      <c r="H355" s="129"/>
      <c r="I355" s="130"/>
      <c r="O355" s="131"/>
      <c r="P355" s="132"/>
      <c r="Q355" s="132"/>
    </row>
    <row r="356" spans="6:17" s="127" customFormat="1" x14ac:dyDescent="0.2">
      <c r="F356" s="128"/>
      <c r="G356" s="128"/>
      <c r="H356" s="129"/>
      <c r="I356" s="130"/>
      <c r="O356" s="131"/>
      <c r="P356" s="132"/>
      <c r="Q356" s="132"/>
    </row>
    <row r="357" spans="6:17" s="127" customFormat="1" x14ac:dyDescent="0.2">
      <c r="F357" s="128"/>
      <c r="G357" s="128"/>
      <c r="H357" s="129"/>
      <c r="I357" s="130"/>
      <c r="O357" s="131"/>
      <c r="P357" s="132"/>
      <c r="Q357" s="132"/>
    </row>
    <row r="358" spans="6:17" s="127" customFormat="1" x14ac:dyDescent="0.2">
      <c r="F358" s="128"/>
      <c r="G358" s="128"/>
      <c r="H358" s="129"/>
      <c r="I358" s="130"/>
      <c r="O358" s="131"/>
      <c r="P358" s="132"/>
      <c r="Q358" s="132"/>
    </row>
    <row r="359" spans="6:17" s="127" customFormat="1" x14ac:dyDescent="0.2">
      <c r="F359" s="128"/>
      <c r="G359" s="128"/>
      <c r="H359" s="129"/>
      <c r="I359" s="130"/>
      <c r="O359" s="131"/>
      <c r="P359" s="132"/>
      <c r="Q359" s="132"/>
    </row>
    <row r="360" spans="6:17" s="127" customFormat="1" x14ac:dyDescent="0.2">
      <c r="F360" s="128"/>
      <c r="G360" s="128"/>
      <c r="H360" s="129"/>
      <c r="I360" s="130"/>
      <c r="O360" s="131"/>
      <c r="P360" s="132"/>
      <c r="Q360" s="132"/>
    </row>
    <row r="361" spans="6:17" s="127" customFormat="1" x14ac:dyDescent="0.2">
      <c r="F361" s="128"/>
      <c r="G361" s="128"/>
      <c r="H361" s="129"/>
      <c r="I361" s="130"/>
      <c r="O361" s="131"/>
      <c r="P361" s="132"/>
      <c r="Q361" s="132"/>
    </row>
    <row r="362" spans="6:17" s="127" customFormat="1" x14ac:dyDescent="0.2">
      <c r="F362" s="128"/>
      <c r="G362" s="128"/>
      <c r="H362" s="129"/>
      <c r="I362" s="130"/>
      <c r="O362" s="131"/>
      <c r="P362" s="132"/>
      <c r="Q362" s="132"/>
    </row>
    <row r="363" spans="6:17" s="127" customFormat="1" x14ac:dyDescent="0.2">
      <c r="F363" s="128"/>
      <c r="G363" s="128"/>
      <c r="H363" s="129"/>
      <c r="I363" s="130"/>
      <c r="O363" s="131"/>
      <c r="P363" s="132"/>
      <c r="Q363" s="132"/>
    </row>
    <row r="364" spans="6:17" s="127" customFormat="1" x14ac:dyDescent="0.2">
      <c r="F364" s="128"/>
      <c r="G364" s="128"/>
      <c r="H364" s="129"/>
      <c r="I364" s="130"/>
      <c r="O364" s="131"/>
      <c r="P364" s="132"/>
      <c r="Q364" s="132"/>
    </row>
    <row r="365" spans="6:17" s="127" customFormat="1" x14ac:dyDescent="0.2">
      <c r="F365" s="128"/>
      <c r="G365" s="128"/>
      <c r="H365" s="129"/>
      <c r="I365" s="130"/>
      <c r="O365" s="131"/>
      <c r="P365" s="132"/>
      <c r="Q365" s="132"/>
    </row>
    <row r="366" spans="6:17" s="127" customFormat="1" x14ac:dyDescent="0.2">
      <c r="F366" s="128"/>
      <c r="G366" s="128"/>
      <c r="H366" s="129"/>
      <c r="I366" s="130"/>
      <c r="O366" s="131"/>
      <c r="P366" s="132"/>
      <c r="Q366" s="132"/>
    </row>
    <row r="367" spans="6:17" s="127" customFormat="1" x14ac:dyDescent="0.2">
      <c r="F367" s="128"/>
      <c r="G367" s="128"/>
      <c r="H367" s="129"/>
      <c r="I367" s="130"/>
      <c r="O367" s="131"/>
      <c r="P367" s="132"/>
      <c r="Q367" s="132"/>
    </row>
    <row r="368" spans="6:17" s="127" customFormat="1" x14ac:dyDescent="0.2">
      <c r="F368" s="128"/>
      <c r="G368" s="128"/>
      <c r="H368" s="129"/>
      <c r="I368" s="130"/>
      <c r="O368" s="131"/>
      <c r="P368" s="132"/>
      <c r="Q368" s="132"/>
    </row>
    <row r="369" spans="6:17" s="127" customFormat="1" x14ac:dyDescent="0.2">
      <c r="F369" s="128"/>
      <c r="G369" s="128"/>
      <c r="H369" s="129"/>
      <c r="I369" s="130"/>
      <c r="O369" s="131"/>
      <c r="P369" s="132"/>
      <c r="Q369" s="132"/>
    </row>
    <row r="370" spans="6:17" s="127" customFormat="1" x14ac:dyDescent="0.2">
      <c r="F370" s="128"/>
      <c r="G370" s="128"/>
      <c r="H370" s="129"/>
      <c r="I370" s="130"/>
      <c r="O370" s="131"/>
      <c r="P370" s="132"/>
      <c r="Q370" s="132"/>
    </row>
    <row r="371" spans="6:17" s="127" customFormat="1" x14ac:dyDescent="0.2">
      <c r="F371" s="128"/>
      <c r="G371" s="128"/>
      <c r="H371" s="129"/>
      <c r="I371" s="130"/>
      <c r="O371" s="131"/>
      <c r="P371" s="132"/>
      <c r="Q371" s="132"/>
    </row>
    <row r="372" spans="6:17" s="127" customFormat="1" x14ac:dyDescent="0.2">
      <c r="F372" s="128"/>
      <c r="G372" s="128"/>
      <c r="H372" s="129"/>
      <c r="I372" s="130"/>
      <c r="O372" s="131"/>
      <c r="P372" s="132"/>
      <c r="Q372" s="132"/>
    </row>
    <row r="373" spans="6:17" s="127" customFormat="1" x14ac:dyDescent="0.2">
      <c r="F373" s="128"/>
      <c r="G373" s="128"/>
      <c r="H373" s="129"/>
      <c r="I373" s="130"/>
      <c r="O373" s="131"/>
      <c r="P373" s="132"/>
      <c r="Q373" s="132"/>
    </row>
    <row r="374" spans="6:17" s="127" customFormat="1" x14ac:dyDescent="0.2">
      <c r="F374" s="128"/>
      <c r="G374" s="128"/>
      <c r="H374" s="129"/>
      <c r="I374" s="130"/>
      <c r="O374" s="131"/>
      <c r="P374" s="132"/>
      <c r="Q374" s="132"/>
    </row>
    <row r="375" spans="6:17" s="127" customFormat="1" x14ac:dyDescent="0.2">
      <c r="F375" s="128"/>
      <c r="G375" s="128"/>
      <c r="H375" s="129"/>
      <c r="I375" s="130"/>
      <c r="O375" s="131"/>
      <c r="P375" s="132"/>
      <c r="Q375" s="132"/>
    </row>
    <row r="376" spans="6:17" s="127" customFormat="1" x14ac:dyDescent="0.2">
      <c r="F376" s="128"/>
      <c r="G376" s="128"/>
      <c r="H376" s="129"/>
      <c r="I376" s="130"/>
      <c r="O376" s="131"/>
      <c r="P376" s="132"/>
      <c r="Q376" s="132"/>
    </row>
    <row r="377" spans="6:17" s="127" customFormat="1" x14ac:dyDescent="0.2">
      <c r="F377" s="128"/>
      <c r="G377" s="128"/>
      <c r="H377" s="129"/>
      <c r="I377" s="130"/>
      <c r="O377" s="131"/>
      <c r="P377" s="132"/>
      <c r="Q377" s="132"/>
    </row>
    <row r="378" spans="6:17" s="127" customFormat="1" x14ac:dyDescent="0.2">
      <c r="F378" s="128"/>
      <c r="G378" s="128"/>
      <c r="H378" s="129"/>
      <c r="I378" s="130"/>
      <c r="O378" s="131"/>
      <c r="P378" s="132"/>
      <c r="Q378" s="132"/>
    </row>
    <row r="379" spans="6:17" s="127" customFormat="1" x14ac:dyDescent="0.2">
      <c r="F379" s="128"/>
      <c r="G379" s="128"/>
      <c r="H379" s="129"/>
      <c r="I379" s="130"/>
      <c r="O379" s="131"/>
      <c r="P379" s="132"/>
      <c r="Q379" s="132"/>
    </row>
    <row r="380" spans="6:17" s="127" customFormat="1" x14ac:dyDescent="0.2">
      <c r="F380" s="128"/>
      <c r="G380" s="128"/>
      <c r="H380" s="129"/>
      <c r="I380" s="130"/>
      <c r="O380" s="131"/>
      <c r="P380" s="132"/>
      <c r="Q380" s="132"/>
    </row>
    <row r="381" spans="6:17" s="127" customFormat="1" x14ac:dyDescent="0.2">
      <c r="F381" s="128"/>
      <c r="G381" s="128"/>
      <c r="H381" s="129"/>
      <c r="I381" s="130"/>
      <c r="O381" s="131"/>
      <c r="P381" s="132"/>
      <c r="Q381" s="132"/>
    </row>
    <row r="382" spans="6:17" s="127" customFormat="1" x14ac:dyDescent="0.2">
      <c r="F382" s="128"/>
      <c r="G382" s="128"/>
      <c r="H382" s="129"/>
      <c r="I382" s="130"/>
      <c r="O382" s="131"/>
      <c r="P382" s="132"/>
      <c r="Q382" s="132"/>
    </row>
    <row r="383" spans="6:17" s="127" customFormat="1" x14ac:dyDescent="0.2">
      <c r="F383" s="128"/>
      <c r="G383" s="128"/>
      <c r="H383" s="129"/>
      <c r="I383" s="130"/>
      <c r="O383" s="131"/>
      <c r="P383" s="132"/>
      <c r="Q383" s="132"/>
    </row>
    <row r="384" spans="6:17" s="127" customFormat="1" x14ac:dyDescent="0.2">
      <c r="F384" s="128"/>
      <c r="G384" s="128"/>
      <c r="H384" s="129"/>
      <c r="I384" s="130"/>
      <c r="O384" s="131"/>
      <c r="P384" s="132"/>
      <c r="Q384" s="132"/>
    </row>
    <row r="385" spans="6:17" s="127" customFormat="1" x14ac:dyDescent="0.2">
      <c r="F385" s="128"/>
      <c r="G385" s="128"/>
      <c r="H385" s="129"/>
      <c r="I385" s="130"/>
      <c r="O385" s="131"/>
      <c r="P385" s="132"/>
      <c r="Q385" s="132"/>
    </row>
    <row r="386" spans="6:17" s="127" customFormat="1" x14ac:dyDescent="0.2">
      <c r="F386" s="128"/>
      <c r="G386" s="128"/>
      <c r="H386" s="129"/>
      <c r="I386" s="130"/>
      <c r="O386" s="131"/>
      <c r="P386" s="132"/>
      <c r="Q386" s="132"/>
    </row>
    <row r="387" spans="6:17" s="127" customFormat="1" x14ac:dyDescent="0.2">
      <c r="F387" s="128"/>
      <c r="G387" s="128"/>
      <c r="H387" s="129"/>
      <c r="I387" s="130"/>
      <c r="O387" s="131"/>
      <c r="P387" s="132"/>
      <c r="Q387" s="132"/>
    </row>
    <row r="388" spans="6:17" s="127" customFormat="1" x14ac:dyDescent="0.2">
      <c r="F388" s="128"/>
      <c r="G388" s="128"/>
      <c r="H388" s="129"/>
      <c r="I388" s="130"/>
      <c r="O388" s="131"/>
      <c r="P388" s="132"/>
      <c r="Q388" s="132"/>
    </row>
    <row r="389" spans="6:17" s="127" customFormat="1" x14ac:dyDescent="0.2">
      <c r="F389" s="128"/>
      <c r="G389" s="128"/>
      <c r="H389" s="129"/>
      <c r="I389" s="130"/>
      <c r="O389" s="131"/>
      <c r="P389" s="132"/>
      <c r="Q389" s="132"/>
    </row>
    <row r="390" spans="6:17" s="127" customFormat="1" x14ac:dyDescent="0.2">
      <c r="F390" s="128"/>
      <c r="G390" s="128"/>
      <c r="H390" s="129"/>
      <c r="I390" s="130"/>
      <c r="O390" s="131"/>
      <c r="P390" s="132"/>
      <c r="Q390" s="132"/>
    </row>
    <row r="391" spans="6:17" s="127" customFormat="1" x14ac:dyDescent="0.2">
      <c r="F391" s="128"/>
      <c r="G391" s="128"/>
      <c r="H391" s="129"/>
      <c r="I391" s="130"/>
      <c r="O391" s="131"/>
      <c r="P391" s="132"/>
      <c r="Q391" s="132"/>
    </row>
    <row r="392" spans="6:17" s="127" customFormat="1" x14ac:dyDescent="0.2">
      <c r="F392" s="128"/>
      <c r="G392" s="128"/>
      <c r="H392" s="129"/>
      <c r="I392" s="130"/>
      <c r="O392" s="131"/>
      <c r="P392" s="132"/>
      <c r="Q392" s="132"/>
    </row>
    <row r="393" spans="6:17" s="127" customFormat="1" x14ac:dyDescent="0.2">
      <c r="F393" s="128"/>
      <c r="G393" s="128"/>
      <c r="H393" s="129"/>
      <c r="I393" s="130"/>
      <c r="O393" s="131"/>
      <c r="P393" s="132"/>
      <c r="Q393" s="132"/>
    </row>
    <row r="394" spans="6:17" s="127" customFormat="1" x14ac:dyDescent="0.2">
      <c r="F394" s="128"/>
      <c r="G394" s="128"/>
      <c r="H394" s="129"/>
      <c r="I394" s="130"/>
      <c r="O394" s="131"/>
      <c r="P394" s="132"/>
      <c r="Q394" s="132"/>
    </row>
    <row r="395" spans="6:17" s="127" customFormat="1" x14ac:dyDescent="0.2">
      <c r="F395" s="128"/>
      <c r="G395" s="128"/>
      <c r="H395" s="129"/>
      <c r="I395" s="130"/>
      <c r="O395" s="131"/>
      <c r="P395" s="132"/>
      <c r="Q395" s="132"/>
    </row>
    <row r="396" spans="6:17" s="127" customFormat="1" x14ac:dyDescent="0.2">
      <c r="F396" s="128"/>
      <c r="G396" s="128"/>
      <c r="H396" s="129"/>
      <c r="I396" s="130"/>
      <c r="O396" s="131"/>
      <c r="P396" s="132"/>
      <c r="Q396" s="132"/>
    </row>
    <row r="397" spans="6:17" s="127" customFormat="1" x14ac:dyDescent="0.2">
      <c r="F397" s="128"/>
      <c r="G397" s="128"/>
      <c r="H397" s="129"/>
      <c r="I397" s="130"/>
      <c r="O397" s="131"/>
      <c r="P397" s="132"/>
      <c r="Q397" s="132"/>
    </row>
    <row r="398" spans="6:17" s="127" customFormat="1" x14ac:dyDescent="0.2">
      <c r="F398" s="128"/>
      <c r="G398" s="128"/>
      <c r="H398" s="129"/>
      <c r="I398" s="130"/>
      <c r="O398" s="131"/>
      <c r="P398" s="132"/>
      <c r="Q398" s="132"/>
    </row>
    <row r="399" spans="6:17" s="127" customFormat="1" x14ac:dyDescent="0.2">
      <c r="F399" s="128"/>
      <c r="G399" s="128"/>
      <c r="H399" s="129"/>
      <c r="I399" s="130"/>
      <c r="O399" s="131"/>
      <c r="P399" s="132"/>
      <c r="Q399" s="132"/>
    </row>
    <row r="400" spans="6:17" s="127" customFormat="1" x14ac:dyDescent="0.2">
      <c r="F400" s="128"/>
      <c r="G400" s="128"/>
      <c r="H400" s="129"/>
      <c r="I400" s="130"/>
      <c r="O400" s="131"/>
      <c r="P400" s="132"/>
      <c r="Q400" s="132"/>
    </row>
    <row r="401" spans="6:17" s="127" customFormat="1" x14ac:dyDescent="0.2">
      <c r="F401" s="128"/>
      <c r="G401" s="128"/>
      <c r="H401" s="129"/>
      <c r="I401" s="130"/>
      <c r="O401" s="131"/>
      <c r="P401" s="132"/>
      <c r="Q401" s="132"/>
    </row>
    <row r="402" spans="6:17" s="127" customFormat="1" x14ac:dyDescent="0.2">
      <c r="F402" s="128"/>
      <c r="G402" s="128"/>
      <c r="H402" s="129"/>
      <c r="I402" s="130"/>
      <c r="O402" s="131"/>
      <c r="P402" s="132"/>
      <c r="Q402" s="132"/>
    </row>
    <row r="403" spans="6:17" s="127" customFormat="1" x14ac:dyDescent="0.2">
      <c r="F403" s="128"/>
      <c r="G403" s="128"/>
      <c r="H403" s="129"/>
      <c r="I403" s="130"/>
      <c r="O403" s="131"/>
      <c r="P403" s="132"/>
      <c r="Q403" s="132"/>
    </row>
    <row r="404" spans="6:17" s="127" customFormat="1" x14ac:dyDescent="0.2">
      <c r="F404" s="128"/>
      <c r="G404" s="128"/>
      <c r="H404" s="129"/>
      <c r="I404" s="130"/>
      <c r="O404" s="131"/>
      <c r="P404" s="132"/>
      <c r="Q404" s="132"/>
    </row>
    <row r="405" spans="6:17" s="127" customFormat="1" x14ac:dyDescent="0.2">
      <c r="F405" s="128"/>
      <c r="G405" s="128"/>
      <c r="H405" s="129"/>
      <c r="I405" s="130"/>
      <c r="O405" s="131"/>
      <c r="P405" s="132"/>
      <c r="Q405" s="132"/>
    </row>
    <row r="406" spans="6:17" s="127" customFormat="1" x14ac:dyDescent="0.2">
      <c r="F406" s="128"/>
      <c r="G406" s="128"/>
      <c r="H406" s="129"/>
      <c r="I406" s="130"/>
      <c r="O406" s="131"/>
      <c r="P406" s="132"/>
      <c r="Q406" s="132"/>
    </row>
    <row r="407" spans="6:17" s="127" customFormat="1" x14ac:dyDescent="0.2">
      <c r="F407" s="128"/>
      <c r="G407" s="128"/>
      <c r="H407" s="129"/>
      <c r="I407" s="130"/>
      <c r="O407" s="131"/>
      <c r="P407" s="132"/>
      <c r="Q407" s="132"/>
    </row>
    <row r="408" spans="6:17" s="127" customFormat="1" x14ac:dyDescent="0.2">
      <c r="F408" s="128"/>
      <c r="G408" s="128"/>
      <c r="H408" s="129"/>
      <c r="I408" s="130"/>
      <c r="O408" s="131"/>
      <c r="P408" s="132"/>
      <c r="Q408" s="132"/>
    </row>
    <row r="409" spans="6:17" s="127" customFormat="1" x14ac:dyDescent="0.2">
      <c r="F409" s="128"/>
      <c r="G409" s="128"/>
      <c r="H409" s="129"/>
      <c r="I409" s="130"/>
      <c r="O409" s="131"/>
      <c r="P409" s="132"/>
      <c r="Q409" s="132"/>
    </row>
    <row r="410" spans="6:17" s="127" customFormat="1" x14ac:dyDescent="0.2">
      <c r="F410" s="128"/>
      <c r="G410" s="128"/>
      <c r="H410" s="129"/>
      <c r="I410" s="130"/>
      <c r="O410" s="131"/>
      <c r="P410" s="132"/>
      <c r="Q410" s="132"/>
    </row>
    <row r="411" spans="6:17" s="127" customFormat="1" x14ac:dyDescent="0.2">
      <c r="F411" s="128"/>
      <c r="G411" s="128"/>
      <c r="H411" s="129"/>
      <c r="I411" s="130"/>
      <c r="O411" s="131"/>
      <c r="P411" s="132"/>
      <c r="Q411" s="132"/>
    </row>
    <row r="412" spans="6:17" s="127" customFormat="1" x14ac:dyDescent="0.2">
      <c r="F412" s="128"/>
      <c r="G412" s="128"/>
      <c r="H412" s="129"/>
      <c r="I412" s="130"/>
      <c r="O412" s="131"/>
      <c r="P412" s="132"/>
      <c r="Q412" s="132"/>
    </row>
    <row r="413" spans="6:17" s="127" customFormat="1" x14ac:dyDescent="0.2">
      <c r="F413" s="128"/>
      <c r="G413" s="128"/>
      <c r="H413" s="129"/>
      <c r="I413" s="130"/>
      <c r="O413" s="131"/>
      <c r="P413" s="132"/>
      <c r="Q413" s="132"/>
    </row>
    <row r="414" spans="6:17" s="127" customFormat="1" x14ac:dyDescent="0.2">
      <c r="F414" s="128"/>
      <c r="G414" s="128"/>
      <c r="H414" s="129"/>
      <c r="I414" s="130"/>
      <c r="O414" s="131"/>
      <c r="P414" s="132"/>
      <c r="Q414" s="132"/>
    </row>
    <row r="415" spans="6:17" s="127" customFormat="1" x14ac:dyDescent="0.2">
      <c r="F415" s="128"/>
      <c r="G415" s="128"/>
      <c r="H415" s="129"/>
      <c r="I415" s="130"/>
      <c r="O415" s="131"/>
      <c r="P415" s="132"/>
      <c r="Q415" s="132"/>
    </row>
    <row r="416" spans="6:17" s="127" customFormat="1" x14ac:dyDescent="0.2">
      <c r="F416" s="128"/>
      <c r="G416" s="128"/>
      <c r="H416" s="129"/>
      <c r="I416" s="130"/>
      <c r="O416" s="131"/>
      <c r="P416" s="132"/>
      <c r="Q416" s="132"/>
    </row>
    <row r="417" spans="6:17" s="127" customFormat="1" x14ac:dyDescent="0.2">
      <c r="F417" s="128"/>
      <c r="G417" s="128"/>
      <c r="H417" s="129"/>
      <c r="I417" s="130"/>
      <c r="O417" s="131"/>
      <c r="P417" s="132"/>
      <c r="Q417" s="132"/>
    </row>
    <row r="418" spans="6:17" s="127" customFormat="1" x14ac:dyDescent="0.2">
      <c r="F418" s="128"/>
      <c r="G418" s="128"/>
      <c r="H418" s="129"/>
      <c r="I418" s="130"/>
      <c r="O418" s="131"/>
      <c r="P418" s="132"/>
      <c r="Q418" s="132"/>
    </row>
    <row r="419" spans="6:17" s="127" customFormat="1" x14ac:dyDescent="0.2">
      <c r="F419" s="128"/>
      <c r="G419" s="128"/>
      <c r="H419" s="129"/>
      <c r="I419" s="130"/>
      <c r="O419" s="131"/>
      <c r="P419" s="132"/>
      <c r="Q419" s="132"/>
    </row>
    <row r="420" spans="6:17" s="127" customFormat="1" x14ac:dyDescent="0.2">
      <c r="F420" s="128"/>
      <c r="G420" s="128"/>
      <c r="H420" s="129"/>
      <c r="I420" s="130"/>
      <c r="O420" s="131"/>
      <c r="P420" s="132"/>
      <c r="Q420" s="132"/>
    </row>
    <row r="421" spans="6:17" s="127" customFormat="1" x14ac:dyDescent="0.2">
      <c r="F421" s="128"/>
      <c r="G421" s="128"/>
      <c r="H421" s="129"/>
      <c r="I421" s="130"/>
      <c r="O421" s="131"/>
      <c r="P421" s="132"/>
      <c r="Q421" s="132"/>
    </row>
    <row r="422" spans="6:17" s="127" customFormat="1" x14ac:dyDescent="0.2">
      <c r="F422" s="128"/>
      <c r="G422" s="128"/>
      <c r="H422" s="129"/>
      <c r="I422" s="130"/>
      <c r="O422" s="131"/>
      <c r="P422" s="132"/>
      <c r="Q422" s="132"/>
    </row>
    <row r="423" spans="6:17" s="127" customFormat="1" x14ac:dyDescent="0.2">
      <c r="F423" s="128"/>
      <c r="G423" s="128"/>
      <c r="H423" s="129"/>
      <c r="I423" s="130"/>
      <c r="O423" s="131"/>
      <c r="P423" s="132"/>
      <c r="Q423" s="132"/>
    </row>
    <row r="424" spans="6:17" s="127" customFormat="1" x14ac:dyDescent="0.2">
      <c r="F424" s="128"/>
      <c r="G424" s="128"/>
      <c r="H424" s="129"/>
      <c r="I424" s="130"/>
      <c r="O424" s="131"/>
      <c r="P424" s="132"/>
      <c r="Q424" s="132"/>
    </row>
    <row r="425" spans="6:17" s="127" customFormat="1" x14ac:dyDescent="0.2">
      <c r="F425" s="128"/>
      <c r="G425" s="128"/>
      <c r="H425" s="129"/>
      <c r="I425" s="130"/>
      <c r="O425" s="131"/>
      <c r="P425" s="132"/>
      <c r="Q425" s="132"/>
    </row>
    <row r="426" spans="6:17" s="127" customFormat="1" x14ac:dyDescent="0.2">
      <c r="F426" s="128"/>
      <c r="G426" s="128"/>
      <c r="H426" s="129"/>
      <c r="I426" s="130"/>
      <c r="O426" s="131"/>
      <c r="P426" s="132"/>
      <c r="Q426" s="132"/>
    </row>
    <row r="427" spans="6:17" s="127" customFormat="1" x14ac:dyDescent="0.2">
      <c r="F427" s="128"/>
      <c r="G427" s="128"/>
      <c r="H427" s="129"/>
      <c r="I427" s="130"/>
      <c r="O427" s="131"/>
      <c r="P427" s="132"/>
      <c r="Q427" s="132"/>
    </row>
    <row r="428" spans="6:17" s="127" customFormat="1" x14ac:dyDescent="0.2">
      <c r="F428" s="128"/>
      <c r="G428" s="128"/>
      <c r="H428" s="129"/>
      <c r="I428" s="130"/>
      <c r="O428" s="131"/>
      <c r="P428" s="132"/>
      <c r="Q428" s="132"/>
    </row>
    <row r="429" spans="6:17" s="127" customFormat="1" x14ac:dyDescent="0.2">
      <c r="F429" s="128"/>
      <c r="G429" s="128"/>
      <c r="H429" s="129"/>
      <c r="I429" s="130"/>
      <c r="O429" s="131"/>
      <c r="P429" s="132"/>
      <c r="Q429" s="132"/>
    </row>
    <row r="430" spans="6:17" s="127" customFormat="1" x14ac:dyDescent="0.2">
      <c r="F430" s="128"/>
      <c r="G430" s="128"/>
      <c r="H430" s="129"/>
      <c r="I430" s="130"/>
      <c r="O430" s="131"/>
      <c r="P430" s="132"/>
      <c r="Q430" s="132"/>
    </row>
    <row r="431" spans="6:17" s="127" customFormat="1" x14ac:dyDescent="0.2">
      <c r="F431" s="128"/>
      <c r="G431" s="128"/>
      <c r="H431" s="129"/>
      <c r="I431" s="130"/>
      <c r="O431" s="131"/>
      <c r="P431" s="132"/>
      <c r="Q431" s="132"/>
    </row>
    <row r="432" spans="6:17" s="127" customFormat="1" x14ac:dyDescent="0.2">
      <c r="F432" s="128"/>
      <c r="G432" s="128"/>
      <c r="H432" s="129"/>
      <c r="I432" s="130"/>
      <c r="O432" s="131"/>
      <c r="P432" s="132"/>
      <c r="Q432" s="132"/>
    </row>
    <row r="433" spans="6:17" s="127" customFormat="1" x14ac:dyDescent="0.2">
      <c r="F433" s="128"/>
      <c r="G433" s="128"/>
      <c r="H433" s="129"/>
      <c r="I433" s="130"/>
      <c r="O433" s="131"/>
      <c r="P433" s="132"/>
      <c r="Q433" s="132"/>
    </row>
    <row r="434" spans="6:17" s="127" customFormat="1" x14ac:dyDescent="0.2">
      <c r="F434" s="128"/>
      <c r="G434" s="128"/>
      <c r="H434" s="129"/>
      <c r="I434" s="130"/>
      <c r="O434" s="131"/>
      <c r="P434" s="132"/>
      <c r="Q434" s="132"/>
    </row>
    <row r="435" spans="6:17" s="127" customFormat="1" x14ac:dyDescent="0.2">
      <c r="F435" s="128"/>
      <c r="G435" s="128"/>
      <c r="H435" s="129"/>
      <c r="I435" s="130"/>
      <c r="O435" s="131"/>
      <c r="P435" s="132"/>
      <c r="Q435" s="132"/>
    </row>
    <row r="436" spans="6:17" s="127" customFormat="1" x14ac:dyDescent="0.2">
      <c r="F436" s="128"/>
      <c r="G436" s="128"/>
      <c r="H436" s="129"/>
      <c r="I436" s="130"/>
      <c r="O436" s="131"/>
      <c r="P436" s="132"/>
      <c r="Q436" s="132"/>
    </row>
    <row r="437" spans="6:17" s="127" customFormat="1" x14ac:dyDescent="0.2">
      <c r="F437" s="128"/>
      <c r="G437" s="128"/>
      <c r="H437" s="129"/>
      <c r="I437" s="130"/>
      <c r="O437" s="131"/>
      <c r="P437" s="132"/>
      <c r="Q437" s="132"/>
    </row>
    <row r="438" spans="6:17" s="127" customFormat="1" x14ac:dyDescent="0.2">
      <c r="F438" s="128"/>
      <c r="G438" s="128"/>
      <c r="H438" s="129"/>
      <c r="I438" s="130"/>
      <c r="O438" s="131"/>
      <c r="P438" s="132"/>
      <c r="Q438" s="132"/>
    </row>
    <row r="439" spans="6:17" s="127" customFormat="1" x14ac:dyDescent="0.2">
      <c r="F439" s="128"/>
      <c r="G439" s="128"/>
      <c r="H439" s="129"/>
      <c r="I439" s="130"/>
      <c r="O439" s="131"/>
      <c r="P439" s="132"/>
      <c r="Q439" s="132"/>
    </row>
    <row r="440" spans="6:17" s="127" customFormat="1" x14ac:dyDescent="0.2">
      <c r="F440" s="128"/>
      <c r="G440" s="128"/>
      <c r="H440" s="129"/>
      <c r="I440" s="130"/>
      <c r="O440" s="131"/>
      <c r="P440" s="132"/>
      <c r="Q440" s="132"/>
    </row>
    <row r="441" spans="6:17" s="127" customFormat="1" x14ac:dyDescent="0.2">
      <c r="F441" s="128"/>
      <c r="G441" s="128"/>
      <c r="H441" s="129"/>
      <c r="I441" s="130"/>
      <c r="O441" s="131"/>
      <c r="P441" s="132"/>
      <c r="Q441" s="132"/>
    </row>
    <row r="442" spans="6:17" s="127" customFormat="1" x14ac:dyDescent="0.2">
      <c r="F442" s="128"/>
      <c r="G442" s="128"/>
      <c r="H442" s="129"/>
      <c r="I442" s="130"/>
      <c r="O442" s="131"/>
      <c r="P442" s="132"/>
      <c r="Q442" s="132"/>
    </row>
    <row r="443" spans="6:17" s="127" customFormat="1" x14ac:dyDescent="0.2">
      <c r="F443" s="128"/>
      <c r="G443" s="128"/>
      <c r="H443" s="129"/>
      <c r="I443" s="130"/>
      <c r="O443" s="131"/>
      <c r="P443" s="132"/>
      <c r="Q443" s="132"/>
    </row>
    <row r="444" spans="6:17" s="127" customFormat="1" x14ac:dyDescent="0.2">
      <c r="F444" s="128"/>
      <c r="G444" s="128"/>
      <c r="H444" s="129"/>
      <c r="I444" s="130"/>
      <c r="O444" s="131"/>
      <c r="P444" s="132"/>
      <c r="Q444" s="132"/>
    </row>
    <row r="445" spans="6:17" s="127" customFormat="1" x14ac:dyDescent="0.2">
      <c r="F445" s="128"/>
      <c r="G445" s="128"/>
      <c r="H445" s="129"/>
      <c r="I445" s="130"/>
      <c r="O445" s="131"/>
      <c r="P445" s="132"/>
      <c r="Q445" s="132"/>
    </row>
    <row r="446" spans="6:17" s="127" customFormat="1" x14ac:dyDescent="0.2">
      <c r="F446" s="128"/>
      <c r="G446" s="128"/>
      <c r="H446" s="129"/>
      <c r="I446" s="130"/>
      <c r="O446" s="131"/>
      <c r="P446" s="132"/>
      <c r="Q446" s="132"/>
    </row>
    <row r="447" spans="6:17" s="127" customFormat="1" x14ac:dyDescent="0.2">
      <c r="F447" s="128"/>
      <c r="G447" s="128"/>
      <c r="H447" s="129"/>
      <c r="I447" s="130"/>
      <c r="O447" s="131"/>
      <c r="P447" s="132"/>
      <c r="Q447" s="132"/>
    </row>
    <row r="448" spans="6:17" s="127" customFormat="1" x14ac:dyDescent="0.2">
      <c r="F448" s="128"/>
      <c r="G448" s="128"/>
      <c r="H448" s="129"/>
      <c r="I448" s="130"/>
      <c r="O448" s="131"/>
      <c r="P448" s="132"/>
      <c r="Q448" s="132"/>
    </row>
    <row r="449" spans="6:17" s="127" customFormat="1" x14ac:dyDescent="0.2">
      <c r="F449" s="128"/>
      <c r="G449" s="128"/>
      <c r="H449" s="129"/>
      <c r="I449" s="130"/>
      <c r="O449" s="131"/>
      <c r="P449" s="132"/>
      <c r="Q449" s="132"/>
    </row>
    <row r="450" spans="6:17" s="127" customFormat="1" x14ac:dyDescent="0.2">
      <c r="F450" s="128"/>
      <c r="G450" s="128"/>
      <c r="H450" s="129"/>
      <c r="I450" s="130"/>
      <c r="O450" s="131"/>
      <c r="P450" s="132"/>
      <c r="Q450" s="132"/>
    </row>
    <row r="451" spans="6:17" s="127" customFormat="1" x14ac:dyDescent="0.2">
      <c r="F451" s="128"/>
      <c r="G451" s="128"/>
      <c r="H451" s="129"/>
      <c r="I451" s="130"/>
      <c r="O451" s="131"/>
      <c r="P451" s="132"/>
      <c r="Q451" s="132"/>
    </row>
    <row r="452" spans="6:17" s="127" customFormat="1" x14ac:dyDescent="0.2">
      <c r="F452" s="128"/>
      <c r="G452" s="128"/>
      <c r="H452" s="129"/>
      <c r="I452" s="130"/>
      <c r="O452" s="131"/>
      <c r="P452" s="132"/>
      <c r="Q452" s="132"/>
    </row>
    <row r="453" spans="6:17" s="127" customFormat="1" x14ac:dyDescent="0.2">
      <c r="F453" s="128"/>
      <c r="G453" s="128"/>
      <c r="H453" s="129"/>
      <c r="I453" s="130"/>
      <c r="O453" s="131"/>
      <c r="P453" s="132"/>
      <c r="Q453" s="132"/>
    </row>
    <row r="454" spans="6:17" s="127" customFormat="1" x14ac:dyDescent="0.2">
      <c r="F454" s="128"/>
      <c r="G454" s="128"/>
      <c r="H454" s="129"/>
      <c r="I454" s="130"/>
      <c r="O454" s="131"/>
      <c r="P454" s="132"/>
      <c r="Q454" s="132"/>
    </row>
    <row r="455" spans="6:17" s="127" customFormat="1" x14ac:dyDescent="0.2">
      <c r="F455" s="128"/>
      <c r="G455" s="128"/>
      <c r="H455" s="129"/>
      <c r="I455" s="130"/>
      <c r="O455" s="131"/>
      <c r="P455" s="132"/>
      <c r="Q455" s="132"/>
    </row>
    <row r="456" spans="6:17" s="127" customFormat="1" x14ac:dyDescent="0.2">
      <c r="F456" s="128"/>
      <c r="G456" s="128"/>
      <c r="H456" s="129"/>
      <c r="I456" s="130"/>
      <c r="O456" s="131"/>
      <c r="P456" s="132"/>
      <c r="Q456" s="132"/>
    </row>
    <row r="457" spans="6:17" s="127" customFormat="1" x14ac:dyDescent="0.2">
      <c r="F457" s="128"/>
      <c r="G457" s="128"/>
      <c r="H457" s="129"/>
      <c r="I457" s="130"/>
      <c r="O457" s="131"/>
      <c r="P457" s="132"/>
      <c r="Q457" s="132"/>
    </row>
    <row r="458" spans="6:17" s="127" customFormat="1" x14ac:dyDescent="0.2">
      <c r="F458" s="128"/>
      <c r="G458" s="128"/>
      <c r="H458" s="129"/>
      <c r="I458" s="130"/>
      <c r="O458" s="131"/>
      <c r="P458" s="132"/>
      <c r="Q458" s="132"/>
    </row>
    <row r="459" spans="6:17" s="127" customFormat="1" x14ac:dyDescent="0.2">
      <c r="F459" s="128"/>
      <c r="G459" s="128"/>
      <c r="H459" s="129"/>
      <c r="I459" s="130"/>
      <c r="O459" s="131"/>
      <c r="P459" s="132"/>
      <c r="Q459" s="132"/>
    </row>
    <row r="460" spans="6:17" s="127" customFormat="1" x14ac:dyDescent="0.2">
      <c r="F460" s="128"/>
      <c r="G460" s="128"/>
      <c r="H460" s="129"/>
      <c r="I460" s="130"/>
      <c r="O460" s="131"/>
      <c r="P460" s="132"/>
      <c r="Q460" s="132"/>
    </row>
    <row r="461" spans="6:17" s="127" customFormat="1" x14ac:dyDescent="0.2">
      <c r="F461" s="128"/>
      <c r="G461" s="128"/>
      <c r="H461" s="129"/>
      <c r="I461" s="130"/>
      <c r="O461" s="131"/>
      <c r="P461" s="132"/>
      <c r="Q461" s="132"/>
    </row>
    <row r="462" spans="6:17" s="127" customFormat="1" x14ac:dyDescent="0.2">
      <c r="F462" s="128"/>
      <c r="G462" s="128"/>
      <c r="H462" s="129"/>
      <c r="I462" s="130"/>
      <c r="O462" s="131"/>
      <c r="P462" s="132"/>
      <c r="Q462" s="132"/>
    </row>
    <row r="463" spans="6:17" s="127" customFormat="1" x14ac:dyDescent="0.2">
      <c r="F463" s="128"/>
      <c r="G463" s="128"/>
      <c r="H463" s="129"/>
      <c r="I463" s="130"/>
      <c r="O463" s="131"/>
      <c r="P463" s="132"/>
      <c r="Q463" s="132"/>
    </row>
    <row r="464" spans="6:17" s="127" customFormat="1" x14ac:dyDescent="0.2">
      <c r="F464" s="128"/>
      <c r="G464" s="128"/>
      <c r="H464" s="129"/>
      <c r="I464" s="130"/>
      <c r="O464" s="131"/>
      <c r="P464" s="132"/>
      <c r="Q464" s="132"/>
    </row>
    <row r="465" spans="6:17" s="127" customFormat="1" x14ac:dyDescent="0.2">
      <c r="F465" s="128"/>
      <c r="G465" s="128"/>
      <c r="H465" s="129"/>
      <c r="I465" s="130"/>
      <c r="O465" s="131"/>
      <c r="P465" s="132"/>
      <c r="Q465" s="132"/>
    </row>
    <row r="466" spans="6:17" s="127" customFormat="1" x14ac:dyDescent="0.2">
      <c r="F466" s="128"/>
      <c r="G466" s="128"/>
      <c r="H466" s="129"/>
      <c r="I466" s="130"/>
      <c r="O466" s="131"/>
      <c r="P466" s="132"/>
      <c r="Q466" s="132"/>
    </row>
    <row r="467" spans="6:17" s="127" customFormat="1" x14ac:dyDescent="0.2">
      <c r="F467" s="128"/>
      <c r="G467" s="128"/>
      <c r="H467" s="129"/>
      <c r="I467" s="130"/>
      <c r="O467" s="131"/>
      <c r="P467" s="132"/>
      <c r="Q467" s="132"/>
    </row>
    <row r="468" spans="6:17" s="127" customFormat="1" x14ac:dyDescent="0.2">
      <c r="F468" s="128"/>
      <c r="G468" s="128"/>
      <c r="H468" s="129"/>
      <c r="I468" s="130"/>
      <c r="O468" s="131"/>
      <c r="P468" s="132"/>
      <c r="Q468" s="132"/>
    </row>
    <row r="469" spans="6:17" s="127" customFormat="1" x14ac:dyDescent="0.2">
      <c r="F469" s="128"/>
      <c r="G469" s="128"/>
      <c r="H469" s="129"/>
      <c r="I469" s="130"/>
      <c r="O469" s="131"/>
      <c r="P469" s="132"/>
      <c r="Q469" s="132"/>
    </row>
    <row r="470" spans="6:17" s="127" customFormat="1" x14ac:dyDescent="0.2">
      <c r="F470" s="128"/>
      <c r="G470" s="128"/>
      <c r="H470" s="129"/>
      <c r="I470" s="130"/>
      <c r="O470" s="131"/>
      <c r="P470" s="132"/>
      <c r="Q470" s="132"/>
    </row>
    <row r="471" spans="6:17" s="127" customFormat="1" x14ac:dyDescent="0.2">
      <c r="F471" s="128"/>
      <c r="G471" s="128"/>
      <c r="H471" s="129"/>
      <c r="I471" s="130"/>
      <c r="O471" s="131"/>
      <c r="P471" s="132"/>
      <c r="Q471" s="132"/>
    </row>
    <row r="472" spans="6:17" s="127" customFormat="1" x14ac:dyDescent="0.2">
      <c r="F472" s="128"/>
      <c r="G472" s="128"/>
      <c r="H472" s="129"/>
      <c r="I472" s="130"/>
      <c r="O472" s="131"/>
      <c r="P472" s="132"/>
      <c r="Q472" s="132"/>
    </row>
    <row r="473" spans="6:17" s="127" customFormat="1" x14ac:dyDescent="0.2">
      <c r="F473" s="128"/>
      <c r="G473" s="128"/>
      <c r="H473" s="129"/>
      <c r="I473" s="130"/>
      <c r="O473" s="131"/>
      <c r="P473" s="132"/>
      <c r="Q473" s="132"/>
    </row>
    <row r="474" spans="6:17" s="127" customFormat="1" x14ac:dyDescent="0.2">
      <c r="F474" s="128"/>
      <c r="G474" s="128"/>
      <c r="H474" s="129"/>
      <c r="I474" s="130"/>
      <c r="O474" s="131"/>
      <c r="P474" s="132"/>
      <c r="Q474" s="132"/>
    </row>
    <row r="475" spans="6:17" s="127" customFormat="1" x14ac:dyDescent="0.2">
      <c r="F475" s="128"/>
      <c r="G475" s="128"/>
      <c r="H475" s="129"/>
      <c r="I475" s="130"/>
      <c r="O475" s="131"/>
      <c r="P475" s="132"/>
      <c r="Q475" s="132"/>
    </row>
    <row r="476" spans="6:17" s="127" customFormat="1" x14ac:dyDescent="0.2">
      <c r="F476" s="128"/>
      <c r="G476" s="128"/>
      <c r="H476" s="129"/>
      <c r="I476" s="130"/>
      <c r="O476" s="131"/>
      <c r="P476" s="132"/>
      <c r="Q476" s="132"/>
    </row>
    <row r="477" spans="6:17" s="127" customFormat="1" x14ac:dyDescent="0.2">
      <c r="F477" s="128"/>
      <c r="G477" s="128"/>
      <c r="H477" s="129"/>
      <c r="I477" s="130"/>
      <c r="O477" s="131"/>
      <c r="P477" s="132"/>
      <c r="Q477" s="132"/>
    </row>
    <row r="478" spans="6:17" s="127" customFormat="1" x14ac:dyDescent="0.2">
      <c r="F478" s="128"/>
      <c r="G478" s="128"/>
      <c r="H478" s="129"/>
      <c r="I478" s="130"/>
      <c r="O478" s="131"/>
      <c r="P478" s="132"/>
      <c r="Q478" s="132"/>
    </row>
    <row r="479" spans="6:17" s="127" customFormat="1" x14ac:dyDescent="0.2">
      <c r="F479" s="128"/>
      <c r="G479" s="128"/>
      <c r="H479" s="129"/>
      <c r="I479" s="130"/>
      <c r="O479" s="131"/>
      <c r="P479" s="132"/>
      <c r="Q479" s="132"/>
    </row>
    <row r="480" spans="6:17" s="127" customFormat="1" x14ac:dyDescent="0.2">
      <c r="F480" s="128"/>
      <c r="G480" s="128"/>
      <c r="H480" s="129"/>
      <c r="I480" s="130"/>
      <c r="O480" s="131"/>
      <c r="P480" s="132"/>
      <c r="Q480" s="132"/>
    </row>
    <row r="481" spans="6:17" s="127" customFormat="1" x14ac:dyDescent="0.2">
      <c r="F481" s="128"/>
      <c r="G481" s="128"/>
      <c r="H481" s="129"/>
      <c r="I481" s="130"/>
      <c r="O481" s="131"/>
      <c r="P481" s="132"/>
      <c r="Q481" s="132"/>
    </row>
    <row r="482" spans="6:17" s="127" customFormat="1" x14ac:dyDescent="0.2">
      <c r="F482" s="128"/>
      <c r="G482" s="128"/>
      <c r="H482" s="129"/>
      <c r="I482" s="130"/>
      <c r="O482" s="131"/>
      <c r="P482" s="132"/>
      <c r="Q482" s="132"/>
    </row>
    <row r="483" spans="6:17" s="127" customFormat="1" x14ac:dyDescent="0.2">
      <c r="F483" s="128"/>
      <c r="G483" s="128"/>
      <c r="H483" s="129"/>
      <c r="I483" s="130"/>
      <c r="O483" s="131"/>
      <c r="P483" s="132"/>
      <c r="Q483" s="132"/>
    </row>
    <row r="484" spans="6:17" s="127" customFormat="1" x14ac:dyDescent="0.2">
      <c r="F484" s="128"/>
      <c r="G484" s="128"/>
      <c r="H484" s="129"/>
      <c r="I484" s="130"/>
      <c r="O484" s="131"/>
      <c r="P484" s="132"/>
      <c r="Q484" s="132"/>
    </row>
    <row r="485" spans="6:17" s="127" customFormat="1" x14ac:dyDescent="0.2">
      <c r="F485" s="128"/>
      <c r="G485" s="128"/>
      <c r="H485" s="129"/>
      <c r="I485" s="130"/>
      <c r="O485" s="131"/>
      <c r="P485" s="132"/>
      <c r="Q485" s="132"/>
    </row>
    <row r="486" spans="6:17" s="127" customFormat="1" x14ac:dyDescent="0.2">
      <c r="F486" s="128"/>
      <c r="G486" s="128"/>
      <c r="H486" s="129"/>
      <c r="I486" s="130"/>
      <c r="O486" s="131"/>
      <c r="P486" s="132"/>
      <c r="Q486" s="132"/>
    </row>
    <row r="487" spans="6:17" s="127" customFormat="1" x14ac:dyDescent="0.2">
      <c r="F487" s="128"/>
      <c r="G487" s="128"/>
      <c r="H487" s="129"/>
      <c r="I487" s="130"/>
      <c r="O487" s="131"/>
      <c r="P487" s="132"/>
      <c r="Q487" s="132"/>
    </row>
    <row r="488" spans="6:17" s="127" customFormat="1" x14ac:dyDescent="0.2">
      <c r="F488" s="128"/>
      <c r="G488" s="128"/>
      <c r="H488" s="129"/>
      <c r="I488" s="130"/>
      <c r="O488" s="131"/>
      <c r="P488" s="132"/>
      <c r="Q488" s="132"/>
    </row>
    <row r="489" spans="6:17" s="127" customFormat="1" x14ac:dyDescent="0.2">
      <c r="F489" s="128"/>
      <c r="G489" s="128"/>
      <c r="H489" s="129"/>
      <c r="I489" s="130"/>
      <c r="O489" s="131"/>
      <c r="P489" s="132"/>
      <c r="Q489" s="132"/>
    </row>
    <row r="490" spans="6:17" s="127" customFormat="1" x14ac:dyDescent="0.2">
      <c r="F490" s="128"/>
      <c r="G490" s="128"/>
      <c r="H490" s="129"/>
      <c r="I490" s="130"/>
      <c r="O490" s="131"/>
      <c r="P490" s="132"/>
      <c r="Q490" s="132"/>
    </row>
    <row r="491" spans="6:17" s="127" customFormat="1" x14ac:dyDescent="0.2">
      <c r="F491" s="128"/>
      <c r="G491" s="128"/>
      <c r="H491" s="129"/>
      <c r="I491" s="130"/>
      <c r="O491" s="131"/>
      <c r="P491" s="132"/>
      <c r="Q491" s="132"/>
    </row>
    <row r="492" spans="6:17" s="127" customFormat="1" x14ac:dyDescent="0.2">
      <c r="F492" s="128"/>
      <c r="G492" s="128"/>
      <c r="H492" s="129"/>
      <c r="I492" s="130"/>
      <c r="O492" s="131"/>
      <c r="P492" s="132"/>
      <c r="Q492" s="132"/>
    </row>
    <row r="493" spans="6:17" s="127" customFormat="1" x14ac:dyDescent="0.2">
      <c r="F493" s="128"/>
      <c r="G493" s="128"/>
      <c r="H493" s="129"/>
      <c r="I493" s="130"/>
      <c r="O493" s="131"/>
      <c r="P493" s="132"/>
      <c r="Q493" s="132"/>
    </row>
    <row r="494" spans="6:17" s="127" customFormat="1" x14ac:dyDescent="0.2">
      <c r="F494" s="128"/>
      <c r="G494" s="128"/>
      <c r="H494" s="129"/>
      <c r="I494" s="130"/>
      <c r="O494" s="131"/>
      <c r="P494" s="132"/>
      <c r="Q494" s="132"/>
    </row>
    <row r="495" spans="6:17" s="127" customFormat="1" x14ac:dyDescent="0.2">
      <c r="F495" s="128"/>
      <c r="G495" s="128"/>
      <c r="H495" s="129"/>
      <c r="I495" s="130"/>
      <c r="O495" s="131"/>
      <c r="P495" s="132"/>
      <c r="Q495" s="132"/>
    </row>
    <row r="496" spans="6:17" s="127" customFormat="1" x14ac:dyDescent="0.2">
      <c r="F496" s="128"/>
      <c r="G496" s="128"/>
      <c r="H496" s="129"/>
      <c r="I496" s="130"/>
      <c r="O496" s="131"/>
      <c r="P496" s="132"/>
      <c r="Q496" s="132"/>
    </row>
    <row r="497" spans="6:17" s="127" customFormat="1" x14ac:dyDescent="0.2">
      <c r="F497" s="128"/>
      <c r="G497" s="128"/>
      <c r="H497" s="129"/>
      <c r="I497" s="130"/>
      <c r="O497" s="131"/>
      <c r="P497" s="132"/>
      <c r="Q497" s="132"/>
    </row>
    <row r="498" spans="6:17" s="127" customFormat="1" x14ac:dyDescent="0.2">
      <c r="F498" s="128"/>
      <c r="G498" s="128"/>
      <c r="H498" s="129"/>
      <c r="I498" s="130"/>
      <c r="O498" s="131"/>
      <c r="P498" s="132"/>
      <c r="Q498" s="132"/>
    </row>
    <row r="499" spans="6:17" s="127" customFormat="1" x14ac:dyDescent="0.2">
      <c r="F499" s="128"/>
      <c r="G499" s="128"/>
      <c r="H499" s="129"/>
      <c r="I499" s="130"/>
      <c r="O499" s="131"/>
      <c r="P499" s="132"/>
      <c r="Q499" s="132"/>
    </row>
    <row r="500" spans="6:17" s="127" customFormat="1" x14ac:dyDescent="0.2">
      <c r="F500" s="128"/>
      <c r="G500" s="128"/>
      <c r="H500" s="129"/>
      <c r="I500" s="130"/>
      <c r="O500" s="131"/>
      <c r="P500" s="132"/>
      <c r="Q500" s="132"/>
    </row>
    <row r="501" spans="6:17" s="127" customFormat="1" x14ac:dyDescent="0.2">
      <c r="F501" s="128"/>
      <c r="G501" s="128"/>
      <c r="H501" s="129"/>
      <c r="I501" s="130"/>
      <c r="O501" s="131"/>
      <c r="P501" s="132"/>
      <c r="Q501" s="132"/>
    </row>
    <row r="502" spans="6:17" s="127" customFormat="1" x14ac:dyDescent="0.2">
      <c r="F502" s="128"/>
      <c r="G502" s="128"/>
      <c r="H502" s="129"/>
      <c r="I502" s="130"/>
      <c r="O502" s="131"/>
      <c r="P502" s="132"/>
      <c r="Q502" s="132"/>
    </row>
    <row r="503" spans="6:17" s="127" customFormat="1" x14ac:dyDescent="0.2">
      <c r="F503" s="128"/>
      <c r="G503" s="128"/>
      <c r="H503" s="129"/>
      <c r="I503" s="130"/>
      <c r="O503" s="131"/>
      <c r="P503" s="132"/>
      <c r="Q503" s="132"/>
    </row>
    <row r="504" spans="6:17" s="127" customFormat="1" x14ac:dyDescent="0.2">
      <c r="F504" s="128"/>
      <c r="G504" s="128"/>
      <c r="H504" s="129"/>
      <c r="I504" s="130"/>
      <c r="O504" s="131"/>
      <c r="P504" s="132"/>
      <c r="Q504" s="132"/>
    </row>
    <row r="505" spans="6:17" s="127" customFormat="1" x14ac:dyDescent="0.2">
      <c r="F505" s="128"/>
      <c r="G505" s="128"/>
      <c r="H505" s="129"/>
      <c r="I505" s="130"/>
      <c r="O505" s="131"/>
      <c r="P505" s="132"/>
      <c r="Q505" s="132"/>
    </row>
    <row r="506" spans="6:17" s="127" customFormat="1" x14ac:dyDescent="0.2">
      <c r="F506" s="128"/>
      <c r="G506" s="128"/>
      <c r="H506" s="129"/>
      <c r="I506" s="130"/>
      <c r="O506" s="131"/>
      <c r="P506" s="132"/>
      <c r="Q506" s="132"/>
    </row>
    <row r="507" spans="6:17" s="127" customFormat="1" x14ac:dyDescent="0.2">
      <c r="F507" s="128"/>
      <c r="G507" s="128"/>
      <c r="H507" s="129"/>
      <c r="I507" s="130"/>
      <c r="O507" s="131"/>
      <c r="P507" s="132"/>
      <c r="Q507" s="132"/>
    </row>
    <row r="508" spans="6:17" s="127" customFormat="1" x14ac:dyDescent="0.2">
      <c r="F508" s="128"/>
      <c r="G508" s="128"/>
      <c r="H508" s="129"/>
      <c r="I508" s="130"/>
      <c r="O508" s="131"/>
      <c r="P508" s="132"/>
      <c r="Q508" s="132"/>
    </row>
    <row r="509" spans="6:17" s="127" customFormat="1" x14ac:dyDescent="0.2">
      <c r="F509" s="128"/>
      <c r="G509" s="128"/>
      <c r="H509" s="129"/>
      <c r="I509" s="130"/>
      <c r="O509" s="131"/>
      <c r="P509" s="132"/>
      <c r="Q509" s="132"/>
    </row>
    <row r="510" spans="6:17" s="127" customFormat="1" x14ac:dyDescent="0.2">
      <c r="F510" s="128"/>
      <c r="G510" s="128"/>
      <c r="H510" s="129"/>
      <c r="I510" s="130"/>
      <c r="O510" s="131"/>
      <c r="P510" s="132"/>
      <c r="Q510" s="132"/>
    </row>
    <row r="511" spans="6:17" s="127" customFormat="1" x14ac:dyDescent="0.2">
      <c r="F511" s="128"/>
      <c r="G511" s="128"/>
      <c r="H511" s="129"/>
      <c r="I511" s="130"/>
      <c r="O511" s="131"/>
      <c r="P511" s="132"/>
      <c r="Q511" s="132"/>
    </row>
    <row r="512" spans="6:17" s="127" customFormat="1" x14ac:dyDescent="0.2">
      <c r="F512" s="128"/>
      <c r="G512" s="128"/>
      <c r="H512" s="129"/>
      <c r="I512" s="130"/>
      <c r="O512" s="131"/>
      <c r="P512" s="132"/>
      <c r="Q512" s="132"/>
    </row>
    <row r="513" spans="6:17" s="127" customFormat="1" x14ac:dyDescent="0.2">
      <c r="F513" s="128"/>
      <c r="G513" s="128"/>
      <c r="H513" s="129"/>
      <c r="I513" s="130"/>
      <c r="O513" s="131"/>
      <c r="P513" s="132"/>
      <c r="Q513" s="132"/>
    </row>
    <row r="514" spans="6:17" s="127" customFormat="1" x14ac:dyDescent="0.2">
      <c r="F514" s="128"/>
      <c r="G514" s="128"/>
      <c r="H514" s="129"/>
      <c r="I514" s="130"/>
      <c r="O514" s="131"/>
      <c r="P514" s="132"/>
      <c r="Q514" s="132"/>
    </row>
    <row r="515" spans="6:17" s="127" customFormat="1" x14ac:dyDescent="0.2">
      <c r="F515" s="128"/>
      <c r="G515" s="128"/>
      <c r="H515" s="129"/>
      <c r="I515" s="130"/>
      <c r="O515" s="131"/>
      <c r="P515" s="132"/>
      <c r="Q515" s="132"/>
    </row>
    <row r="516" spans="6:17" s="127" customFormat="1" x14ac:dyDescent="0.2">
      <c r="F516" s="128"/>
      <c r="G516" s="128"/>
      <c r="H516" s="129"/>
      <c r="I516" s="130"/>
      <c r="O516" s="131"/>
      <c r="P516" s="132"/>
      <c r="Q516" s="132"/>
    </row>
    <row r="517" spans="6:17" s="127" customFormat="1" x14ac:dyDescent="0.2">
      <c r="F517" s="128"/>
      <c r="G517" s="128"/>
      <c r="H517" s="129"/>
      <c r="I517" s="130"/>
      <c r="O517" s="131"/>
      <c r="P517" s="132"/>
      <c r="Q517" s="132"/>
    </row>
    <row r="518" spans="6:17" s="127" customFormat="1" x14ac:dyDescent="0.2">
      <c r="F518" s="128"/>
      <c r="G518" s="128"/>
      <c r="H518" s="129"/>
      <c r="I518" s="130"/>
      <c r="O518" s="131"/>
      <c r="P518" s="132"/>
      <c r="Q518" s="132"/>
    </row>
    <row r="519" spans="6:17" s="127" customFormat="1" x14ac:dyDescent="0.2">
      <c r="F519" s="128"/>
      <c r="G519" s="128"/>
      <c r="H519" s="129"/>
      <c r="I519" s="130"/>
      <c r="O519" s="131"/>
      <c r="P519" s="132"/>
      <c r="Q519" s="132"/>
    </row>
    <row r="520" spans="6:17" s="127" customFormat="1" x14ac:dyDescent="0.2">
      <c r="F520" s="128"/>
      <c r="G520" s="128"/>
      <c r="H520" s="129"/>
      <c r="I520" s="130"/>
      <c r="O520" s="131"/>
      <c r="P520" s="132"/>
      <c r="Q520" s="132"/>
    </row>
    <row r="521" spans="6:17" s="127" customFormat="1" x14ac:dyDescent="0.2">
      <c r="F521" s="128"/>
      <c r="G521" s="128"/>
      <c r="H521" s="129"/>
      <c r="I521" s="130"/>
      <c r="O521" s="131"/>
      <c r="P521" s="132"/>
      <c r="Q521" s="132"/>
    </row>
    <row r="522" spans="6:17" s="127" customFormat="1" x14ac:dyDescent="0.2">
      <c r="F522" s="128"/>
      <c r="G522" s="128"/>
      <c r="H522" s="129"/>
      <c r="I522" s="130"/>
      <c r="O522" s="131"/>
      <c r="P522" s="132"/>
      <c r="Q522" s="132"/>
    </row>
    <row r="523" spans="6:17" s="127" customFormat="1" x14ac:dyDescent="0.2">
      <c r="F523" s="128"/>
      <c r="G523" s="128"/>
      <c r="H523" s="129"/>
      <c r="I523" s="130"/>
      <c r="O523" s="131"/>
      <c r="P523" s="132"/>
      <c r="Q523" s="132"/>
    </row>
    <row r="524" spans="6:17" s="127" customFormat="1" x14ac:dyDescent="0.2">
      <c r="F524" s="128"/>
      <c r="G524" s="128"/>
      <c r="H524" s="129"/>
      <c r="I524" s="130"/>
      <c r="O524" s="131"/>
      <c r="P524" s="132"/>
      <c r="Q524" s="132"/>
    </row>
    <row r="525" spans="6:17" s="127" customFormat="1" x14ac:dyDescent="0.2">
      <c r="F525" s="128"/>
      <c r="G525" s="128"/>
      <c r="H525" s="129"/>
      <c r="I525" s="130"/>
      <c r="O525" s="131"/>
      <c r="P525" s="132"/>
      <c r="Q525" s="132"/>
    </row>
    <row r="526" spans="6:17" s="127" customFormat="1" x14ac:dyDescent="0.2">
      <c r="F526" s="128"/>
      <c r="G526" s="128"/>
      <c r="H526" s="129"/>
      <c r="I526" s="130"/>
      <c r="O526" s="131"/>
      <c r="P526" s="132"/>
      <c r="Q526" s="132"/>
    </row>
    <row r="527" spans="6:17" s="127" customFormat="1" x14ac:dyDescent="0.2">
      <c r="F527" s="128"/>
      <c r="G527" s="128"/>
      <c r="H527" s="129"/>
      <c r="I527" s="130"/>
      <c r="O527" s="131"/>
      <c r="P527" s="132"/>
      <c r="Q527" s="132"/>
    </row>
    <row r="528" spans="6:17" s="127" customFormat="1" x14ac:dyDescent="0.2">
      <c r="F528" s="128"/>
      <c r="G528" s="128"/>
      <c r="H528" s="129"/>
      <c r="I528" s="130"/>
      <c r="O528" s="131"/>
      <c r="P528" s="132"/>
      <c r="Q528" s="132"/>
    </row>
    <row r="529" spans="6:17" s="127" customFormat="1" x14ac:dyDescent="0.2">
      <c r="F529" s="128"/>
      <c r="G529" s="128"/>
      <c r="H529" s="129"/>
      <c r="I529" s="130"/>
      <c r="O529" s="131"/>
      <c r="P529" s="132"/>
      <c r="Q529" s="132"/>
    </row>
    <row r="530" spans="6:17" s="127" customFormat="1" x14ac:dyDescent="0.2">
      <c r="F530" s="128"/>
      <c r="G530" s="128"/>
      <c r="H530" s="129"/>
      <c r="I530" s="130"/>
      <c r="O530" s="131"/>
      <c r="P530" s="132"/>
      <c r="Q530" s="132"/>
    </row>
    <row r="531" spans="6:17" s="127" customFormat="1" x14ac:dyDescent="0.2">
      <c r="F531" s="128"/>
      <c r="G531" s="128"/>
      <c r="H531" s="129"/>
      <c r="I531" s="130"/>
      <c r="O531" s="131"/>
      <c r="P531" s="132"/>
      <c r="Q531" s="132"/>
    </row>
    <row r="532" spans="6:17" s="127" customFormat="1" x14ac:dyDescent="0.2">
      <c r="F532" s="128"/>
      <c r="G532" s="128"/>
      <c r="H532" s="129"/>
      <c r="I532" s="130"/>
      <c r="O532" s="131"/>
      <c r="P532" s="132"/>
      <c r="Q532" s="132"/>
    </row>
    <row r="533" spans="6:17" s="127" customFormat="1" x14ac:dyDescent="0.2">
      <c r="F533" s="128"/>
      <c r="G533" s="128"/>
      <c r="H533" s="129"/>
      <c r="I533" s="130"/>
      <c r="O533" s="131"/>
      <c r="P533" s="132"/>
      <c r="Q533" s="132"/>
    </row>
    <row r="534" spans="6:17" s="127" customFormat="1" x14ac:dyDescent="0.2">
      <c r="F534" s="128"/>
      <c r="G534" s="128"/>
      <c r="H534" s="129"/>
      <c r="I534" s="130"/>
      <c r="O534" s="131"/>
      <c r="P534" s="132"/>
      <c r="Q534" s="132"/>
    </row>
    <row r="535" spans="6:17" s="127" customFormat="1" x14ac:dyDescent="0.2">
      <c r="F535" s="128"/>
      <c r="G535" s="128"/>
      <c r="H535" s="129"/>
      <c r="I535" s="130"/>
      <c r="O535" s="131"/>
      <c r="P535" s="132"/>
      <c r="Q535" s="132"/>
    </row>
    <row r="536" spans="6:17" s="127" customFormat="1" x14ac:dyDescent="0.2">
      <c r="F536" s="128"/>
      <c r="G536" s="128"/>
      <c r="H536" s="129"/>
      <c r="I536" s="130"/>
      <c r="O536" s="131"/>
      <c r="P536" s="132"/>
      <c r="Q536" s="132"/>
    </row>
    <row r="537" spans="6:17" s="127" customFormat="1" x14ac:dyDescent="0.2">
      <c r="F537" s="128"/>
      <c r="G537" s="128"/>
      <c r="H537" s="129"/>
      <c r="I537" s="130"/>
      <c r="O537" s="131"/>
      <c r="P537" s="132"/>
      <c r="Q537" s="132"/>
    </row>
    <row r="538" spans="6:17" s="127" customFormat="1" x14ac:dyDescent="0.2">
      <c r="F538" s="128"/>
      <c r="G538" s="128"/>
      <c r="H538" s="129"/>
      <c r="I538" s="130"/>
      <c r="O538" s="131"/>
      <c r="P538" s="132"/>
      <c r="Q538" s="132"/>
    </row>
    <row r="539" spans="6:17" s="127" customFormat="1" x14ac:dyDescent="0.2">
      <c r="F539" s="128"/>
      <c r="G539" s="128"/>
      <c r="H539" s="129"/>
      <c r="I539" s="130"/>
      <c r="O539" s="131"/>
      <c r="P539" s="132"/>
      <c r="Q539" s="132"/>
    </row>
    <row r="540" spans="6:17" s="127" customFormat="1" x14ac:dyDescent="0.2">
      <c r="F540" s="128"/>
      <c r="G540" s="128"/>
      <c r="H540" s="129"/>
      <c r="I540" s="130"/>
      <c r="O540" s="131"/>
      <c r="P540" s="132"/>
      <c r="Q540" s="132"/>
    </row>
    <row r="541" spans="6:17" s="127" customFormat="1" x14ac:dyDescent="0.2">
      <c r="F541" s="128"/>
      <c r="G541" s="128"/>
      <c r="H541" s="129"/>
      <c r="I541" s="130"/>
      <c r="O541" s="131"/>
      <c r="P541" s="132"/>
      <c r="Q541" s="132"/>
    </row>
    <row r="542" spans="6:17" s="127" customFormat="1" x14ac:dyDescent="0.2">
      <c r="F542" s="128"/>
      <c r="G542" s="128"/>
      <c r="H542" s="129"/>
      <c r="I542" s="130"/>
      <c r="O542" s="131"/>
      <c r="P542" s="132"/>
      <c r="Q542" s="132"/>
    </row>
    <row r="543" spans="6:17" s="127" customFormat="1" x14ac:dyDescent="0.2">
      <c r="F543" s="128"/>
      <c r="G543" s="128"/>
      <c r="H543" s="129"/>
      <c r="I543" s="130"/>
      <c r="O543" s="131"/>
      <c r="P543" s="132"/>
      <c r="Q543" s="132"/>
    </row>
    <row r="544" spans="6:17" s="127" customFormat="1" x14ac:dyDescent="0.2">
      <c r="F544" s="128"/>
      <c r="G544" s="128"/>
      <c r="H544" s="129"/>
      <c r="I544" s="130"/>
      <c r="O544" s="131"/>
      <c r="P544" s="132"/>
      <c r="Q544" s="132"/>
    </row>
    <row r="545" spans="6:17" s="127" customFormat="1" x14ac:dyDescent="0.2">
      <c r="F545" s="128"/>
      <c r="G545" s="128"/>
      <c r="H545" s="129"/>
      <c r="I545" s="130"/>
      <c r="O545" s="131"/>
      <c r="P545" s="132"/>
      <c r="Q545" s="132"/>
    </row>
    <row r="546" spans="6:17" s="127" customFormat="1" x14ac:dyDescent="0.2">
      <c r="F546" s="128"/>
      <c r="G546" s="128"/>
      <c r="H546" s="129"/>
      <c r="I546" s="130"/>
      <c r="O546" s="131"/>
      <c r="P546" s="132"/>
      <c r="Q546" s="132"/>
    </row>
    <row r="547" spans="6:17" s="127" customFormat="1" x14ac:dyDescent="0.2">
      <c r="F547" s="128"/>
      <c r="G547" s="128"/>
      <c r="H547" s="129"/>
      <c r="I547" s="130"/>
      <c r="O547" s="131"/>
      <c r="P547" s="132"/>
      <c r="Q547" s="132"/>
    </row>
    <row r="548" spans="6:17" s="127" customFormat="1" x14ac:dyDescent="0.2">
      <c r="F548" s="128"/>
      <c r="G548" s="128"/>
      <c r="H548" s="129"/>
      <c r="I548" s="130"/>
      <c r="O548" s="131"/>
      <c r="P548" s="132"/>
      <c r="Q548" s="132"/>
    </row>
    <row r="549" spans="6:17" s="127" customFormat="1" x14ac:dyDescent="0.2">
      <c r="F549" s="128"/>
      <c r="G549" s="128"/>
      <c r="H549" s="129"/>
      <c r="I549" s="130"/>
      <c r="O549" s="131"/>
      <c r="P549" s="132"/>
      <c r="Q549" s="132"/>
    </row>
    <row r="550" spans="6:17" s="127" customFormat="1" x14ac:dyDescent="0.2">
      <c r="F550" s="128"/>
      <c r="G550" s="128"/>
      <c r="H550" s="129"/>
      <c r="I550" s="130"/>
      <c r="O550" s="131"/>
      <c r="P550" s="132"/>
      <c r="Q550" s="132"/>
    </row>
    <row r="551" spans="6:17" s="127" customFormat="1" x14ac:dyDescent="0.2">
      <c r="F551" s="128"/>
      <c r="G551" s="128"/>
      <c r="H551" s="129"/>
      <c r="I551" s="130"/>
      <c r="O551" s="131"/>
      <c r="P551" s="132"/>
      <c r="Q551" s="132"/>
    </row>
    <row r="552" spans="6:17" s="127" customFormat="1" x14ac:dyDescent="0.2">
      <c r="F552" s="128"/>
      <c r="G552" s="128"/>
      <c r="H552" s="129"/>
      <c r="I552" s="130"/>
      <c r="O552" s="131"/>
      <c r="P552" s="132"/>
      <c r="Q552" s="132"/>
    </row>
    <row r="553" spans="6:17" s="127" customFormat="1" x14ac:dyDescent="0.2">
      <c r="F553" s="128"/>
      <c r="G553" s="128"/>
      <c r="H553" s="129"/>
      <c r="I553" s="130"/>
      <c r="O553" s="131"/>
      <c r="P553" s="132"/>
      <c r="Q553" s="132"/>
    </row>
    <row r="554" spans="6:17" s="127" customFormat="1" x14ac:dyDescent="0.2">
      <c r="F554" s="128"/>
      <c r="G554" s="128"/>
      <c r="H554" s="129"/>
      <c r="I554" s="130"/>
      <c r="O554" s="131"/>
      <c r="P554" s="132"/>
      <c r="Q554" s="132"/>
    </row>
    <row r="555" spans="6:17" s="127" customFormat="1" x14ac:dyDescent="0.2">
      <c r="F555" s="128"/>
      <c r="G555" s="128"/>
      <c r="H555" s="129"/>
      <c r="I555" s="130"/>
      <c r="O555" s="131"/>
      <c r="P555" s="132"/>
      <c r="Q555" s="132"/>
    </row>
    <row r="556" spans="6:17" s="127" customFormat="1" x14ac:dyDescent="0.2">
      <c r="F556" s="128"/>
      <c r="G556" s="128"/>
      <c r="H556" s="129"/>
      <c r="I556" s="130"/>
      <c r="O556" s="131"/>
      <c r="P556" s="132"/>
      <c r="Q556" s="132"/>
    </row>
    <row r="557" spans="6:17" s="127" customFormat="1" x14ac:dyDescent="0.2">
      <c r="F557" s="128"/>
      <c r="G557" s="128"/>
      <c r="H557" s="129"/>
      <c r="I557" s="130"/>
      <c r="O557" s="131"/>
      <c r="P557" s="132"/>
      <c r="Q557" s="132"/>
    </row>
    <row r="558" spans="6:17" s="127" customFormat="1" x14ac:dyDescent="0.2">
      <c r="F558" s="128"/>
      <c r="G558" s="128"/>
      <c r="H558" s="129"/>
      <c r="I558" s="130"/>
      <c r="O558" s="131"/>
      <c r="P558" s="132"/>
      <c r="Q558" s="132"/>
    </row>
    <row r="559" spans="6:17" s="127" customFormat="1" x14ac:dyDescent="0.2">
      <c r="F559" s="128"/>
      <c r="G559" s="128"/>
      <c r="H559" s="129"/>
      <c r="I559" s="130"/>
      <c r="O559" s="131"/>
      <c r="P559" s="132"/>
      <c r="Q559" s="132"/>
    </row>
    <row r="560" spans="6:17" s="127" customFormat="1" x14ac:dyDescent="0.2">
      <c r="F560" s="128"/>
      <c r="G560" s="128"/>
      <c r="H560" s="129"/>
      <c r="I560" s="130"/>
      <c r="O560" s="131"/>
      <c r="P560" s="132"/>
      <c r="Q560" s="132"/>
    </row>
    <row r="561" spans="6:17" s="127" customFormat="1" x14ac:dyDescent="0.2">
      <c r="F561" s="128"/>
      <c r="G561" s="128"/>
      <c r="H561" s="129"/>
      <c r="I561" s="130"/>
      <c r="O561" s="131"/>
      <c r="P561" s="132"/>
      <c r="Q561" s="132"/>
    </row>
    <row r="562" spans="6:17" s="127" customFormat="1" x14ac:dyDescent="0.2">
      <c r="F562" s="128"/>
      <c r="G562" s="128"/>
      <c r="H562" s="129"/>
      <c r="I562" s="130"/>
      <c r="O562" s="131"/>
      <c r="P562" s="132"/>
      <c r="Q562" s="132"/>
    </row>
    <row r="563" spans="6:17" s="127" customFormat="1" x14ac:dyDescent="0.2">
      <c r="F563" s="128"/>
      <c r="G563" s="128"/>
      <c r="H563" s="129"/>
      <c r="I563" s="130"/>
      <c r="O563" s="131"/>
      <c r="P563" s="132"/>
      <c r="Q563" s="132"/>
    </row>
    <row r="564" spans="6:17" s="127" customFormat="1" x14ac:dyDescent="0.2">
      <c r="F564" s="128"/>
      <c r="G564" s="128"/>
      <c r="H564" s="129"/>
      <c r="I564" s="130"/>
      <c r="O564" s="131"/>
      <c r="P564" s="132"/>
      <c r="Q564" s="132"/>
    </row>
    <row r="565" spans="6:17" s="127" customFormat="1" x14ac:dyDescent="0.2">
      <c r="F565" s="128"/>
      <c r="G565" s="128"/>
      <c r="H565" s="129"/>
      <c r="I565" s="130"/>
      <c r="O565" s="131"/>
      <c r="P565" s="132"/>
      <c r="Q565" s="132"/>
    </row>
    <row r="566" spans="6:17" s="127" customFormat="1" x14ac:dyDescent="0.2">
      <c r="F566" s="128"/>
      <c r="G566" s="128"/>
      <c r="H566" s="129"/>
      <c r="I566" s="130"/>
      <c r="O566" s="131"/>
      <c r="P566" s="132"/>
      <c r="Q566" s="132"/>
    </row>
    <row r="567" spans="6:17" s="127" customFormat="1" x14ac:dyDescent="0.2">
      <c r="F567" s="128"/>
      <c r="G567" s="128"/>
      <c r="H567" s="129"/>
      <c r="I567" s="130"/>
      <c r="O567" s="131"/>
      <c r="P567" s="132"/>
      <c r="Q567" s="132"/>
    </row>
    <row r="568" spans="6:17" s="127" customFormat="1" x14ac:dyDescent="0.2">
      <c r="F568" s="128"/>
      <c r="G568" s="128"/>
      <c r="H568" s="129"/>
      <c r="I568" s="130"/>
      <c r="O568" s="131"/>
      <c r="P568" s="132"/>
      <c r="Q568" s="132"/>
    </row>
    <row r="569" spans="6:17" s="127" customFormat="1" x14ac:dyDescent="0.2">
      <c r="F569" s="128"/>
      <c r="G569" s="128"/>
      <c r="H569" s="129"/>
      <c r="I569" s="130"/>
      <c r="O569" s="131"/>
      <c r="P569" s="132"/>
      <c r="Q569" s="132"/>
    </row>
    <row r="570" spans="6:17" s="127" customFormat="1" x14ac:dyDescent="0.2">
      <c r="F570" s="128"/>
      <c r="G570" s="128"/>
      <c r="H570" s="129"/>
      <c r="I570" s="130"/>
      <c r="O570" s="131"/>
      <c r="P570" s="132"/>
      <c r="Q570" s="132"/>
    </row>
    <row r="571" spans="6:17" s="127" customFormat="1" x14ac:dyDescent="0.2">
      <c r="F571" s="128"/>
      <c r="G571" s="128"/>
      <c r="H571" s="129"/>
      <c r="I571" s="130"/>
      <c r="O571" s="131"/>
      <c r="P571" s="132"/>
      <c r="Q571" s="132"/>
    </row>
    <row r="572" spans="6:17" s="127" customFormat="1" x14ac:dyDescent="0.2">
      <c r="F572" s="128"/>
      <c r="G572" s="128"/>
      <c r="H572" s="129"/>
      <c r="I572" s="130"/>
      <c r="O572" s="131"/>
      <c r="P572" s="132"/>
      <c r="Q572" s="132"/>
    </row>
    <row r="573" spans="6:17" s="127" customFormat="1" x14ac:dyDescent="0.2">
      <c r="F573" s="128"/>
      <c r="G573" s="128"/>
      <c r="H573" s="129"/>
      <c r="I573" s="130"/>
      <c r="O573" s="131"/>
      <c r="P573" s="132"/>
      <c r="Q573" s="132"/>
    </row>
    <row r="574" spans="6:17" s="127" customFormat="1" x14ac:dyDescent="0.2">
      <c r="F574" s="128"/>
      <c r="G574" s="128"/>
      <c r="H574" s="129"/>
      <c r="I574" s="130"/>
      <c r="O574" s="131"/>
      <c r="P574" s="132"/>
      <c r="Q574" s="132"/>
    </row>
    <row r="575" spans="6:17" s="127" customFormat="1" x14ac:dyDescent="0.2">
      <c r="F575" s="128"/>
      <c r="G575" s="128"/>
      <c r="H575" s="129"/>
      <c r="I575" s="130"/>
      <c r="O575" s="131"/>
      <c r="P575" s="132"/>
      <c r="Q575" s="132"/>
    </row>
    <row r="576" spans="6:17" s="127" customFormat="1" x14ac:dyDescent="0.2">
      <c r="F576" s="128"/>
      <c r="G576" s="128"/>
      <c r="H576" s="129"/>
      <c r="I576" s="130"/>
      <c r="O576" s="131"/>
      <c r="P576" s="132"/>
      <c r="Q576" s="132"/>
    </row>
    <row r="577" spans="6:17" s="127" customFormat="1" x14ac:dyDescent="0.2">
      <c r="F577" s="128"/>
      <c r="G577" s="128"/>
      <c r="H577" s="129"/>
      <c r="I577" s="130"/>
      <c r="O577" s="131"/>
      <c r="P577" s="132"/>
      <c r="Q577" s="132"/>
    </row>
    <row r="578" spans="6:17" s="127" customFormat="1" x14ac:dyDescent="0.2">
      <c r="F578" s="128"/>
      <c r="G578" s="128"/>
      <c r="H578" s="129"/>
      <c r="I578" s="130"/>
      <c r="O578" s="131"/>
      <c r="P578" s="132"/>
      <c r="Q578" s="132"/>
    </row>
    <row r="579" spans="6:17" s="127" customFormat="1" x14ac:dyDescent="0.2">
      <c r="F579" s="128"/>
      <c r="G579" s="128"/>
      <c r="H579" s="129"/>
      <c r="I579" s="130"/>
      <c r="O579" s="131"/>
      <c r="P579" s="132"/>
      <c r="Q579" s="132"/>
    </row>
    <row r="580" spans="6:17" s="127" customFormat="1" x14ac:dyDescent="0.2">
      <c r="F580" s="128"/>
      <c r="G580" s="128"/>
      <c r="H580" s="129"/>
      <c r="I580" s="130"/>
      <c r="O580" s="131"/>
      <c r="P580" s="132"/>
      <c r="Q580" s="132"/>
    </row>
    <row r="581" spans="6:17" s="127" customFormat="1" x14ac:dyDescent="0.2">
      <c r="F581" s="128"/>
      <c r="G581" s="128"/>
      <c r="H581" s="129"/>
      <c r="I581" s="130"/>
      <c r="O581" s="131"/>
      <c r="P581" s="132"/>
      <c r="Q581" s="132"/>
    </row>
    <row r="582" spans="6:17" s="127" customFormat="1" x14ac:dyDescent="0.2">
      <c r="F582" s="128"/>
      <c r="G582" s="128"/>
      <c r="H582" s="129"/>
      <c r="I582" s="130"/>
      <c r="O582" s="131"/>
      <c r="P582" s="132"/>
      <c r="Q582" s="132"/>
    </row>
    <row r="583" spans="6:17" s="127" customFormat="1" x14ac:dyDescent="0.2">
      <c r="F583" s="128"/>
      <c r="G583" s="128"/>
      <c r="H583" s="129"/>
      <c r="I583" s="130"/>
      <c r="O583" s="131"/>
      <c r="P583" s="132"/>
      <c r="Q583" s="132"/>
    </row>
    <row r="584" spans="6:17" s="127" customFormat="1" x14ac:dyDescent="0.2">
      <c r="F584" s="128"/>
      <c r="G584" s="128"/>
      <c r="H584" s="129"/>
      <c r="I584" s="130"/>
      <c r="O584" s="131"/>
      <c r="P584" s="132"/>
      <c r="Q584" s="132"/>
    </row>
    <row r="585" spans="6:17" s="127" customFormat="1" x14ac:dyDescent="0.2">
      <c r="F585" s="128"/>
      <c r="G585" s="128"/>
      <c r="H585" s="129"/>
      <c r="I585" s="130"/>
      <c r="O585" s="131"/>
      <c r="P585" s="132"/>
      <c r="Q585" s="132"/>
    </row>
    <row r="586" spans="6:17" s="127" customFormat="1" x14ac:dyDescent="0.2">
      <c r="F586" s="128"/>
      <c r="G586" s="128"/>
      <c r="H586" s="129"/>
      <c r="I586" s="130"/>
      <c r="O586" s="131"/>
      <c r="P586" s="132"/>
      <c r="Q586" s="132"/>
    </row>
    <row r="587" spans="6:17" s="127" customFormat="1" x14ac:dyDescent="0.2">
      <c r="F587" s="128"/>
      <c r="G587" s="128"/>
      <c r="H587" s="129"/>
      <c r="I587" s="130"/>
      <c r="O587" s="131"/>
      <c r="P587" s="132"/>
      <c r="Q587" s="132"/>
    </row>
    <row r="588" spans="6:17" s="127" customFormat="1" x14ac:dyDescent="0.2">
      <c r="F588" s="128"/>
      <c r="G588" s="128"/>
      <c r="H588" s="129"/>
      <c r="I588" s="130"/>
      <c r="O588" s="131"/>
      <c r="P588" s="132"/>
      <c r="Q588" s="132"/>
    </row>
    <row r="589" spans="6:17" s="127" customFormat="1" x14ac:dyDescent="0.2">
      <c r="F589" s="128"/>
      <c r="G589" s="128"/>
      <c r="H589" s="129"/>
      <c r="I589" s="130"/>
      <c r="O589" s="131"/>
      <c r="P589" s="132"/>
      <c r="Q589" s="132"/>
    </row>
    <row r="590" spans="6:17" s="127" customFormat="1" x14ac:dyDescent="0.2">
      <c r="F590" s="128"/>
      <c r="G590" s="128"/>
      <c r="H590" s="129"/>
      <c r="I590" s="130"/>
      <c r="O590" s="131"/>
      <c r="P590" s="132"/>
      <c r="Q590" s="132"/>
    </row>
    <row r="591" spans="6:17" s="127" customFormat="1" x14ac:dyDescent="0.2">
      <c r="F591" s="128"/>
      <c r="G591" s="128"/>
      <c r="H591" s="129"/>
      <c r="I591" s="130"/>
      <c r="O591" s="131"/>
      <c r="P591" s="132"/>
      <c r="Q591" s="132"/>
    </row>
    <row r="592" spans="6:17" s="127" customFormat="1" x14ac:dyDescent="0.2">
      <c r="F592" s="128"/>
      <c r="G592" s="128"/>
      <c r="H592" s="129"/>
      <c r="I592" s="130"/>
      <c r="O592" s="131"/>
      <c r="P592" s="132"/>
      <c r="Q592" s="132"/>
    </row>
    <row r="593" spans="6:17" s="127" customFormat="1" x14ac:dyDescent="0.2">
      <c r="F593" s="128"/>
      <c r="G593" s="128"/>
      <c r="H593" s="129"/>
      <c r="I593" s="130"/>
      <c r="O593" s="131"/>
      <c r="P593" s="132"/>
      <c r="Q593" s="132"/>
    </row>
    <row r="594" spans="6:17" s="127" customFormat="1" x14ac:dyDescent="0.2">
      <c r="F594" s="128"/>
      <c r="G594" s="128"/>
      <c r="H594" s="129"/>
      <c r="I594" s="130"/>
      <c r="O594" s="131"/>
      <c r="P594" s="132"/>
      <c r="Q594" s="132"/>
    </row>
    <row r="595" spans="6:17" s="127" customFormat="1" x14ac:dyDescent="0.2">
      <c r="F595" s="128"/>
      <c r="G595" s="128"/>
      <c r="H595" s="129"/>
      <c r="I595" s="130"/>
      <c r="O595" s="131"/>
      <c r="P595" s="132"/>
      <c r="Q595" s="132"/>
    </row>
    <row r="596" spans="6:17" s="127" customFormat="1" x14ac:dyDescent="0.2">
      <c r="F596" s="128"/>
      <c r="G596" s="128"/>
      <c r="H596" s="129"/>
      <c r="I596" s="130"/>
      <c r="O596" s="131"/>
      <c r="P596" s="132"/>
      <c r="Q596" s="132"/>
    </row>
    <row r="597" spans="6:17" s="127" customFormat="1" x14ac:dyDescent="0.2">
      <c r="F597" s="128"/>
      <c r="G597" s="128"/>
      <c r="H597" s="129"/>
      <c r="I597" s="130"/>
      <c r="O597" s="131"/>
      <c r="P597" s="132"/>
      <c r="Q597" s="132"/>
    </row>
    <row r="598" spans="6:17" s="127" customFormat="1" x14ac:dyDescent="0.2">
      <c r="F598" s="128"/>
      <c r="G598" s="128"/>
      <c r="H598" s="129"/>
      <c r="I598" s="130"/>
      <c r="O598" s="131"/>
      <c r="P598" s="132"/>
      <c r="Q598" s="132"/>
    </row>
    <row r="599" spans="6:17" s="127" customFormat="1" x14ac:dyDescent="0.2">
      <c r="F599" s="128"/>
      <c r="G599" s="128"/>
      <c r="H599" s="129"/>
      <c r="I599" s="130"/>
      <c r="O599" s="131"/>
      <c r="P599" s="132"/>
      <c r="Q599" s="132"/>
    </row>
    <row r="600" spans="6:17" s="127" customFormat="1" x14ac:dyDescent="0.2">
      <c r="F600" s="128"/>
      <c r="G600" s="128"/>
      <c r="H600" s="129"/>
      <c r="I600" s="130"/>
      <c r="O600" s="131"/>
      <c r="P600" s="132"/>
      <c r="Q600" s="132"/>
    </row>
    <row r="601" spans="6:17" s="127" customFormat="1" x14ac:dyDescent="0.2">
      <c r="F601" s="128"/>
      <c r="G601" s="128"/>
      <c r="H601" s="129"/>
      <c r="I601" s="130"/>
      <c r="O601" s="131"/>
      <c r="P601" s="132"/>
      <c r="Q601" s="132"/>
    </row>
    <row r="602" spans="6:17" s="127" customFormat="1" x14ac:dyDescent="0.2">
      <c r="F602" s="128"/>
      <c r="G602" s="128"/>
      <c r="H602" s="129"/>
      <c r="I602" s="130"/>
      <c r="O602" s="131"/>
      <c r="P602" s="132"/>
      <c r="Q602" s="132"/>
    </row>
    <row r="603" spans="6:17" s="127" customFormat="1" x14ac:dyDescent="0.2">
      <c r="F603" s="128"/>
      <c r="G603" s="128"/>
      <c r="H603" s="129"/>
      <c r="I603" s="130"/>
      <c r="O603" s="131"/>
      <c r="P603" s="132"/>
      <c r="Q603" s="132"/>
    </row>
    <row r="604" spans="6:17" s="127" customFormat="1" x14ac:dyDescent="0.2">
      <c r="F604" s="128"/>
      <c r="G604" s="128"/>
      <c r="H604" s="129"/>
      <c r="I604" s="130"/>
      <c r="O604" s="131"/>
      <c r="P604" s="132"/>
      <c r="Q604" s="132"/>
    </row>
    <row r="605" spans="6:17" s="127" customFormat="1" x14ac:dyDescent="0.2">
      <c r="F605" s="128"/>
      <c r="G605" s="128"/>
      <c r="H605" s="129"/>
      <c r="I605" s="130"/>
      <c r="O605" s="131"/>
      <c r="P605" s="132"/>
      <c r="Q605" s="132"/>
    </row>
    <row r="606" spans="6:17" s="127" customFormat="1" x14ac:dyDescent="0.2">
      <c r="F606" s="128"/>
      <c r="G606" s="128"/>
      <c r="H606" s="129"/>
      <c r="I606" s="130"/>
      <c r="O606" s="131"/>
      <c r="P606" s="132"/>
      <c r="Q606" s="132"/>
    </row>
    <row r="607" spans="6:17" s="127" customFormat="1" x14ac:dyDescent="0.2">
      <c r="F607" s="128"/>
      <c r="G607" s="128"/>
      <c r="H607" s="129"/>
      <c r="I607" s="130"/>
      <c r="O607" s="131"/>
      <c r="P607" s="132"/>
      <c r="Q607" s="132"/>
    </row>
    <row r="608" spans="6:17" s="127" customFormat="1" x14ac:dyDescent="0.2">
      <c r="F608" s="128"/>
      <c r="G608" s="128"/>
      <c r="H608" s="129"/>
      <c r="I608" s="130"/>
      <c r="O608" s="131"/>
      <c r="P608" s="132"/>
      <c r="Q608" s="132"/>
    </row>
    <row r="609" spans="6:17" s="127" customFormat="1" x14ac:dyDescent="0.2">
      <c r="F609" s="128"/>
      <c r="G609" s="128"/>
      <c r="H609" s="129"/>
      <c r="I609" s="130"/>
      <c r="O609" s="131"/>
      <c r="P609" s="132"/>
      <c r="Q609" s="132"/>
    </row>
    <row r="610" spans="6:17" s="127" customFormat="1" x14ac:dyDescent="0.2">
      <c r="F610" s="128"/>
      <c r="G610" s="128"/>
      <c r="H610" s="129"/>
      <c r="I610" s="130"/>
      <c r="O610" s="131"/>
      <c r="P610" s="132"/>
      <c r="Q610" s="132"/>
    </row>
    <row r="611" spans="6:17" s="127" customFormat="1" x14ac:dyDescent="0.2">
      <c r="F611" s="128"/>
      <c r="G611" s="128"/>
      <c r="H611" s="129"/>
      <c r="I611" s="130"/>
      <c r="O611" s="131"/>
      <c r="P611" s="132"/>
      <c r="Q611" s="132"/>
    </row>
    <row r="612" spans="6:17" s="127" customFormat="1" x14ac:dyDescent="0.2">
      <c r="F612" s="128"/>
      <c r="G612" s="128"/>
      <c r="H612" s="129"/>
      <c r="I612" s="130"/>
      <c r="O612" s="131"/>
      <c r="P612" s="132"/>
      <c r="Q612" s="132"/>
    </row>
    <row r="613" spans="6:17" s="127" customFormat="1" x14ac:dyDescent="0.2">
      <c r="F613" s="128"/>
      <c r="G613" s="128"/>
      <c r="H613" s="129"/>
      <c r="I613" s="130"/>
      <c r="O613" s="131"/>
      <c r="P613" s="132"/>
      <c r="Q613" s="132"/>
    </row>
    <row r="614" spans="6:17" s="127" customFormat="1" x14ac:dyDescent="0.2">
      <c r="F614" s="128"/>
      <c r="G614" s="128"/>
      <c r="H614" s="129"/>
      <c r="I614" s="130"/>
      <c r="O614" s="131"/>
      <c r="P614" s="132"/>
      <c r="Q614" s="132"/>
    </row>
    <row r="615" spans="6:17" s="127" customFormat="1" x14ac:dyDescent="0.2">
      <c r="F615" s="128"/>
      <c r="G615" s="128"/>
      <c r="H615" s="129"/>
      <c r="I615" s="130"/>
      <c r="O615" s="131"/>
      <c r="P615" s="132"/>
      <c r="Q615" s="132"/>
    </row>
    <row r="616" spans="6:17" s="127" customFormat="1" x14ac:dyDescent="0.2">
      <c r="F616" s="128"/>
      <c r="G616" s="128"/>
      <c r="H616" s="129"/>
      <c r="I616" s="130"/>
      <c r="O616" s="131"/>
      <c r="P616" s="132"/>
      <c r="Q616" s="132"/>
    </row>
    <row r="617" spans="6:17" s="127" customFormat="1" x14ac:dyDescent="0.2">
      <c r="F617" s="128"/>
      <c r="G617" s="128"/>
      <c r="H617" s="129"/>
      <c r="I617" s="130"/>
      <c r="O617" s="131"/>
      <c r="P617" s="132"/>
      <c r="Q617" s="132"/>
    </row>
    <row r="618" spans="6:17" s="127" customFormat="1" x14ac:dyDescent="0.2">
      <c r="F618" s="128"/>
      <c r="G618" s="128"/>
      <c r="H618" s="129"/>
      <c r="I618" s="130"/>
      <c r="O618" s="131"/>
      <c r="P618" s="132"/>
      <c r="Q618" s="132"/>
    </row>
    <row r="619" spans="6:17" s="127" customFormat="1" x14ac:dyDescent="0.2">
      <c r="F619" s="128"/>
      <c r="G619" s="128"/>
      <c r="H619" s="129"/>
      <c r="I619" s="130"/>
      <c r="O619" s="131"/>
      <c r="P619" s="132"/>
      <c r="Q619" s="132"/>
    </row>
    <row r="620" spans="6:17" s="127" customFormat="1" x14ac:dyDescent="0.2">
      <c r="F620" s="128"/>
      <c r="G620" s="128"/>
      <c r="H620" s="129"/>
      <c r="I620" s="130"/>
      <c r="O620" s="131"/>
      <c r="P620" s="132"/>
      <c r="Q620" s="132"/>
    </row>
    <row r="621" spans="6:17" s="127" customFormat="1" x14ac:dyDescent="0.2">
      <c r="F621" s="128"/>
      <c r="G621" s="128"/>
      <c r="H621" s="129"/>
      <c r="I621" s="130"/>
      <c r="O621" s="131"/>
      <c r="P621" s="132"/>
      <c r="Q621" s="132"/>
    </row>
    <row r="622" spans="6:17" s="127" customFormat="1" x14ac:dyDescent="0.2">
      <c r="F622" s="128"/>
      <c r="G622" s="128"/>
      <c r="H622" s="129"/>
      <c r="I622" s="130"/>
      <c r="O622" s="131"/>
      <c r="P622" s="132"/>
      <c r="Q622" s="132"/>
    </row>
    <row r="623" spans="6:17" s="127" customFormat="1" x14ac:dyDescent="0.2">
      <c r="F623" s="128"/>
      <c r="G623" s="128"/>
      <c r="H623" s="129"/>
      <c r="I623" s="130"/>
      <c r="O623" s="131"/>
      <c r="P623" s="132"/>
      <c r="Q623" s="132"/>
    </row>
    <row r="624" spans="6:17" s="127" customFormat="1" x14ac:dyDescent="0.2">
      <c r="F624" s="128"/>
      <c r="G624" s="128"/>
      <c r="H624" s="129"/>
      <c r="I624" s="130"/>
      <c r="O624" s="131"/>
      <c r="P624" s="132"/>
      <c r="Q624" s="132"/>
    </row>
    <row r="625" spans="6:17" s="127" customFormat="1" x14ac:dyDescent="0.2">
      <c r="F625" s="128"/>
      <c r="G625" s="128"/>
      <c r="H625" s="129"/>
      <c r="I625" s="130"/>
      <c r="O625" s="131"/>
      <c r="P625" s="132"/>
      <c r="Q625" s="132"/>
    </row>
    <row r="626" spans="6:17" s="127" customFormat="1" x14ac:dyDescent="0.2">
      <c r="F626" s="128"/>
      <c r="G626" s="128"/>
      <c r="H626" s="129"/>
      <c r="I626" s="130"/>
      <c r="O626" s="131"/>
      <c r="P626" s="132"/>
      <c r="Q626" s="132"/>
    </row>
    <row r="627" spans="6:17" s="127" customFormat="1" x14ac:dyDescent="0.2">
      <c r="F627" s="128"/>
      <c r="G627" s="128"/>
      <c r="H627" s="129"/>
      <c r="I627" s="130"/>
      <c r="O627" s="131"/>
      <c r="P627" s="132"/>
      <c r="Q627" s="132"/>
    </row>
    <row r="628" spans="6:17" s="127" customFormat="1" x14ac:dyDescent="0.2">
      <c r="F628" s="128"/>
      <c r="G628" s="128"/>
      <c r="H628" s="129"/>
      <c r="I628" s="130"/>
      <c r="O628" s="131"/>
      <c r="P628" s="132"/>
      <c r="Q628" s="132"/>
    </row>
    <row r="629" spans="6:17" s="127" customFormat="1" x14ac:dyDescent="0.2">
      <c r="F629" s="128"/>
      <c r="G629" s="128"/>
      <c r="H629" s="129"/>
      <c r="I629" s="130"/>
      <c r="O629" s="131"/>
      <c r="P629" s="132"/>
      <c r="Q629" s="132"/>
    </row>
    <row r="630" spans="6:17" s="127" customFormat="1" x14ac:dyDescent="0.2">
      <c r="F630" s="128"/>
      <c r="G630" s="128"/>
      <c r="H630" s="129"/>
      <c r="I630" s="130"/>
      <c r="O630" s="131"/>
      <c r="P630" s="132"/>
      <c r="Q630" s="132"/>
    </row>
    <row r="631" spans="6:17" s="127" customFormat="1" x14ac:dyDescent="0.2">
      <c r="F631" s="128"/>
      <c r="G631" s="128"/>
      <c r="H631" s="129"/>
      <c r="I631" s="130"/>
      <c r="O631" s="131"/>
      <c r="P631" s="132"/>
      <c r="Q631" s="132"/>
    </row>
    <row r="632" spans="6:17" s="127" customFormat="1" x14ac:dyDescent="0.2">
      <c r="F632" s="128"/>
      <c r="G632" s="128"/>
      <c r="H632" s="129"/>
      <c r="I632" s="130"/>
      <c r="O632" s="131"/>
      <c r="P632" s="132"/>
      <c r="Q632" s="132"/>
    </row>
    <row r="633" spans="6:17" s="127" customFormat="1" x14ac:dyDescent="0.2">
      <c r="F633" s="128"/>
      <c r="G633" s="128"/>
      <c r="H633" s="129"/>
      <c r="I633" s="130"/>
      <c r="O633" s="131"/>
      <c r="P633" s="132"/>
      <c r="Q633" s="132"/>
    </row>
    <row r="634" spans="6:17" s="127" customFormat="1" x14ac:dyDescent="0.2">
      <c r="F634" s="128"/>
      <c r="G634" s="128"/>
      <c r="H634" s="129"/>
      <c r="I634" s="130"/>
      <c r="O634" s="131"/>
      <c r="P634" s="132"/>
      <c r="Q634" s="132"/>
    </row>
    <row r="635" spans="6:17" s="127" customFormat="1" x14ac:dyDescent="0.2">
      <c r="F635" s="128"/>
      <c r="G635" s="128"/>
      <c r="H635" s="129"/>
      <c r="I635" s="130"/>
      <c r="O635" s="131"/>
      <c r="P635" s="132"/>
      <c r="Q635" s="132"/>
    </row>
    <row r="636" spans="6:17" s="127" customFormat="1" x14ac:dyDescent="0.2">
      <c r="F636" s="128"/>
      <c r="G636" s="128"/>
      <c r="H636" s="129"/>
      <c r="I636" s="130"/>
      <c r="O636" s="131"/>
      <c r="P636" s="132"/>
      <c r="Q636" s="132"/>
    </row>
    <row r="637" spans="6:17" s="127" customFormat="1" x14ac:dyDescent="0.2">
      <c r="F637" s="128"/>
      <c r="G637" s="128"/>
      <c r="H637" s="129"/>
      <c r="I637" s="130"/>
      <c r="O637" s="131"/>
      <c r="P637" s="132"/>
      <c r="Q637" s="132"/>
    </row>
    <row r="638" spans="6:17" s="127" customFormat="1" x14ac:dyDescent="0.2">
      <c r="F638" s="128"/>
      <c r="G638" s="128"/>
      <c r="H638" s="129"/>
      <c r="I638" s="130"/>
      <c r="O638" s="131"/>
      <c r="P638" s="132"/>
      <c r="Q638" s="132"/>
    </row>
    <row r="639" spans="6:17" s="127" customFormat="1" x14ac:dyDescent="0.2">
      <c r="F639" s="128"/>
      <c r="G639" s="128"/>
      <c r="H639" s="129"/>
      <c r="I639" s="130"/>
      <c r="O639" s="131"/>
      <c r="P639" s="132"/>
      <c r="Q639" s="132"/>
    </row>
    <row r="640" spans="6:17" s="127" customFormat="1" x14ac:dyDescent="0.2">
      <c r="F640" s="128"/>
      <c r="G640" s="128"/>
      <c r="H640" s="129"/>
      <c r="I640" s="130"/>
      <c r="O640" s="131"/>
      <c r="P640" s="132"/>
      <c r="Q640" s="132"/>
    </row>
    <row r="641" spans="6:17" s="127" customFormat="1" x14ac:dyDescent="0.2">
      <c r="F641" s="128"/>
      <c r="G641" s="128"/>
      <c r="H641" s="129"/>
      <c r="I641" s="130"/>
      <c r="O641" s="131"/>
      <c r="P641" s="132"/>
      <c r="Q641" s="132"/>
    </row>
    <row r="642" spans="6:17" s="127" customFormat="1" x14ac:dyDescent="0.2">
      <c r="F642" s="128"/>
      <c r="G642" s="128"/>
      <c r="H642" s="129"/>
      <c r="I642" s="130"/>
      <c r="O642" s="131"/>
      <c r="P642" s="132"/>
      <c r="Q642" s="132"/>
    </row>
    <row r="643" spans="6:17" s="127" customFormat="1" x14ac:dyDescent="0.2">
      <c r="F643" s="128"/>
      <c r="G643" s="128"/>
      <c r="H643" s="129"/>
      <c r="I643" s="130"/>
      <c r="O643" s="131"/>
      <c r="P643" s="132"/>
      <c r="Q643" s="132"/>
    </row>
    <row r="644" spans="6:17" s="127" customFormat="1" x14ac:dyDescent="0.2">
      <c r="F644" s="128"/>
      <c r="G644" s="128"/>
      <c r="H644" s="129"/>
      <c r="I644" s="130"/>
      <c r="O644" s="131"/>
      <c r="P644" s="132"/>
      <c r="Q644" s="132"/>
    </row>
    <row r="645" spans="6:17" s="127" customFormat="1" x14ac:dyDescent="0.2">
      <c r="F645" s="128"/>
      <c r="G645" s="128"/>
      <c r="H645" s="129"/>
      <c r="I645" s="130"/>
      <c r="O645" s="131"/>
      <c r="P645" s="132"/>
      <c r="Q645" s="132"/>
    </row>
    <row r="646" spans="6:17" s="127" customFormat="1" x14ac:dyDescent="0.2">
      <c r="F646" s="128"/>
      <c r="G646" s="128"/>
      <c r="H646" s="129"/>
      <c r="I646" s="130"/>
      <c r="O646" s="131"/>
      <c r="P646" s="132"/>
      <c r="Q646" s="132"/>
    </row>
    <row r="647" spans="6:17" s="127" customFormat="1" x14ac:dyDescent="0.2">
      <c r="F647" s="128"/>
      <c r="G647" s="128"/>
      <c r="H647" s="129"/>
      <c r="I647" s="130"/>
      <c r="O647" s="131"/>
      <c r="P647" s="132"/>
      <c r="Q647" s="132"/>
    </row>
    <row r="648" spans="6:17" s="127" customFormat="1" x14ac:dyDescent="0.2">
      <c r="F648" s="128"/>
      <c r="G648" s="128"/>
      <c r="H648" s="129"/>
      <c r="I648" s="130"/>
      <c r="O648" s="131"/>
      <c r="P648" s="132"/>
      <c r="Q648" s="132"/>
    </row>
    <row r="649" spans="6:17" s="127" customFormat="1" x14ac:dyDescent="0.2">
      <c r="F649" s="128"/>
      <c r="G649" s="128"/>
      <c r="H649" s="129"/>
      <c r="I649" s="130"/>
      <c r="O649" s="131"/>
      <c r="P649" s="132"/>
      <c r="Q649" s="132"/>
    </row>
    <row r="650" spans="6:17" s="127" customFormat="1" x14ac:dyDescent="0.2">
      <c r="F650" s="128"/>
      <c r="G650" s="128"/>
      <c r="H650" s="129"/>
      <c r="I650" s="130"/>
      <c r="O650" s="131"/>
      <c r="P650" s="132"/>
      <c r="Q650" s="132"/>
    </row>
    <row r="651" spans="6:17" s="127" customFormat="1" x14ac:dyDescent="0.2">
      <c r="F651" s="128"/>
      <c r="G651" s="128"/>
      <c r="H651" s="129"/>
      <c r="I651" s="130"/>
      <c r="O651" s="131"/>
      <c r="P651" s="132"/>
      <c r="Q651" s="132"/>
    </row>
    <row r="652" spans="6:17" s="127" customFormat="1" x14ac:dyDescent="0.2">
      <c r="F652" s="128"/>
      <c r="G652" s="128"/>
      <c r="H652" s="129"/>
      <c r="I652" s="130"/>
      <c r="O652" s="131"/>
      <c r="P652" s="132"/>
      <c r="Q652" s="132"/>
    </row>
    <row r="653" spans="6:17" s="127" customFormat="1" x14ac:dyDescent="0.2">
      <c r="F653" s="128"/>
      <c r="G653" s="128"/>
      <c r="H653" s="129"/>
      <c r="I653" s="130"/>
      <c r="O653" s="131"/>
      <c r="P653" s="132"/>
      <c r="Q653" s="132"/>
    </row>
    <row r="654" spans="6:17" s="127" customFormat="1" x14ac:dyDescent="0.2">
      <c r="F654" s="128"/>
      <c r="G654" s="128"/>
      <c r="H654" s="129"/>
      <c r="I654" s="130"/>
      <c r="O654" s="131"/>
      <c r="P654" s="132"/>
      <c r="Q654" s="132"/>
    </row>
    <row r="655" spans="6:17" s="127" customFormat="1" x14ac:dyDescent="0.2">
      <c r="F655" s="128"/>
      <c r="G655" s="128"/>
      <c r="H655" s="129"/>
      <c r="I655" s="130"/>
      <c r="O655" s="131"/>
      <c r="P655" s="132"/>
      <c r="Q655" s="132"/>
    </row>
    <row r="656" spans="6:17" s="127" customFormat="1" x14ac:dyDescent="0.2">
      <c r="F656" s="128"/>
      <c r="G656" s="128"/>
      <c r="H656" s="129"/>
      <c r="I656" s="130"/>
      <c r="O656" s="131"/>
      <c r="P656" s="132"/>
      <c r="Q656" s="132"/>
    </row>
    <row r="657" spans="6:17" s="127" customFormat="1" x14ac:dyDescent="0.2">
      <c r="F657" s="128"/>
      <c r="G657" s="128"/>
      <c r="H657" s="129"/>
      <c r="I657" s="130"/>
      <c r="O657" s="131"/>
      <c r="P657" s="132"/>
      <c r="Q657" s="132"/>
    </row>
    <row r="658" spans="6:17" s="127" customFormat="1" x14ac:dyDescent="0.2">
      <c r="F658" s="128"/>
      <c r="G658" s="128"/>
      <c r="H658" s="129"/>
      <c r="I658" s="130"/>
      <c r="O658" s="131"/>
      <c r="P658" s="132"/>
      <c r="Q658" s="132"/>
    </row>
    <row r="659" spans="6:17" s="127" customFormat="1" x14ac:dyDescent="0.2">
      <c r="F659" s="128"/>
      <c r="G659" s="128"/>
      <c r="H659" s="129"/>
      <c r="I659" s="130"/>
      <c r="O659" s="131"/>
      <c r="P659" s="132"/>
      <c r="Q659" s="132"/>
    </row>
    <row r="660" spans="6:17" s="127" customFormat="1" x14ac:dyDescent="0.2">
      <c r="F660" s="128"/>
      <c r="G660" s="128"/>
      <c r="H660" s="129"/>
      <c r="I660" s="130"/>
      <c r="O660" s="131"/>
      <c r="P660" s="132"/>
      <c r="Q660" s="132"/>
    </row>
    <row r="661" spans="6:17" s="127" customFormat="1" x14ac:dyDescent="0.2">
      <c r="F661" s="128"/>
      <c r="G661" s="128"/>
      <c r="H661" s="129"/>
      <c r="I661" s="130"/>
      <c r="O661" s="131"/>
      <c r="P661" s="132"/>
      <c r="Q661" s="132"/>
    </row>
    <row r="662" spans="6:17" s="127" customFormat="1" x14ac:dyDescent="0.2">
      <c r="F662" s="128"/>
      <c r="G662" s="128"/>
      <c r="H662" s="129"/>
      <c r="I662" s="130"/>
      <c r="O662" s="131"/>
      <c r="P662" s="132"/>
      <c r="Q662" s="132"/>
    </row>
    <row r="663" spans="6:17" s="127" customFormat="1" x14ac:dyDescent="0.2">
      <c r="F663" s="128"/>
      <c r="G663" s="128"/>
      <c r="H663" s="129"/>
      <c r="I663" s="130"/>
      <c r="O663" s="131"/>
      <c r="P663" s="132"/>
      <c r="Q663" s="132"/>
    </row>
    <row r="664" spans="6:17" s="127" customFormat="1" x14ac:dyDescent="0.2">
      <c r="F664" s="128"/>
      <c r="G664" s="128"/>
      <c r="H664" s="129"/>
      <c r="I664" s="130"/>
      <c r="O664" s="131"/>
      <c r="P664" s="132"/>
      <c r="Q664" s="132"/>
    </row>
    <row r="665" spans="6:17" s="127" customFormat="1" x14ac:dyDescent="0.2">
      <c r="F665" s="128"/>
      <c r="G665" s="128"/>
      <c r="H665" s="129"/>
      <c r="I665" s="130"/>
      <c r="O665" s="131"/>
      <c r="P665" s="132"/>
      <c r="Q665" s="132"/>
    </row>
    <row r="666" spans="6:17" s="127" customFormat="1" x14ac:dyDescent="0.2">
      <c r="F666" s="128"/>
      <c r="G666" s="128"/>
      <c r="H666" s="129"/>
      <c r="I666" s="130"/>
      <c r="O666" s="131"/>
      <c r="P666" s="132"/>
      <c r="Q666" s="132"/>
    </row>
    <row r="667" spans="6:17" s="127" customFormat="1" x14ac:dyDescent="0.2">
      <c r="F667" s="128"/>
      <c r="G667" s="128"/>
      <c r="H667" s="129"/>
      <c r="I667" s="130"/>
      <c r="O667" s="131"/>
      <c r="P667" s="132"/>
      <c r="Q667" s="132"/>
    </row>
    <row r="668" spans="6:17" s="127" customFormat="1" x14ac:dyDescent="0.2">
      <c r="F668" s="128"/>
      <c r="G668" s="128"/>
      <c r="H668" s="129"/>
      <c r="I668" s="130"/>
      <c r="O668" s="131"/>
      <c r="P668" s="132"/>
      <c r="Q668" s="132"/>
    </row>
    <row r="669" spans="6:17" s="127" customFormat="1" x14ac:dyDescent="0.2">
      <c r="F669" s="128"/>
      <c r="G669" s="128"/>
      <c r="H669" s="129"/>
      <c r="I669" s="130"/>
      <c r="O669" s="131"/>
      <c r="P669" s="132"/>
      <c r="Q669" s="132"/>
    </row>
    <row r="670" spans="6:17" s="127" customFormat="1" x14ac:dyDescent="0.2">
      <c r="F670" s="128"/>
      <c r="G670" s="128"/>
      <c r="H670" s="129"/>
      <c r="I670" s="130"/>
      <c r="O670" s="131"/>
      <c r="P670" s="132"/>
      <c r="Q670" s="132"/>
    </row>
    <row r="671" spans="6:17" s="127" customFormat="1" x14ac:dyDescent="0.2">
      <c r="F671" s="128"/>
      <c r="G671" s="128"/>
      <c r="H671" s="129"/>
      <c r="I671" s="130"/>
      <c r="O671" s="131"/>
      <c r="P671" s="132"/>
      <c r="Q671" s="132"/>
    </row>
    <row r="672" spans="6:17" s="127" customFormat="1" x14ac:dyDescent="0.2">
      <c r="F672" s="128"/>
      <c r="G672" s="128"/>
      <c r="H672" s="129"/>
      <c r="I672" s="130"/>
      <c r="O672" s="131"/>
      <c r="P672" s="132"/>
      <c r="Q672" s="132"/>
    </row>
    <row r="673" spans="6:17" s="127" customFormat="1" x14ac:dyDescent="0.2">
      <c r="F673" s="128"/>
      <c r="G673" s="128"/>
      <c r="H673" s="129"/>
      <c r="I673" s="130"/>
      <c r="O673" s="131"/>
      <c r="P673" s="132"/>
      <c r="Q673" s="132"/>
    </row>
    <row r="674" spans="6:17" s="127" customFormat="1" x14ac:dyDescent="0.2">
      <c r="F674" s="128"/>
      <c r="G674" s="128"/>
      <c r="H674" s="129"/>
      <c r="I674" s="130"/>
      <c r="O674" s="131"/>
      <c r="P674" s="132"/>
      <c r="Q674" s="132"/>
    </row>
    <row r="675" spans="6:17" s="127" customFormat="1" x14ac:dyDescent="0.2">
      <c r="F675" s="128"/>
      <c r="G675" s="128"/>
      <c r="H675" s="129"/>
      <c r="I675" s="130"/>
      <c r="O675" s="131"/>
      <c r="P675" s="132"/>
      <c r="Q675" s="132"/>
    </row>
    <row r="676" spans="6:17" s="127" customFormat="1" x14ac:dyDescent="0.2">
      <c r="F676" s="128"/>
      <c r="G676" s="128"/>
      <c r="H676" s="129"/>
      <c r="I676" s="130"/>
      <c r="O676" s="131"/>
      <c r="P676" s="132"/>
      <c r="Q676" s="132"/>
    </row>
    <row r="677" spans="6:17" s="127" customFormat="1" x14ac:dyDescent="0.2">
      <c r="F677" s="128"/>
      <c r="G677" s="128"/>
      <c r="H677" s="129"/>
      <c r="I677" s="130"/>
      <c r="O677" s="131"/>
      <c r="P677" s="132"/>
      <c r="Q677" s="132"/>
    </row>
    <row r="678" spans="6:17" s="127" customFormat="1" x14ac:dyDescent="0.2">
      <c r="F678" s="128"/>
      <c r="G678" s="128"/>
      <c r="H678" s="129"/>
      <c r="I678" s="130"/>
      <c r="O678" s="131"/>
      <c r="P678" s="132"/>
      <c r="Q678" s="132"/>
    </row>
    <row r="679" spans="6:17" s="127" customFormat="1" x14ac:dyDescent="0.2">
      <c r="F679" s="128"/>
      <c r="G679" s="128"/>
      <c r="H679" s="129"/>
      <c r="I679" s="130"/>
      <c r="O679" s="131"/>
      <c r="P679" s="132"/>
      <c r="Q679" s="132"/>
    </row>
    <row r="680" spans="6:17" s="127" customFormat="1" x14ac:dyDescent="0.2">
      <c r="F680" s="128"/>
      <c r="G680" s="128"/>
      <c r="H680" s="129"/>
      <c r="I680" s="130"/>
      <c r="O680" s="131"/>
      <c r="P680" s="132"/>
      <c r="Q680" s="132"/>
    </row>
    <row r="681" spans="6:17" s="127" customFormat="1" x14ac:dyDescent="0.2">
      <c r="F681" s="128"/>
      <c r="G681" s="128"/>
      <c r="H681" s="129"/>
      <c r="I681" s="130"/>
      <c r="O681" s="131"/>
      <c r="P681" s="132"/>
      <c r="Q681" s="132"/>
    </row>
    <row r="682" spans="6:17" s="127" customFormat="1" x14ac:dyDescent="0.2">
      <c r="F682" s="128"/>
      <c r="G682" s="128"/>
      <c r="H682" s="129"/>
      <c r="I682" s="130"/>
      <c r="O682" s="131"/>
      <c r="P682" s="132"/>
      <c r="Q682" s="132"/>
    </row>
    <row r="683" spans="6:17" s="127" customFormat="1" x14ac:dyDescent="0.2">
      <c r="F683" s="128"/>
      <c r="G683" s="128"/>
      <c r="H683" s="129"/>
      <c r="I683" s="130"/>
      <c r="O683" s="131"/>
      <c r="P683" s="132"/>
      <c r="Q683" s="132"/>
    </row>
    <row r="684" spans="6:17" s="127" customFormat="1" x14ac:dyDescent="0.2">
      <c r="F684" s="128"/>
      <c r="G684" s="128"/>
      <c r="H684" s="129"/>
      <c r="I684" s="130"/>
      <c r="O684" s="131"/>
      <c r="P684" s="132"/>
      <c r="Q684" s="132"/>
    </row>
    <row r="685" spans="6:17" s="127" customFormat="1" x14ac:dyDescent="0.2">
      <c r="F685" s="128"/>
      <c r="G685" s="128"/>
      <c r="H685" s="129"/>
      <c r="I685" s="130"/>
      <c r="O685" s="131"/>
      <c r="P685" s="132"/>
      <c r="Q685" s="132"/>
    </row>
    <row r="686" spans="6:17" s="127" customFormat="1" x14ac:dyDescent="0.2">
      <c r="F686" s="128"/>
      <c r="G686" s="128"/>
      <c r="H686" s="129"/>
      <c r="I686" s="130"/>
      <c r="O686" s="131"/>
      <c r="P686" s="132"/>
      <c r="Q686" s="132"/>
    </row>
    <row r="687" spans="6:17" s="127" customFormat="1" x14ac:dyDescent="0.2">
      <c r="F687" s="128"/>
      <c r="G687" s="128"/>
      <c r="H687" s="129"/>
      <c r="I687" s="130"/>
      <c r="O687" s="131"/>
      <c r="P687" s="132"/>
      <c r="Q687" s="132"/>
    </row>
    <row r="688" spans="6:17" s="127" customFormat="1" x14ac:dyDescent="0.2">
      <c r="F688" s="128"/>
      <c r="G688" s="128"/>
      <c r="H688" s="129"/>
      <c r="I688" s="130"/>
      <c r="O688" s="131"/>
      <c r="P688" s="132"/>
      <c r="Q688" s="132"/>
    </row>
    <row r="689" spans="6:17" s="127" customFormat="1" x14ac:dyDescent="0.2">
      <c r="F689" s="128"/>
      <c r="G689" s="128"/>
      <c r="H689" s="129"/>
      <c r="I689" s="130"/>
      <c r="O689" s="131"/>
      <c r="P689" s="132"/>
      <c r="Q689" s="132"/>
    </row>
    <row r="690" spans="6:17" s="127" customFormat="1" x14ac:dyDescent="0.2">
      <c r="F690" s="128"/>
      <c r="G690" s="128"/>
      <c r="H690" s="129"/>
      <c r="I690" s="130"/>
      <c r="O690" s="131"/>
      <c r="P690" s="132"/>
      <c r="Q690" s="132"/>
    </row>
    <row r="691" spans="6:17" s="127" customFormat="1" x14ac:dyDescent="0.2">
      <c r="F691" s="128"/>
      <c r="G691" s="128"/>
      <c r="H691" s="129"/>
      <c r="I691" s="130"/>
      <c r="O691" s="131"/>
      <c r="P691" s="132"/>
      <c r="Q691" s="132"/>
    </row>
    <row r="692" spans="6:17" s="127" customFormat="1" x14ac:dyDescent="0.2">
      <c r="F692" s="128"/>
      <c r="G692" s="128"/>
      <c r="H692" s="129"/>
      <c r="I692" s="130"/>
      <c r="O692" s="131"/>
      <c r="P692" s="132"/>
      <c r="Q692" s="132"/>
    </row>
    <row r="693" spans="6:17" s="127" customFormat="1" x14ac:dyDescent="0.2">
      <c r="F693" s="128"/>
      <c r="G693" s="128"/>
      <c r="H693" s="129"/>
      <c r="I693" s="130"/>
      <c r="O693" s="131"/>
      <c r="P693" s="132"/>
      <c r="Q693" s="132"/>
    </row>
    <row r="694" spans="6:17" s="127" customFormat="1" x14ac:dyDescent="0.2">
      <c r="F694" s="128"/>
      <c r="G694" s="128"/>
      <c r="H694" s="129"/>
      <c r="I694" s="130"/>
      <c r="O694" s="131"/>
      <c r="P694" s="132"/>
      <c r="Q694" s="132"/>
    </row>
    <row r="695" spans="6:17" s="127" customFormat="1" x14ac:dyDescent="0.2">
      <c r="F695" s="128"/>
      <c r="G695" s="128"/>
      <c r="H695" s="129"/>
      <c r="I695" s="130"/>
      <c r="O695" s="131"/>
      <c r="P695" s="132"/>
      <c r="Q695" s="132"/>
    </row>
    <row r="696" spans="6:17" s="127" customFormat="1" x14ac:dyDescent="0.2">
      <c r="F696" s="128"/>
      <c r="G696" s="128"/>
      <c r="H696" s="129"/>
      <c r="I696" s="130"/>
      <c r="O696" s="131"/>
      <c r="P696" s="132"/>
      <c r="Q696" s="132"/>
    </row>
    <row r="697" spans="6:17" s="127" customFormat="1" x14ac:dyDescent="0.2">
      <c r="F697" s="128"/>
      <c r="G697" s="128"/>
      <c r="H697" s="129"/>
      <c r="I697" s="130"/>
      <c r="O697" s="131"/>
      <c r="P697" s="132"/>
      <c r="Q697" s="132"/>
    </row>
    <row r="698" spans="6:17" s="127" customFormat="1" x14ac:dyDescent="0.2">
      <c r="F698" s="128"/>
      <c r="G698" s="128"/>
      <c r="H698" s="129"/>
      <c r="I698" s="130"/>
      <c r="O698" s="131"/>
      <c r="P698" s="132"/>
      <c r="Q698" s="132"/>
    </row>
    <row r="699" spans="6:17" s="127" customFormat="1" x14ac:dyDescent="0.2">
      <c r="F699" s="128"/>
      <c r="G699" s="128"/>
      <c r="H699" s="129"/>
      <c r="I699" s="130"/>
      <c r="O699" s="131"/>
      <c r="P699" s="132"/>
      <c r="Q699" s="132"/>
    </row>
    <row r="700" spans="6:17" s="127" customFormat="1" x14ac:dyDescent="0.2">
      <c r="F700" s="128"/>
      <c r="G700" s="128"/>
      <c r="H700" s="129"/>
      <c r="I700" s="130"/>
      <c r="O700" s="131"/>
      <c r="P700" s="132"/>
      <c r="Q700" s="132"/>
    </row>
    <row r="701" spans="6:17" s="127" customFormat="1" x14ac:dyDescent="0.2">
      <c r="F701" s="128"/>
      <c r="G701" s="128"/>
      <c r="H701" s="129"/>
      <c r="I701" s="130"/>
      <c r="O701" s="131"/>
      <c r="P701" s="132"/>
      <c r="Q701" s="132"/>
    </row>
    <row r="702" spans="6:17" s="127" customFormat="1" x14ac:dyDescent="0.2">
      <c r="F702" s="128"/>
      <c r="G702" s="128"/>
      <c r="H702" s="129"/>
      <c r="I702" s="130"/>
      <c r="O702" s="131"/>
      <c r="P702" s="132"/>
      <c r="Q702" s="132"/>
    </row>
    <row r="703" spans="6:17" s="127" customFormat="1" x14ac:dyDescent="0.2">
      <c r="F703" s="128"/>
      <c r="G703" s="128"/>
      <c r="H703" s="129"/>
      <c r="I703" s="130"/>
      <c r="O703" s="131"/>
      <c r="P703" s="132"/>
      <c r="Q703" s="132"/>
    </row>
    <row r="704" spans="6:17" s="127" customFormat="1" x14ac:dyDescent="0.2">
      <c r="F704" s="128"/>
      <c r="G704" s="128"/>
      <c r="H704" s="129"/>
      <c r="I704" s="130"/>
      <c r="O704" s="131"/>
      <c r="P704" s="132"/>
      <c r="Q704" s="132"/>
    </row>
    <row r="705" spans="6:17" s="127" customFormat="1" x14ac:dyDescent="0.2">
      <c r="F705" s="128"/>
      <c r="G705" s="128"/>
      <c r="H705" s="129"/>
      <c r="I705" s="130"/>
      <c r="O705" s="131"/>
      <c r="P705" s="132"/>
      <c r="Q705" s="132"/>
    </row>
    <row r="706" spans="6:17" s="127" customFormat="1" x14ac:dyDescent="0.2">
      <c r="F706" s="128"/>
      <c r="G706" s="128"/>
      <c r="H706" s="129"/>
      <c r="I706" s="130"/>
      <c r="O706" s="131"/>
      <c r="P706" s="132"/>
      <c r="Q706" s="132"/>
    </row>
    <row r="707" spans="6:17" s="127" customFormat="1" x14ac:dyDescent="0.2">
      <c r="F707" s="128"/>
      <c r="G707" s="128"/>
      <c r="H707" s="129"/>
      <c r="I707" s="130"/>
      <c r="O707" s="131"/>
      <c r="P707" s="132"/>
      <c r="Q707" s="132"/>
    </row>
    <row r="708" spans="6:17" s="127" customFormat="1" x14ac:dyDescent="0.2">
      <c r="F708" s="128"/>
      <c r="G708" s="128"/>
      <c r="H708" s="129"/>
      <c r="I708" s="130"/>
      <c r="O708" s="131"/>
      <c r="P708" s="132"/>
      <c r="Q708" s="132"/>
    </row>
    <row r="709" spans="6:17" s="127" customFormat="1" x14ac:dyDescent="0.2">
      <c r="F709" s="128"/>
      <c r="G709" s="128"/>
      <c r="H709" s="129"/>
      <c r="I709" s="130"/>
      <c r="O709" s="131"/>
      <c r="P709" s="132"/>
      <c r="Q709" s="132"/>
    </row>
    <row r="710" spans="6:17" s="127" customFormat="1" x14ac:dyDescent="0.2">
      <c r="F710" s="128"/>
      <c r="G710" s="128"/>
      <c r="H710" s="129"/>
      <c r="I710" s="130"/>
      <c r="O710" s="131"/>
      <c r="P710" s="132"/>
      <c r="Q710" s="132"/>
    </row>
    <row r="711" spans="6:17" s="127" customFormat="1" x14ac:dyDescent="0.2">
      <c r="F711" s="128"/>
      <c r="G711" s="128"/>
      <c r="H711" s="129"/>
      <c r="I711" s="130"/>
      <c r="O711" s="131"/>
      <c r="P711" s="132"/>
      <c r="Q711" s="132"/>
    </row>
    <row r="712" spans="6:17" s="127" customFormat="1" x14ac:dyDescent="0.2">
      <c r="F712" s="128"/>
      <c r="G712" s="128"/>
      <c r="H712" s="129"/>
      <c r="I712" s="130"/>
      <c r="O712" s="131"/>
      <c r="P712" s="132"/>
      <c r="Q712" s="132"/>
    </row>
    <row r="713" spans="6:17" s="127" customFormat="1" x14ac:dyDescent="0.2">
      <c r="F713" s="128"/>
      <c r="G713" s="128"/>
      <c r="H713" s="129"/>
      <c r="I713" s="130"/>
      <c r="O713" s="131"/>
      <c r="P713" s="132"/>
      <c r="Q713" s="132"/>
    </row>
    <row r="714" spans="6:17" s="127" customFormat="1" x14ac:dyDescent="0.2">
      <c r="F714" s="128"/>
      <c r="G714" s="128"/>
      <c r="H714" s="129"/>
      <c r="I714" s="130"/>
      <c r="O714" s="131"/>
      <c r="P714" s="132"/>
      <c r="Q714" s="132"/>
    </row>
    <row r="715" spans="6:17" s="127" customFormat="1" x14ac:dyDescent="0.2">
      <c r="F715" s="128"/>
      <c r="G715" s="128"/>
      <c r="H715" s="129"/>
      <c r="I715" s="130"/>
      <c r="O715" s="131"/>
      <c r="P715" s="132"/>
      <c r="Q715" s="132"/>
    </row>
    <row r="716" spans="6:17" s="127" customFormat="1" x14ac:dyDescent="0.2">
      <c r="F716" s="128"/>
      <c r="G716" s="128"/>
      <c r="H716" s="129"/>
      <c r="I716" s="130"/>
      <c r="O716" s="131"/>
      <c r="P716" s="132"/>
      <c r="Q716" s="132"/>
    </row>
    <row r="717" spans="6:17" s="127" customFormat="1" x14ac:dyDescent="0.2">
      <c r="F717" s="128"/>
      <c r="G717" s="128"/>
      <c r="H717" s="129"/>
      <c r="I717" s="130"/>
      <c r="O717" s="131"/>
      <c r="P717" s="132"/>
      <c r="Q717" s="132"/>
    </row>
    <row r="718" spans="6:17" s="127" customFormat="1" x14ac:dyDescent="0.2">
      <c r="F718" s="128"/>
      <c r="G718" s="128"/>
      <c r="H718" s="129"/>
      <c r="I718" s="130"/>
      <c r="O718" s="131"/>
      <c r="P718" s="132"/>
      <c r="Q718" s="132"/>
    </row>
    <row r="719" spans="6:17" s="127" customFormat="1" x14ac:dyDescent="0.2">
      <c r="F719" s="128"/>
      <c r="G719" s="128"/>
      <c r="H719" s="129"/>
      <c r="I719" s="130"/>
      <c r="O719" s="131"/>
      <c r="P719" s="132"/>
      <c r="Q719" s="132"/>
    </row>
    <row r="720" spans="6:17" s="127" customFormat="1" x14ac:dyDescent="0.2">
      <c r="F720" s="128"/>
      <c r="G720" s="128"/>
      <c r="H720" s="129"/>
      <c r="I720" s="130"/>
      <c r="O720" s="131"/>
      <c r="P720" s="132"/>
      <c r="Q720" s="132"/>
    </row>
    <row r="721" spans="6:17" s="127" customFormat="1" x14ac:dyDescent="0.2">
      <c r="F721" s="128"/>
      <c r="G721" s="128"/>
      <c r="H721" s="129"/>
      <c r="I721" s="130"/>
      <c r="O721" s="131"/>
      <c r="P721" s="132"/>
      <c r="Q721" s="132"/>
    </row>
    <row r="722" spans="6:17" s="127" customFormat="1" x14ac:dyDescent="0.2">
      <c r="F722" s="128"/>
      <c r="G722" s="128"/>
      <c r="H722" s="129"/>
      <c r="I722" s="130"/>
      <c r="O722" s="131"/>
      <c r="P722" s="132"/>
      <c r="Q722" s="132"/>
    </row>
    <row r="723" spans="6:17" s="127" customFormat="1" x14ac:dyDescent="0.2">
      <c r="F723" s="128"/>
      <c r="G723" s="128"/>
      <c r="H723" s="129"/>
      <c r="I723" s="130"/>
      <c r="O723" s="131"/>
      <c r="P723" s="132"/>
      <c r="Q723" s="132"/>
    </row>
    <row r="724" spans="6:17" s="127" customFormat="1" x14ac:dyDescent="0.2">
      <c r="F724" s="128"/>
      <c r="G724" s="128"/>
      <c r="H724" s="129"/>
      <c r="I724" s="130"/>
      <c r="O724" s="131"/>
      <c r="P724" s="132"/>
      <c r="Q724" s="132"/>
    </row>
    <row r="725" spans="6:17" s="127" customFormat="1" x14ac:dyDescent="0.2">
      <c r="F725" s="128"/>
      <c r="G725" s="128"/>
      <c r="H725" s="129"/>
      <c r="I725" s="130"/>
      <c r="O725" s="131"/>
      <c r="P725" s="132"/>
      <c r="Q725" s="132"/>
    </row>
    <row r="726" spans="6:17" s="127" customFormat="1" x14ac:dyDescent="0.2">
      <c r="F726" s="128"/>
      <c r="G726" s="128"/>
      <c r="H726" s="129"/>
      <c r="I726" s="130"/>
      <c r="O726" s="131"/>
      <c r="P726" s="132"/>
      <c r="Q726" s="132"/>
    </row>
    <row r="727" spans="6:17" s="127" customFormat="1" x14ac:dyDescent="0.2">
      <c r="F727" s="128"/>
      <c r="G727" s="128"/>
      <c r="H727" s="129"/>
      <c r="I727" s="130"/>
      <c r="O727" s="131"/>
      <c r="P727" s="132"/>
      <c r="Q727" s="132"/>
    </row>
    <row r="728" spans="6:17" s="127" customFormat="1" x14ac:dyDescent="0.2">
      <c r="F728" s="128"/>
      <c r="G728" s="128"/>
      <c r="H728" s="129"/>
      <c r="I728" s="130"/>
      <c r="O728" s="131"/>
      <c r="P728" s="132"/>
      <c r="Q728" s="132"/>
    </row>
    <row r="729" spans="6:17" s="127" customFormat="1" x14ac:dyDescent="0.2">
      <c r="F729" s="128"/>
      <c r="G729" s="128"/>
      <c r="H729" s="129"/>
      <c r="I729" s="130"/>
      <c r="O729" s="131"/>
      <c r="P729" s="132"/>
      <c r="Q729" s="132"/>
    </row>
    <row r="730" spans="6:17" s="127" customFormat="1" x14ac:dyDescent="0.2">
      <c r="F730" s="128"/>
      <c r="G730" s="128"/>
      <c r="H730" s="129"/>
      <c r="I730" s="130"/>
      <c r="O730" s="131"/>
      <c r="P730" s="132"/>
      <c r="Q730" s="132"/>
    </row>
    <row r="731" spans="6:17" s="127" customFormat="1" x14ac:dyDescent="0.2">
      <c r="F731" s="128"/>
      <c r="G731" s="128"/>
      <c r="H731" s="129"/>
      <c r="I731" s="130"/>
      <c r="O731" s="131"/>
      <c r="P731" s="132"/>
      <c r="Q731" s="132"/>
    </row>
    <row r="732" spans="6:17" s="127" customFormat="1" x14ac:dyDescent="0.2">
      <c r="F732" s="128"/>
      <c r="G732" s="128"/>
      <c r="H732" s="129"/>
      <c r="I732" s="130"/>
      <c r="O732" s="131"/>
      <c r="P732" s="132"/>
      <c r="Q732" s="132"/>
    </row>
    <row r="733" spans="6:17" s="127" customFormat="1" x14ac:dyDescent="0.2">
      <c r="F733" s="128"/>
      <c r="G733" s="128"/>
      <c r="H733" s="129"/>
      <c r="I733" s="130"/>
      <c r="O733" s="131"/>
      <c r="P733" s="132"/>
      <c r="Q733" s="132"/>
    </row>
    <row r="734" spans="6:17" s="127" customFormat="1" x14ac:dyDescent="0.2">
      <c r="F734" s="128"/>
      <c r="G734" s="128"/>
      <c r="H734" s="129"/>
      <c r="I734" s="130"/>
      <c r="O734" s="131"/>
      <c r="P734" s="132"/>
      <c r="Q734" s="132"/>
    </row>
    <row r="735" spans="6:17" s="127" customFormat="1" x14ac:dyDescent="0.2">
      <c r="F735" s="128"/>
      <c r="G735" s="128"/>
      <c r="H735" s="129"/>
      <c r="I735" s="130"/>
      <c r="O735" s="131"/>
      <c r="P735" s="132"/>
      <c r="Q735" s="132"/>
    </row>
    <row r="736" spans="6:17" s="127" customFormat="1" x14ac:dyDescent="0.2">
      <c r="F736" s="128"/>
      <c r="G736" s="128"/>
      <c r="H736" s="129"/>
      <c r="I736" s="130"/>
      <c r="O736" s="131"/>
      <c r="P736" s="132"/>
      <c r="Q736" s="132"/>
    </row>
    <row r="737" spans="6:17" s="127" customFormat="1" x14ac:dyDescent="0.2">
      <c r="F737" s="128"/>
      <c r="G737" s="128"/>
      <c r="H737" s="129"/>
      <c r="I737" s="130"/>
      <c r="O737" s="131"/>
      <c r="P737" s="132"/>
      <c r="Q737" s="132"/>
    </row>
    <row r="738" spans="6:17" s="127" customFormat="1" x14ac:dyDescent="0.2">
      <c r="F738" s="128"/>
      <c r="G738" s="128"/>
      <c r="H738" s="129"/>
      <c r="I738" s="130"/>
      <c r="O738" s="131"/>
      <c r="P738" s="132"/>
      <c r="Q738" s="132"/>
    </row>
    <row r="739" spans="6:17" s="127" customFormat="1" x14ac:dyDescent="0.2">
      <c r="F739" s="128"/>
      <c r="G739" s="128"/>
      <c r="H739" s="129"/>
      <c r="I739" s="130"/>
      <c r="O739" s="131"/>
      <c r="P739" s="132"/>
      <c r="Q739" s="132"/>
    </row>
    <row r="740" spans="6:17" s="127" customFormat="1" x14ac:dyDescent="0.2">
      <c r="F740" s="128"/>
      <c r="G740" s="128"/>
      <c r="H740" s="129"/>
      <c r="I740" s="130"/>
      <c r="O740" s="131"/>
      <c r="P740" s="132"/>
      <c r="Q740" s="132"/>
    </row>
    <row r="741" spans="6:17" s="127" customFormat="1" x14ac:dyDescent="0.2">
      <c r="F741" s="128"/>
      <c r="G741" s="128"/>
      <c r="H741" s="129"/>
      <c r="I741" s="130"/>
      <c r="O741" s="131"/>
      <c r="P741" s="132"/>
      <c r="Q741" s="132"/>
    </row>
    <row r="742" spans="6:17" s="127" customFormat="1" x14ac:dyDescent="0.2">
      <c r="F742" s="128"/>
      <c r="G742" s="128"/>
      <c r="H742" s="129"/>
      <c r="I742" s="130"/>
      <c r="O742" s="131"/>
      <c r="P742" s="132"/>
      <c r="Q742" s="132"/>
    </row>
    <row r="743" spans="6:17" s="127" customFormat="1" x14ac:dyDescent="0.2">
      <c r="F743" s="128"/>
      <c r="G743" s="128"/>
      <c r="H743" s="129"/>
      <c r="I743" s="130"/>
      <c r="O743" s="131"/>
      <c r="P743" s="132"/>
      <c r="Q743" s="132"/>
    </row>
    <row r="744" spans="6:17" s="127" customFormat="1" x14ac:dyDescent="0.2">
      <c r="F744" s="128"/>
      <c r="G744" s="128"/>
      <c r="H744" s="129"/>
      <c r="I744" s="130"/>
      <c r="O744" s="131"/>
      <c r="P744" s="132"/>
      <c r="Q744" s="132"/>
    </row>
    <row r="745" spans="6:17" s="127" customFormat="1" x14ac:dyDescent="0.2">
      <c r="F745" s="128"/>
      <c r="G745" s="128"/>
      <c r="H745" s="129"/>
      <c r="I745" s="130"/>
      <c r="O745" s="131"/>
      <c r="P745" s="132"/>
      <c r="Q745" s="132"/>
    </row>
    <row r="746" spans="6:17" s="127" customFormat="1" x14ac:dyDescent="0.2">
      <c r="F746" s="128"/>
      <c r="G746" s="128"/>
      <c r="H746" s="129"/>
      <c r="I746" s="130"/>
      <c r="O746" s="131"/>
      <c r="P746" s="132"/>
      <c r="Q746" s="132"/>
    </row>
    <row r="747" spans="6:17" s="127" customFormat="1" x14ac:dyDescent="0.2">
      <c r="F747" s="128"/>
      <c r="G747" s="128"/>
      <c r="H747" s="129"/>
      <c r="I747" s="130"/>
      <c r="O747" s="131"/>
      <c r="P747" s="132"/>
      <c r="Q747" s="132"/>
    </row>
    <row r="748" spans="6:17" s="127" customFormat="1" x14ac:dyDescent="0.2">
      <c r="F748" s="128"/>
      <c r="G748" s="128"/>
      <c r="H748" s="129"/>
      <c r="I748" s="130"/>
      <c r="O748" s="131"/>
      <c r="P748" s="132"/>
      <c r="Q748" s="132"/>
    </row>
    <row r="749" spans="6:17" s="127" customFormat="1" x14ac:dyDescent="0.2">
      <c r="F749" s="128"/>
      <c r="G749" s="128"/>
      <c r="H749" s="129"/>
      <c r="I749" s="130"/>
      <c r="O749" s="131"/>
      <c r="P749" s="132"/>
      <c r="Q749" s="132"/>
    </row>
    <row r="750" spans="6:17" s="127" customFormat="1" x14ac:dyDescent="0.2">
      <c r="F750" s="128"/>
      <c r="G750" s="128"/>
      <c r="H750" s="129"/>
      <c r="I750" s="130"/>
      <c r="O750" s="131"/>
      <c r="P750" s="132"/>
      <c r="Q750" s="132"/>
    </row>
    <row r="751" spans="6:17" s="127" customFormat="1" x14ac:dyDescent="0.2">
      <c r="F751" s="128"/>
      <c r="G751" s="128"/>
      <c r="H751" s="129"/>
      <c r="I751" s="130"/>
      <c r="O751" s="131"/>
      <c r="P751" s="132"/>
      <c r="Q751" s="132"/>
    </row>
    <row r="752" spans="6:17" s="127" customFormat="1" x14ac:dyDescent="0.2">
      <c r="F752" s="128"/>
      <c r="G752" s="128"/>
      <c r="H752" s="129"/>
      <c r="I752" s="130"/>
      <c r="O752" s="131"/>
      <c r="P752" s="132"/>
      <c r="Q752" s="132"/>
    </row>
    <row r="753" spans="6:17" s="127" customFormat="1" x14ac:dyDescent="0.2">
      <c r="F753" s="128"/>
      <c r="G753" s="128"/>
      <c r="H753" s="129"/>
      <c r="I753" s="130"/>
      <c r="O753" s="131"/>
      <c r="P753" s="132"/>
      <c r="Q753" s="132"/>
    </row>
    <row r="754" spans="6:17" s="127" customFormat="1" x14ac:dyDescent="0.2">
      <c r="F754" s="128"/>
      <c r="G754" s="128"/>
      <c r="H754" s="129"/>
      <c r="I754" s="130"/>
      <c r="O754" s="131"/>
      <c r="P754" s="132"/>
      <c r="Q754" s="132"/>
    </row>
    <row r="755" spans="6:17" s="127" customFormat="1" x14ac:dyDescent="0.2">
      <c r="F755" s="128"/>
      <c r="G755" s="128"/>
      <c r="H755" s="129"/>
      <c r="I755" s="130"/>
      <c r="O755" s="131"/>
      <c r="P755" s="132"/>
      <c r="Q755" s="132"/>
    </row>
    <row r="756" spans="6:17" s="127" customFormat="1" x14ac:dyDescent="0.2">
      <c r="F756" s="128"/>
      <c r="G756" s="128"/>
      <c r="H756" s="129"/>
      <c r="I756" s="130"/>
      <c r="O756" s="131"/>
      <c r="P756" s="132"/>
      <c r="Q756" s="132"/>
    </row>
    <row r="757" spans="6:17" s="127" customFormat="1" x14ac:dyDescent="0.2">
      <c r="F757" s="128"/>
      <c r="G757" s="128"/>
      <c r="H757" s="129"/>
      <c r="I757" s="130"/>
      <c r="O757" s="131"/>
      <c r="P757" s="132"/>
      <c r="Q757" s="132"/>
    </row>
    <row r="758" spans="6:17" s="127" customFormat="1" x14ac:dyDescent="0.2">
      <c r="F758" s="128"/>
      <c r="G758" s="128"/>
      <c r="H758" s="129"/>
      <c r="I758" s="130"/>
      <c r="O758" s="131"/>
      <c r="P758" s="132"/>
      <c r="Q758" s="132"/>
    </row>
    <row r="759" spans="6:17" s="127" customFormat="1" x14ac:dyDescent="0.2">
      <c r="F759" s="128"/>
      <c r="G759" s="128"/>
      <c r="H759" s="129"/>
      <c r="I759" s="130"/>
      <c r="O759" s="131"/>
      <c r="P759" s="132"/>
      <c r="Q759" s="132"/>
    </row>
    <row r="760" spans="6:17" s="127" customFormat="1" x14ac:dyDescent="0.2">
      <c r="F760" s="128"/>
      <c r="G760" s="128"/>
      <c r="H760" s="129"/>
      <c r="I760" s="130"/>
      <c r="O760" s="131"/>
      <c r="P760" s="132"/>
      <c r="Q760" s="132"/>
    </row>
    <row r="761" spans="6:17" s="127" customFormat="1" x14ac:dyDescent="0.2">
      <c r="F761" s="128"/>
      <c r="G761" s="128"/>
      <c r="H761" s="129"/>
      <c r="I761" s="130"/>
      <c r="O761" s="131"/>
      <c r="P761" s="132"/>
      <c r="Q761" s="132"/>
    </row>
    <row r="762" spans="6:17" s="127" customFormat="1" x14ac:dyDescent="0.2">
      <c r="F762" s="128"/>
      <c r="G762" s="128"/>
      <c r="H762" s="129"/>
      <c r="I762" s="130"/>
      <c r="O762" s="131"/>
      <c r="P762" s="132"/>
      <c r="Q762" s="132"/>
    </row>
    <row r="763" spans="6:17" s="127" customFormat="1" x14ac:dyDescent="0.2">
      <c r="F763" s="128"/>
      <c r="G763" s="128"/>
      <c r="H763" s="129"/>
      <c r="I763" s="130"/>
      <c r="O763" s="131"/>
      <c r="P763" s="132"/>
      <c r="Q763" s="132"/>
    </row>
    <row r="764" spans="6:17" s="127" customFormat="1" x14ac:dyDescent="0.2">
      <c r="F764" s="128"/>
      <c r="G764" s="128"/>
      <c r="H764" s="129"/>
      <c r="I764" s="130"/>
      <c r="O764" s="131"/>
      <c r="P764" s="132"/>
      <c r="Q764" s="132"/>
    </row>
    <row r="765" spans="6:17" s="127" customFormat="1" x14ac:dyDescent="0.2">
      <c r="F765" s="128"/>
      <c r="G765" s="128"/>
      <c r="H765" s="129"/>
      <c r="I765" s="130"/>
      <c r="O765" s="131"/>
      <c r="P765" s="132"/>
      <c r="Q765" s="132"/>
    </row>
    <row r="766" spans="6:17" s="127" customFormat="1" x14ac:dyDescent="0.2">
      <c r="F766" s="128"/>
      <c r="G766" s="128"/>
      <c r="H766" s="129"/>
      <c r="I766" s="130"/>
      <c r="O766" s="131"/>
      <c r="P766" s="132"/>
      <c r="Q766" s="132"/>
    </row>
    <row r="767" spans="6:17" s="127" customFormat="1" x14ac:dyDescent="0.2">
      <c r="F767" s="128"/>
      <c r="G767" s="128"/>
      <c r="H767" s="129"/>
      <c r="I767" s="130"/>
      <c r="O767" s="131"/>
      <c r="P767" s="132"/>
      <c r="Q767" s="132"/>
    </row>
    <row r="768" spans="6:17" s="127" customFormat="1" x14ac:dyDescent="0.2">
      <c r="F768" s="128"/>
      <c r="G768" s="128"/>
      <c r="H768" s="129"/>
      <c r="I768" s="130"/>
      <c r="O768" s="131"/>
      <c r="P768" s="132"/>
      <c r="Q768" s="132"/>
    </row>
    <row r="769" spans="6:17" s="127" customFormat="1" x14ac:dyDescent="0.2">
      <c r="F769" s="128"/>
      <c r="G769" s="128"/>
      <c r="H769" s="129"/>
      <c r="I769" s="130"/>
      <c r="O769" s="131"/>
      <c r="P769" s="132"/>
      <c r="Q769" s="132"/>
    </row>
    <row r="770" spans="6:17" s="127" customFormat="1" x14ac:dyDescent="0.2">
      <c r="F770" s="128"/>
      <c r="G770" s="128"/>
      <c r="H770" s="129"/>
      <c r="I770" s="130"/>
      <c r="O770" s="131"/>
      <c r="P770" s="132"/>
      <c r="Q770" s="132"/>
    </row>
    <row r="771" spans="6:17" s="127" customFormat="1" x14ac:dyDescent="0.2">
      <c r="F771" s="128"/>
      <c r="G771" s="128"/>
      <c r="H771" s="129"/>
      <c r="I771" s="130"/>
      <c r="O771" s="131"/>
      <c r="P771" s="132"/>
      <c r="Q771" s="132"/>
    </row>
    <row r="772" spans="6:17" s="127" customFormat="1" x14ac:dyDescent="0.2">
      <c r="F772" s="128"/>
      <c r="G772" s="128"/>
      <c r="H772" s="129"/>
      <c r="I772" s="130"/>
      <c r="O772" s="131"/>
      <c r="P772" s="132"/>
      <c r="Q772" s="132"/>
    </row>
    <row r="773" spans="6:17" s="127" customFormat="1" x14ac:dyDescent="0.2">
      <c r="F773" s="128"/>
      <c r="G773" s="128"/>
      <c r="H773" s="129"/>
      <c r="I773" s="130"/>
      <c r="O773" s="131"/>
      <c r="P773" s="132"/>
      <c r="Q773" s="132"/>
    </row>
    <row r="774" spans="6:17" s="127" customFormat="1" x14ac:dyDescent="0.2">
      <c r="F774" s="128"/>
      <c r="G774" s="128"/>
      <c r="H774" s="129"/>
      <c r="I774" s="130"/>
      <c r="O774" s="131"/>
      <c r="P774" s="132"/>
      <c r="Q774" s="132"/>
    </row>
    <row r="775" spans="6:17" s="127" customFormat="1" x14ac:dyDescent="0.2">
      <c r="F775" s="128"/>
      <c r="G775" s="128"/>
      <c r="H775" s="129"/>
      <c r="I775" s="130"/>
      <c r="O775" s="131"/>
      <c r="P775" s="132"/>
      <c r="Q775" s="132"/>
    </row>
    <row r="776" spans="6:17" s="127" customFormat="1" x14ac:dyDescent="0.2">
      <c r="F776" s="128"/>
      <c r="G776" s="128"/>
      <c r="H776" s="129"/>
      <c r="I776" s="130"/>
      <c r="O776" s="131"/>
      <c r="P776" s="132"/>
      <c r="Q776" s="132"/>
    </row>
    <row r="777" spans="6:17" s="127" customFormat="1" x14ac:dyDescent="0.2">
      <c r="F777" s="128"/>
      <c r="G777" s="128"/>
      <c r="H777" s="129"/>
      <c r="I777" s="130"/>
      <c r="O777" s="131"/>
      <c r="P777" s="132"/>
      <c r="Q777" s="132"/>
    </row>
    <row r="778" spans="6:17" s="127" customFormat="1" x14ac:dyDescent="0.2">
      <c r="F778" s="128"/>
      <c r="G778" s="128"/>
      <c r="H778" s="129"/>
      <c r="I778" s="130"/>
      <c r="O778" s="131"/>
      <c r="P778" s="132"/>
      <c r="Q778" s="132"/>
    </row>
    <row r="779" spans="6:17" s="127" customFormat="1" x14ac:dyDescent="0.2">
      <c r="F779" s="128"/>
      <c r="G779" s="128"/>
      <c r="H779" s="129"/>
      <c r="I779" s="130"/>
      <c r="O779" s="131"/>
      <c r="P779" s="132"/>
      <c r="Q779" s="132"/>
    </row>
    <row r="780" spans="6:17" s="127" customFormat="1" x14ac:dyDescent="0.2">
      <c r="F780" s="128"/>
      <c r="G780" s="128"/>
      <c r="H780" s="129"/>
      <c r="I780" s="130"/>
      <c r="O780" s="131"/>
      <c r="P780" s="132"/>
      <c r="Q780" s="132"/>
    </row>
    <row r="781" spans="6:17" s="127" customFormat="1" x14ac:dyDescent="0.2">
      <c r="F781" s="128"/>
      <c r="G781" s="128"/>
      <c r="H781" s="129"/>
      <c r="I781" s="130"/>
      <c r="O781" s="131"/>
      <c r="P781" s="132"/>
      <c r="Q781" s="132"/>
    </row>
    <row r="782" spans="6:17" s="127" customFormat="1" x14ac:dyDescent="0.2">
      <c r="F782" s="128"/>
      <c r="G782" s="128"/>
      <c r="H782" s="129"/>
      <c r="I782" s="130"/>
      <c r="O782" s="131"/>
      <c r="P782" s="132"/>
      <c r="Q782" s="132"/>
    </row>
    <row r="783" spans="6:17" s="127" customFormat="1" x14ac:dyDescent="0.2">
      <c r="F783" s="128"/>
      <c r="G783" s="128"/>
      <c r="H783" s="129"/>
      <c r="I783" s="130"/>
      <c r="O783" s="131"/>
      <c r="P783" s="132"/>
      <c r="Q783" s="132"/>
    </row>
    <row r="784" spans="6:17" s="127" customFormat="1" x14ac:dyDescent="0.2">
      <c r="F784" s="128"/>
      <c r="G784" s="128"/>
      <c r="H784" s="129"/>
      <c r="I784" s="130"/>
      <c r="O784" s="131"/>
      <c r="P784" s="132"/>
      <c r="Q784" s="132"/>
    </row>
    <row r="785" spans="6:17" s="127" customFormat="1" x14ac:dyDescent="0.2">
      <c r="F785" s="128"/>
      <c r="G785" s="128"/>
      <c r="H785" s="129"/>
      <c r="I785" s="130"/>
      <c r="O785" s="131"/>
      <c r="P785" s="132"/>
      <c r="Q785" s="132"/>
    </row>
    <row r="786" spans="6:17" s="127" customFormat="1" x14ac:dyDescent="0.2">
      <c r="F786" s="128"/>
      <c r="G786" s="128"/>
      <c r="H786" s="129"/>
      <c r="I786" s="130"/>
      <c r="O786" s="131"/>
      <c r="P786" s="132"/>
      <c r="Q786" s="132"/>
    </row>
    <row r="787" spans="6:17" s="127" customFormat="1" x14ac:dyDescent="0.2">
      <c r="F787" s="128"/>
      <c r="G787" s="128"/>
      <c r="H787" s="129"/>
      <c r="I787" s="130"/>
      <c r="O787" s="131"/>
      <c r="P787" s="132"/>
      <c r="Q787" s="132"/>
    </row>
    <row r="788" spans="6:17" s="127" customFormat="1" x14ac:dyDescent="0.2">
      <c r="F788" s="128"/>
      <c r="G788" s="128"/>
      <c r="H788" s="129"/>
      <c r="I788" s="130"/>
      <c r="O788" s="131"/>
      <c r="P788" s="132"/>
      <c r="Q788" s="132"/>
    </row>
    <row r="789" spans="6:17" s="127" customFormat="1" x14ac:dyDescent="0.2">
      <c r="F789" s="128"/>
      <c r="G789" s="128"/>
      <c r="H789" s="129"/>
      <c r="I789" s="130"/>
      <c r="O789" s="131"/>
      <c r="P789" s="132"/>
      <c r="Q789" s="132"/>
    </row>
    <row r="790" spans="6:17" s="127" customFormat="1" x14ac:dyDescent="0.2">
      <c r="F790" s="128"/>
      <c r="G790" s="128"/>
      <c r="H790" s="129"/>
      <c r="I790" s="130"/>
      <c r="O790" s="131"/>
      <c r="P790" s="132"/>
      <c r="Q790" s="132"/>
    </row>
    <row r="791" spans="6:17" s="127" customFormat="1" x14ac:dyDescent="0.2">
      <c r="F791" s="128"/>
      <c r="G791" s="128"/>
      <c r="H791" s="129"/>
      <c r="I791" s="130"/>
      <c r="O791" s="131"/>
      <c r="P791" s="132"/>
      <c r="Q791" s="132"/>
    </row>
    <row r="792" spans="6:17" s="127" customFormat="1" x14ac:dyDescent="0.2">
      <c r="F792" s="128"/>
      <c r="G792" s="128"/>
      <c r="H792" s="129"/>
      <c r="I792" s="130"/>
      <c r="O792" s="131"/>
      <c r="P792" s="132"/>
      <c r="Q792" s="132"/>
    </row>
    <row r="793" spans="6:17" s="127" customFormat="1" x14ac:dyDescent="0.2">
      <c r="F793" s="128"/>
      <c r="G793" s="128"/>
      <c r="H793" s="129"/>
      <c r="I793" s="130"/>
      <c r="O793" s="131"/>
      <c r="P793" s="132"/>
      <c r="Q793" s="132"/>
    </row>
    <row r="794" spans="6:17" s="127" customFormat="1" x14ac:dyDescent="0.2">
      <c r="F794" s="128"/>
      <c r="G794" s="128"/>
      <c r="H794" s="129"/>
      <c r="I794" s="130"/>
      <c r="O794" s="131"/>
      <c r="P794" s="132"/>
      <c r="Q794" s="132"/>
    </row>
    <row r="795" spans="6:17" s="127" customFormat="1" x14ac:dyDescent="0.2">
      <c r="F795" s="128"/>
      <c r="G795" s="128"/>
      <c r="H795" s="129"/>
      <c r="I795" s="130"/>
      <c r="O795" s="131"/>
      <c r="P795" s="132"/>
      <c r="Q795" s="132"/>
    </row>
    <row r="796" spans="6:17" s="127" customFormat="1" x14ac:dyDescent="0.2">
      <c r="F796" s="128"/>
      <c r="G796" s="128"/>
      <c r="H796" s="129"/>
      <c r="I796" s="130"/>
      <c r="O796" s="131"/>
      <c r="P796" s="132"/>
      <c r="Q796" s="132"/>
    </row>
    <row r="797" spans="6:17" s="127" customFormat="1" x14ac:dyDescent="0.2">
      <c r="F797" s="128"/>
      <c r="G797" s="128"/>
      <c r="H797" s="129"/>
      <c r="I797" s="130"/>
      <c r="O797" s="131"/>
      <c r="P797" s="132"/>
      <c r="Q797" s="132"/>
    </row>
    <row r="798" spans="6:17" s="127" customFormat="1" x14ac:dyDescent="0.2">
      <c r="F798" s="128"/>
      <c r="G798" s="128"/>
      <c r="H798" s="129"/>
      <c r="I798" s="130"/>
      <c r="O798" s="131"/>
      <c r="P798" s="132"/>
      <c r="Q798" s="132"/>
    </row>
    <row r="799" spans="6:17" s="127" customFormat="1" x14ac:dyDescent="0.2">
      <c r="F799" s="128"/>
      <c r="G799" s="128"/>
      <c r="H799" s="129"/>
      <c r="I799" s="130"/>
      <c r="O799" s="131"/>
      <c r="P799" s="132"/>
      <c r="Q799" s="132"/>
    </row>
    <row r="800" spans="6:17" s="127" customFormat="1" x14ac:dyDescent="0.2">
      <c r="F800" s="128"/>
      <c r="G800" s="128"/>
      <c r="H800" s="129"/>
      <c r="I800" s="130"/>
      <c r="O800" s="131"/>
      <c r="P800" s="132"/>
      <c r="Q800" s="132"/>
    </row>
    <row r="801" spans="6:17" s="127" customFormat="1" x14ac:dyDescent="0.2">
      <c r="F801" s="128"/>
      <c r="G801" s="128"/>
      <c r="H801" s="129"/>
      <c r="I801" s="130"/>
      <c r="O801" s="131"/>
      <c r="P801" s="132"/>
      <c r="Q801" s="132"/>
    </row>
    <row r="802" spans="6:17" s="127" customFormat="1" x14ac:dyDescent="0.2">
      <c r="F802" s="128"/>
      <c r="G802" s="128"/>
      <c r="H802" s="129"/>
      <c r="I802" s="130"/>
      <c r="O802" s="131"/>
      <c r="P802" s="132"/>
      <c r="Q802" s="132"/>
    </row>
    <row r="803" spans="6:17" s="127" customFormat="1" x14ac:dyDescent="0.2">
      <c r="F803" s="128"/>
      <c r="G803" s="128"/>
      <c r="H803" s="129"/>
      <c r="I803" s="130"/>
      <c r="O803" s="131"/>
      <c r="P803" s="132"/>
      <c r="Q803" s="132"/>
    </row>
    <row r="804" spans="6:17" s="127" customFormat="1" x14ac:dyDescent="0.2">
      <c r="F804" s="128"/>
      <c r="G804" s="128"/>
      <c r="H804" s="129"/>
      <c r="I804" s="130"/>
      <c r="O804" s="131"/>
      <c r="P804" s="132"/>
      <c r="Q804" s="132"/>
    </row>
    <row r="805" spans="6:17" s="127" customFormat="1" x14ac:dyDescent="0.2">
      <c r="F805" s="128"/>
      <c r="G805" s="128"/>
      <c r="H805" s="129"/>
      <c r="I805" s="130"/>
      <c r="O805" s="131"/>
      <c r="P805" s="132"/>
      <c r="Q805" s="132"/>
    </row>
    <row r="806" spans="6:17" s="127" customFormat="1" x14ac:dyDescent="0.2">
      <c r="F806" s="128"/>
      <c r="G806" s="128"/>
      <c r="H806" s="129"/>
      <c r="I806" s="130"/>
      <c r="O806" s="131"/>
      <c r="P806" s="132"/>
      <c r="Q806" s="132"/>
    </row>
    <row r="807" spans="6:17" s="127" customFormat="1" x14ac:dyDescent="0.2">
      <c r="F807" s="128"/>
      <c r="G807" s="128"/>
      <c r="H807" s="129"/>
      <c r="I807" s="130"/>
      <c r="O807" s="131"/>
      <c r="P807" s="132"/>
      <c r="Q807" s="132"/>
    </row>
    <row r="808" spans="6:17" s="127" customFormat="1" x14ac:dyDescent="0.2">
      <c r="F808" s="128"/>
      <c r="G808" s="128"/>
      <c r="H808" s="129"/>
      <c r="I808" s="130"/>
      <c r="O808" s="131"/>
      <c r="P808" s="132"/>
      <c r="Q808" s="132"/>
    </row>
    <row r="809" spans="6:17" s="127" customFormat="1" x14ac:dyDescent="0.2">
      <c r="F809" s="128"/>
      <c r="G809" s="128"/>
      <c r="H809" s="129"/>
      <c r="I809" s="130"/>
      <c r="O809" s="131"/>
      <c r="P809" s="132"/>
      <c r="Q809" s="132"/>
    </row>
    <row r="810" spans="6:17" s="127" customFormat="1" x14ac:dyDescent="0.2">
      <c r="F810" s="128"/>
      <c r="G810" s="128"/>
      <c r="H810" s="129"/>
      <c r="I810" s="130"/>
      <c r="O810" s="131"/>
      <c r="P810" s="132"/>
      <c r="Q810" s="132"/>
    </row>
    <row r="811" spans="6:17" s="127" customFormat="1" x14ac:dyDescent="0.2">
      <c r="F811" s="128"/>
      <c r="G811" s="128"/>
      <c r="H811" s="129"/>
      <c r="I811" s="130"/>
      <c r="O811" s="131"/>
      <c r="P811" s="132"/>
      <c r="Q811" s="132"/>
    </row>
    <row r="812" spans="6:17" s="127" customFormat="1" x14ac:dyDescent="0.2">
      <c r="F812" s="128"/>
      <c r="G812" s="128"/>
      <c r="H812" s="129"/>
      <c r="I812" s="130"/>
      <c r="O812" s="131"/>
      <c r="P812" s="132"/>
      <c r="Q812" s="132"/>
    </row>
    <row r="813" spans="6:17" s="127" customFormat="1" x14ac:dyDescent="0.2">
      <c r="F813" s="128"/>
      <c r="G813" s="128"/>
      <c r="H813" s="129"/>
      <c r="I813" s="130"/>
      <c r="O813" s="131"/>
      <c r="P813" s="132"/>
      <c r="Q813" s="132"/>
    </row>
    <row r="814" spans="6:17" s="127" customFormat="1" x14ac:dyDescent="0.2">
      <c r="F814" s="128"/>
      <c r="G814" s="128"/>
      <c r="H814" s="129"/>
      <c r="I814" s="130"/>
      <c r="O814" s="131"/>
      <c r="P814" s="132"/>
      <c r="Q814" s="132"/>
    </row>
    <row r="815" spans="6:17" s="127" customFormat="1" x14ac:dyDescent="0.2">
      <c r="F815" s="128"/>
      <c r="G815" s="128"/>
      <c r="H815" s="129"/>
      <c r="I815" s="130"/>
      <c r="O815" s="131"/>
      <c r="P815" s="132"/>
      <c r="Q815" s="132"/>
    </row>
    <row r="816" spans="6:17" s="127" customFormat="1" x14ac:dyDescent="0.2">
      <c r="F816" s="128"/>
      <c r="G816" s="128"/>
      <c r="H816" s="129"/>
      <c r="I816" s="130"/>
      <c r="O816" s="131"/>
      <c r="P816" s="132"/>
      <c r="Q816" s="132"/>
    </row>
    <row r="817" spans="6:17" s="127" customFormat="1" x14ac:dyDescent="0.2">
      <c r="F817" s="128"/>
      <c r="G817" s="128"/>
      <c r="H817" s="129"/>
      <c r="I817" s="130"/>
      <c r="O817" s="131"/>
      <c r="P817" s="132"/>
      <c r="Q817" s="132"/>
    </row>
    <row r="818" spans="6:17" s="127" customFormat="1" x14ac:dyDescent="0.2">
      <c r="F818" s="128"/>
      <c r="G818" s="128"/>
      <c r="H818" s="129"/>
      <c r="I818" s="130"/>
      <c r="O818" s="131"/>
      <c r="P818" s="132"/>
      <c r="Q818" s="132"/>
    </row>
    <row r="819" spans="6:17" s="127" customFormat="1" x14ac:dyDescent="0.2">
      <c r="F819" s="128"/>
      <c r="G819" s="128"/>
      <c r="H819" s="129"/>
      <c r="I819" s="130"/>
      <c r="O819" s="131"/>
      <c r="P819" s="132"/>
      <c r="Q819" s="132"/>
    </row>
    <row r="820" spans="6:17" s="127" customFormat="1" x14ac:dyDescent="0.2">
      <c r="F820" s="128"/>
      <c r="G820" s="128"/>
      <c r="H820" s="129"/>
      <c r="I820" s="130"/>
      <c r="O820" s="131"/>
      <c r="P820" s="132"/>
      <c r="Q820" s="132"/>
    </row>
    <row r="821" spans="6:17" s="127" customFormat="1" x14ac:dyDescent="0.2">
      <c r="F821" s="128"/>
      <c r="G821" s="128"/>
      <c r="H821" s="129"/>
      <c r="I821" s="130"/>
      <c r="O821" s="131"/>
      <c r="P821" s="132"/>
      <c r="Q821" s="132"/>
    </row>
    <row r="822" spans="6:17" s="127" customFormat="1" x14ac:dyDescent="0.2">
      <c r="F822" s="128"/>
      <c r="G822" s="128"/>
      <c r="H822" s="129"/>
      <c r="I822" s="130"/>
      <c r="O822" s="131"/>
      <c r="P822" s="132"/>
      <c r="Q822" s="132"/>
    </row>
    <row r="823" spans="6:17" s="127" customFormat="1" x14ac:dyDescent="0.2">
      <c r="F823" s="128"/>
      <c r="G823" s="128"/>
      <c r="H823" s="129"/>
      <c r="I823" s="130"/>
      <c r="O823" s="131"/>
      <c r="P823" s="132"/>
      <c r="Q823" s="132"/>
    </row>
    <row r="824" spans="6:17" s="127" customFormat="1" x14ac:dyDescent="0.2">
      <c r="F824" s="128"/>
      <c r="G824" s="128"/>
      <c r="H824" s="129"/>
      <c r="I824" s="130"/>
      <c r="O824" s="131"/>
      <c r="P824" s="132"/>
      <c r="Q824" s="132"/>
    </row>
    <row r="825" spans="6:17" s="127" customFormat="1" x14ac:dyDescent="0.2">
      <c r="F825" s="128"/>
      <c r="G825" s="128"/>
      <c r="H825" s="129"/>
      <c r="I825" s="130"/>
      <c r="O825" s="131"/>
      <c r="P825" s="132"/>
      <c r="Q825" s="132"/>
    </row>
    <row r="826" spans="6:17" s="127" customFormat="1" x14ac:dyDescent="0.2">
      <c r="F826" s="128"/>
      <c r="G826" s="128"/>
      <c r="H826" s="129"/>
      <c r="I826" s="130"/>
      <c r="O826" s="131"/>
      <c r="P826" s="132"/>
      <c r="Q826" s="132"/>
    </row>
    <row r="827" spans="6:17" s="127" customFormat="1" x14ac:dyDescent="0.2">
      <c r="F827" s="128"/>
      <c r="G827" s="128"/>
      <c r="H827" s="129"/>
      <c r="I827" s="130"/>
      <c r="O827" s="131"/>
      <c r="P827" s="132"/>
      <c r="Q827" s="132"/>
    </row>
    <row r="828" spans="6:17" s="127" customFormat="1" x14ac:dyDescent="0.2">
      <c r="F828" s="128"/>
      <c r="G828" s="128"/>
      <c r="H828" s="129"/>
      <c r="I828" s="130"/>
      <c r="O828" s="131"/>
      <c r="P828" s="132"/>
      <c r="Q828" s="132"/>
    </row>
    <row r="829" spans="6:17" s="127" customFormat="1" x14ac:dyDescent="0.2">
      <c r="F829" s="128"/>
      <c r="G829" s="128"/>
      <c r="H829" s="129"/>
      <c r="I829" s="130"/>
      <c r="O829" s="131"/>
      <c r="P829" s="132"/>
      <c r="Q829" s="132"/>
    </row>
    <row r="830" spans="6:17" s="127" customFormat="1" x14ac:dyDescent="0.2">
      <c r="F830" s="128"/>
      <c r="G830" s="128"/>
      <c r="H830" s="129"/>
      <c r="I830" s="130"/>
      <c r="O830" s="131"/>
      <c r="P830" s="132"/>
      <c r="Q830" s="132"/>
    </row>
    <row r="831" spans="6:17" s="127" customFormat="1" x14ac:dyDescent="0.2">
      <c r="F831" s="128"/>
      <c r="G831" s="128"/>
      <c r="H831" s="129"/>
      <c r="I831" s="130"/>
      <c r="O831" s="131"/>
      <c r="P831" s="132"/>
      <c r="Q831" s="132"/>
    </row>
    <row r="832" spans="6:17" s="127" customFormat="1" x14ac:dyDescent="0.2">
      <c r="F832" s="128"/>
      <c r="G832" s="128"/>
      <c r="H832" s="129"/>
      <c r="I832" s="130"/>
      <c r="O832" s="131"/>
      <c r="P832" s="132"/>
      <c r="Q832" s="132"/>
    </row>
    <row r="833" spans="6:17" s="127" customFormat="1" x14ac:dyDescent="0.2">
      <c r="F833" s="128"/>
      <c r="G833" s="128"/>
      <c r="H833" s="129"/>
      <c r="I833" s="130"/>
      <c r="O833" s="131"/>
      <c r="P833" s="132"/>
      <c r="Q833" s="132"/>
    </row>
    <row r="834" spans="6:17" s="127" customFormat="1" x14ac:dyDescent="0.2">
      <c r="F834" s="128"/>
      <c r="G834" s="128"/>
      <c r="H834" s="129"/>
      <c r="I834" s="130"/>
      <c r="O834" s="131"/>
      <c r="P834" s="132"/>
      <c r="Q834" s="132"/>
    </row>
    <row r="835" spans="6:17" s="127" customFormat="1" x14ac:dyDescent="0.2">
      <c r="F835" s="128"/>
      <c r="G835" s="128"/>
      <c r="H835" s="129"/>
      <c r="I835" s="130"/>
      <c r="O835" s="131"/>
      <c r="P835" s="132"/>
      <c r="Q835" s="132"/>
    </row>
    <row r="836" spans="6:17" s="127" customFormat="1" x14ac:dyDescent="0.2">
      <c r="F836" s="128"/>
      <c r="G836" s="128"/>
      <c r="H836" s="129"/>
      <c r="I836" s="130"/>
      <c r="O836" s="131"/>
      <c r="P836" s="132"/>
      <c r="Q836" s="132"/>
    </row>
    <row r="837" spans="6:17" s="127" customFormat="1" x14ac:dyDescent="0.2">
      <c r="F837" s="128"/>
      <c r="G837" s="128"/>
      <c r="H837" s="129"/>
      <c r="I837" s="130"/>
      <c r="O837" s="131"/>
      <c r="P837" s="132"/>
      <c r="Q837" s="132"/>
    </row>
    <row r="838" spans="6:17" s="127" customFormat="1" x14ac:dyDescent="0.2">
      <c r="F838" s="128"/>
      <c r="G838" s="128"/>
      <c r="H838" s="129"/>
      <c r="I838" s="130"/>
      <c r="O838" s="131"/>
      <c r="P838" s="132"/>
      <c r="Q838" s="132"/>
    </row>
    <row r="839" spans="6:17" s="127" customFormat="1" x14ac:dyDescent="0.2">
      <c r="F839" s="128"/>
      <c r="G839" s="128"/>
      <c r="H839" s="129"/>
      <c r="I839" s="130"/>
      <c r="O839" s="131"/>
      <c r="P839" s="132"/>
      <c r="Q839" s="132"/>
    </row>
    <row r="840" spans="6:17" s="127" customFormat="1" x14ac:dyDescent="0.2">
      <c r="F840" s="128"/>
      <c r="G840" s="128"/>
      <c r="H840" s="129"/>
      <c r="I840" s="130"/>
      <c r="O840" s="131"/>
      <c r="P840" s="132"/>
      <c r="Q840" s="132"/>
    </row>
    <row r="841" spans="6:17" s="127" customFormat="1" x14ac:dyDescent="0.2">
      <c r="F841" s="128"/>
      <c r="G841" s="128"/>
      <c r="H841" s="129"/>
      <c r="I841" s="130"/>
      <c r="O841" s="131"/>
      <c r="P841" s="132"/>
      <c r="Q841" s="132"/>
    </row>
    <row r="842" spans="6:17" s="127" customFormat="1" x14ac:dyDescent="0.2">
      <c r="F842" s="128"/>
      <c r="G842" s="128"/>
      <c r="H842" s="129"/>
      <c r="I842" s="130"/>
      <c r="O842" s="131"/>
      <c r="P842" s="132"/>
      <c r="Q842" s="132"/>
    </row>
    <row r="843" spans="6:17" s="127" customFormat="1" x14ac:dyDescent="0.2">
      <c r="F843" s="128"/>
      <c r="G843" s="128"/>
      <c r="H843" s="129"/>
      <c r="I843" s="130"/>
      <c r="O843" s="131"/>
      <c r="P843" s="132"/>
      <c r="Q843" s="132"/>
    </row>
    <row r="844" spans="6:17" s="127" customFormat="1" x14ac:dyDescent="0.2">
      <c r="F844" s="128"/>
      <c r="G844" s="128"/>
      <c r="H844" s="129"/>
      <c r="I844" s="130"/>
      <c r="O844" s="131"/>
      <c r="P844" s="132"/>
      <c r="Q844" s="132"/>
    </row>
    <row r="845" spans="6:17" s="127" customFormat="1" x14ac:dyDescent="0.2">
      <c r="F845" s="128"/>
      <c r="G845" s="128"/>
      <c r="H845" s="129"/>
      <c r="I845" s="130"/>
      <c r="O845" s="131"/>
      <c r="P845" s="132"/>
      <c r="Q845" s="132"/>
    </row>
    <row r="846" spans="6:17" s="127" customFormat="1" x14ac:dyDescent="0.2">
      <c r="F846" s="128"/>
      <c r="G846" s="128"/>
      <c r="H846" s="129"/>
      <c r="I846" s="130"/>
      <c r="O846" s="131"/>
      <c r="P846" s="132"/>
      <c r="Q846" s="132"/>
    </row>
    <row r="847" spans="6:17" s="127" customFormat="1" x14ac:dyDescent="0.2">
      <c r="F847" s="128"/>
      <c r="G847" s="128"/>
      <c r="H847" s="129"/>
      <c r="I847" s="130"/>
      <c r="O847" s="131"/>
      <c r="P847" s="132"/>
      <c r="Q847" s="132"/>
    </row>
    <row r="848" spans="6:17" s="127" customFormat="1" x14ac:dyDescent="0.2">
      <c r="F848" s="128"/>
      <c r="G848" s="128"/>
      <c r="H848" s="129"/>
      <c r="I848" s="130"/>
      <c r="O848" s="131"/>
      <c r="P848" s="132"/>
      <c r="Q848" s="132"/>
    </row>
    <row r="849" spans="6:17" s="127" customFormat="1" x14ac:dyDescent="0.2">
      <c r="F849" s="128"/>
      <c r="G849" s="128"/>
      <c r="H849" s="129"/>
      <c r="I849" s="130"/>
      <c r="O849" s="131"/>
      <c r="P849" s="132"/>
      <c r="Q849" s="132"/>
    </row>
    <row r="850" spans="6:17" s="127" customFormat="1" x14ac:dyDescent="0.2">
      <c r="F850" s="128"/>
      <c r="G850" s="128"/>
      <c r="H850" s="129"/>
      <c r="I850" s="130"/>
      <c r="O850" s="131"/>
      <c r="P850" s="132"/>
      <c r="Q850" s="132"/>
    </row>
    <row r="851" spans="6:17" s="127" customFormat="1" x14ac:dyDescent="0.2">
      <c r="F851" s="128"/>
      <c r="G851" s="128"/>
      <c r="H851" s="129"/>
      <c r="I851" s="130"/>
      <c r="O851" s="131"/>
      <c r="P851" s="132"/>
      <c r="Q851" s="132"/>
    </row>
    <row r="852" spans="6:17" s="127" customFormat="1" x14ac:dyDescent="0.2">
      <c r="F852" s="128"/>
      <c r="G852" s="128"/>
      <c r="H852" s="129"/>
      <c r="I852" s="130"/>
      <c r="O852" s="131"/>
      <c r="P852" s="132"/>
      <c r="Q852" s="132"/>
    </row>
    <row r="853" spans="6:17" s="127" customFormat="1" x14ac:dyDescent="0.2">
      <c r="F853" s="128"/>
      <c r="G853" s="128"/>
      <c r="H853" s="129"/>
      <c r="I853" s="130"/>
      <c r="O853" s="131"/>
      <c r="P853" s="132"/>
      <c r="Q853" s="132"/>
    </row>
    <row r="854" spans="6:17" s="127" customFormat="1" x14ac:dyDescent="0.2">
      <c r="F854" s="128"/>
      <c r="G854" s="128"/>
      <c r="H854" s="129"/>
      <c r="I854" s="130"/>
      <c r="O854" s="131"/>
      <c r="P854" s="132"/>
      <c r="Q854" s="132"/>
    </row>
    <row r="855" spans="6:17" s="127" customFormat="1" x14ac:dyDescent="0.2">
      <c r="F855" s="128"/>
      <c r="G855" s="128"/>
      <c r="H855" s="129"/>
      <c r="I855" s="130"/>
      <c r="O855" s="131"/>
      <c r="P855" s="132"/>
      <c r="Q855" s="132"/>
    </row>
    <row r="856" spans="6:17" s="127" customFormat="1" x14ac:dyDescent="0.2">
      <c r="F856" s="128"/>
      <c r="G856" s="128"/>
      <c r="H856" s="129"/>
      <c r="I856" s="130"/>
      <c r="O856" s="131"/>
      <c r="P856" s="132"/>
      <c r="Q856" s="132"/>
    </row>
    <row r="857" spans="6:17" s="127" customFormat="1" x14ac:dyDescent="0.2">
      <c r="F857" s="128"/>
      <c r="G857" s="128"/>
      <c r="H857" s="129"/>
      <c r="I857" s="130"/>
      <c r="O857" s="131"/>
      <c r="P857" s="132"/>
      <c r="Q857" s="132"/>
    </row>
    <row r="858" spans="6:17" s="127" customFormat="1" x14ac:dyDescent="0.2">
      <c r="F858" s="128"/>
      <c r="G858" s="128"/>
      <c r="H858" s="129"/>
      <c r="I858" s="130"/>
      <c r="O858" s="131"/>
      <c r="P858" s="132"/>
      <c r="Q858" s="132"/>
    </row>
    <row r="859" spans="6:17" s="127" customFormat="1" x14ac:dyDescent="0.2">
      <c r="F859" s="128"/>
      <c r="G859" s="128"/>
      <c r="H859" s="129"/>
      <c r="I859" s="130"/>
      <c r="O859" s="131"/>
      <c r="P859" s="132"/>
      <c r="Q859" s="132"/>
    </row>
    <row r="860" spans="6:17" s="127" customFormat="1" x14ac:dyDescent="0.2">
      <c r="F860" s="128"/>
      <c r="G860" s="128"/>
      <c r="H860" s="129"/>
      <c r="I860" s="130"/>
      <c r="O860" s="131"/>
      <c r="P860" s="132"/>
      <c r="Q860" s="132"/>
    </row>
    <row r="861" spans="6:17" s="127" customFormat="1" x14ac:dyDescent="0.2">
      <c r="F861" s="128"/>
      <c r="G861" s="128"/>
      <c r="H861" s="129"/>
      <c r="I861" s="130"/>
      <c r="O861" s="131"/>
      <c r="P861" s="132"/>
      <c r="Q861" s="132"/>
    </row>
    <row r="862" spans="6:17" s="127" customFormat="1" x14ac:dyDescent="0.2">
      <c r="F862" s="128"/>
      <c r="G862" s="128"/>
      <c r="H862" s="129"/>
      <c r="I862" s="130"/>
      <c r="O862" s="131"/>
      <c r="P862" s="132"/>
      <c r="Q862" s="132"/>
    </row>
    <row r="863" spans="6:17" s="127" customFormat="1" x14ac:dyDescent="0.2">
      <c r="F863" s="128"/>
      <c r="G863" s="128"/>
      <c r="H863" s="129"/>
      <c r="I863" s="130"/>
      <c r="O863" s="131"/>
      <c r="P863" s="132"/>
      <c r="Q863" s="132"/>
    </row>
    <row r="864" spans="6:17" s="127" customFormat="1" x14ac:dyDescent="0.2">
      <c r="F864" s="128"/>
      <c r="G864" s="128"/>
      <c r="H864" s="129"/>
      <c r="I864" s="130"/>
      <c r="O864" s="131"/>
      <c r="P864" s="132"/>
      <c r="Q864" s="132"/>
    </row>
    <row r="865" spans="6:17" s="127" customFormat="1" x14ac:dyDescent="0.2">
      <c r="F865" s="128"/>
      <c r="G865" s="128"/>
      <c r="H865" s="129"/>
      <c r="I865" s="130"/>
      <c r="O865" s="131"/>
      <c r="P865" s="132"/>
      <c r="Q865" s="132"/>
    </row>
    <row r="866" spans="6:17" s="127" customFormat="1" x14ac:dyDescent="0.2">
      <c r="F866" s="128"/>
      <c r="G866" s="128"/>
      <c r="H866" s="129"/>
      <c r="I866" s="130"/>
      <c r="O866" s="131"/>
      <c r="P866" s="132"/>
      <c r="Q866" s="132"/>
    </row>
    <row r="867" spans="6:17" s="127" customFormat="1" x14ac:dyDescent="0.2">
      <c r="F867" s="128"/>
      <c r="G867" s="128"/>
      <c r="H867" s="129"/>
      <c r="I867" s="130"/>
      <c r="O867" s="131"/>
      <c r="P867" s="132"/>
      <c r="Q867" s="132"/>
    </row>
    <row r="868" spans="6:17" s="127" customFormat="1" x14ac:dyDescent="0.2">
      <c r="F868" s="128"/>
      <c r="G868" s="128"/>
      <c r="H868" s="129"/>
      <c r="I868" s="130"/>
      <c r="O868" s="131"/>
      <c r="P868" s="132"/>
      <c r="Q868" s="132"/>
    </row>
    <row r="869" spans="6:17" s="127" customFormat="1" x14ac:dyDescent="0.2">
      <c r="F869" s="128"/>
      <c r="G869" s="128"/>
      <c r="H869" s="129"/>
      <c r="I869" s="130"/>
      <c r="O869" s="131"/>
      <c r="P869" s="132"/>
      <c r="Q869" s="132"/>
    </row>
    <row r="870" spans="6:17" s="127" customFormat="1" x14ac:dyDescent="0.2">
      <c r="F870" s="128"/>
      <c r="G870" s="128"/>
      <c r="H870" s="129"/>
      <c r="I870" s="130"/>
      <c r="O870" s="131"/>
      <c r="P870" s="132"/>
      <c r="Q870" s="132"/>
    </row>
    <row r="871" spans="6:17" s="127" customFormat="1" x14ac:dyDescent="0.2">
      <c r="F871" s="128"/>
      <c r="G871" s="128"/>
      <c r="H871" s="129"/>
      <c r="I871" s="130"/>
      <c r="O871" s="131"/>
      <c r="P871" s="132"/>
      <c r="Q871" s="132"/>
    </row>
    <row r="872" spans="6:17" s="127" customFormat="1" x14ac:dyDescent="0.2">
      <c r="F872" s="128"/>
      <c r="G872" s="128"/>
      <c r="H872" s="129"/>
      <c r="I872" s="130"/>
      <c r="O872" s="131"/>
      <c r="P872" s="132"/>
      <c r="Q872" s="132"/>
    </row>
    <row r="873" spans="6:17" s="127" customFormat="1" x14ac:dyDescent="0.2">
      <c r="F873" s="128"/>
      <c r="G873" s="128"/>
      <c r="H873" s="129"/>
      <c r="I873" s="130"/>
      <c r="O873" s="131"/>
      <c r="P873" s="132"/>
      <c r="Q873" s="132"/>
    </row>
    <row r="874" spans="6:17" s="127" customFormat="1" x14ac:dyDescent="0.2">
      <c r="F874" s="128"/>
      <c r="G874" s="128"/>
      <c r="H874" s="129"/>
      <c r="I874" s="130"/>
      <c r="O874" s="131"/>
      <c r="P874" s="132"/>
      <c r="Q874" s="132"/>
    </row>
    <row r="875" spans="6:17" s="127" customFormat="1" x14ac:dyDescent="0.2">
      <c r="F875" s="128"/>
      <c r="G875" s="128"/>
      <c r="H875" s="129"/>
      <c r="I875" s="130"/>
      <c r="O875" s="131"/>
      <c r="P875" s="132"/>
      <c r="Q875" s="132"/>
    </row>
    <row r="876" spans="6:17" s="127" customFormat="1" x14ac:dyDescent="0.2">
      <c r="F876" s="128"/>
      <c r="G876" s="128"/>
      <c r="H876" s="129"/>
      <c r="I876" s="130"/>
      <c r="O876" s="131"/>
      <c r="P876" s="132"/>
      <c r="Q876" s="132"/>
    </row>
    <row r="877" spans="6:17" s="127" customFormat="1" x14ac:dyDescent="0.2">
      <c r="F877" s="128"/>
      <c r="G877" s="128"/>
      <c r="H877" s="129"/>
      <c r="I877" s="130"/>
      <c r="O877" s="131"/>
      <c r="P877" s="132"/>
      <c r="Q877" s="132"/>
    </row>
    <row r="878" spans="6:17" s="127" customFormat="1" x14ac:dyDescent="0.2">
      <c r="F878" s="128"/>
      <c r="G878" s="128"/>
      <c r="H878" s="129"/>
      <c r="I878" s="130"/>
      <c r="O878" s="131"/>
      <c r="P878" s="132"/>
      <c r="Q878" s="132"/>
    </row>
    <row r="879" spans="6:17" s="127" customFormat="1" x14ac:dyDescent="0.2">
      <c r="F879" s="128"/>
      <c r="G879" s="128"/>
      <c r="H879" s="129"/>
      <c r="I879" s="130"/>
      <c r="O879" s="131"/>
      <c r="P879" s="132"/>
      <c r="Q879" s="132"/>
    </row>
    <row r="880" spans="6:17" s="127" customFormat="1" x14ac:dyDescent="0.2">
      <c r="F880" s="128"/>
      <c r="G880" s="128"/>
      <c r="H880" s="129"/>
      <c r="I880" s="130"/>
      <c r="O880" s="131"/>
      <c r="P880" s="132"/>
      <c r="Q880" s="132"/>
    </row>
    <row r="881" spans="6:17" s="127" customFormat="1" x14ac:dyDescent="0.2">
      <c r="F881" s="128"/>
      <c r="G881" s="128"/>
      <c r="H881" s="129"/>
      <c r="I881" s="130"/>
      <c r="O881" s="131"/>
      <c r="P881" s="132"/>
      <c r="Q881" s="132"/>
    </row>
    <row r="882" spans="6:17" s="127" customFormat="1" x14ac:dyDescent="0.2">
      <c r="F882" s="128"/>
      <c r="G882" s="128"/>
      <c r="H882" s="129"/>
      <c r="I882" s="130"/>
      <c r="O882" s="131"/>
      <c r="P882" s="132"/>
      <c r="Q882" s="132"/>
    </row>
    <row r="883" spans="6:17" s="127" customFormat="1" x14ac:dyDescent="0.2">
      <c r="F883" s="128"/>
      <c r="G883" s="128"/>
      <c r="H883" s="129"/>
      <c r="I883" s="130"/>
      <c r="O883" s="131"/>
      <c r="P883" s="132"/>
      <c r="Q883" s="132"/>
    </row>
    <row r="884" spans="6:17" s="127" customFormat="1" x14ac:dyDescent="0.2">
      <c r="F884" s="128"/>
      <c r="G884" s="128"/>
      <c r="H884" s="129"/>
      <c r="I884" s="130"/>
      <c r="O884" s="131"/>
      <c r="P884" s="132"/>
      <c r="Q884" s="132"/>
    </row>
    <row r="885" spans="6:17" s="127" customFormat="1" x14ac:dyDescent="0.2">
      <c r="F885" s="128"/>
      <c r="G885" s="128"/>
      <c r="H885" s="129"/>
      <c r="I885" s="130"/>
      <c r="O885" s="131"/>
      <c r="P885" s="132"/>
      <c r="Q885" s="132"/>
    </row>
    <row r="886" spans="6:17" s="127" customFormat="1" x14ac:dyDescent="0.2">
      <c r="F886" s="128"/>
      <c r="G886" s="128"/>
      <c r="H886" s="129"/>
      <c r="I886" s="130"/>
      <c r="O886" s="131"/>
      <c r="P886" s="132"/>
      <c r="Q886" s="132"/>
    </row>
    <row r="887" spans="6:17" s="127" customFormat="1" x14ac:dyDescent="0.2">
      <c r="F887" s="128"/>
      <c r="G887" s="128"/>
      <c r="H887" s="129"/>
      <c r="I887" s="130"/>
      <c r="O887" s="131"/>
      <c r="P887" s="132"/>
      <c r="Q887" s="132"/>
    </row>
    <row r="888" spans="6:17" s="127" customFormat="1" x14ac:dyDescent="0.2">
      <c r="F888" s="128"/>
      <c r="G888" s="128"/>
      <c r="H888" s="129"/>
      <c r="I888" s="130"/>
      <c r="O888" s="131"/>
      <c r="P888" s="132"/>
      <c r="Q888" s="132"/>
    </row>
    <row r="889" spans="6:17" s="127" customFormat="1" x14ac:dyDescent="0.2">
      <c r="F889" s="128"/>
      <c r="G889" s="128"/>
      <c r="H889" s="129"/>
      <c r="I889" s="130"/>
      <c r="O889" s="131"/>
      <c r="P889" s="132"/>
      <c r="Q889" s="132"/>
    </row>
    <row r="890" spans="6:17" s="127" customFormat="1" x14ac:dyDescent="0.2">
      <c r="F890" s="128"/>
      <c r="G890" s="128"/>
      <c r="H890" s="129"/>
      <c r="I890" s="130"/>
      <c r="O890" s="131"/>
      <c r="P890" s="132"/>
      <c r="Q890" s="132"/>
    </row>
    <row r="891" spans="6:17" s="127" customFormat="1" x14ac:dyDescent="0.2">
      <c r="F891" s="128"/>
      <c r="G891" s="128"/>
      <c r="H891" s="129"/>
      <c r="I891" s="130"/>
      <c r="O891" s="131"/>
      <c r="P891" s="132"/>
      <c r="Q891" s="132"/>
    </row>
    <row r="892" spans="6:17" s="127" customFormat="1" x14ac:dyDescent="0.2">
      <c r="F892" s="128"/>
      <c r="G892" s="128"/>
      <c r="H892" s="129"/>
      <c r="I892" s="130"/>
      <c r="O892" s="131"/>
      <c r="P892" s="132"/>
      <c r="Q892" s="132"/>
    </row>
    <row r="893" spans="6:17" s="127" customFormat="1" x14ac:dyDescent="0.2">
      <c r="F893" s="128"/>
      <c r="G893" s="128"/>
      <c r="H893" s="129"/>
      <c r="I893" s="130"/>
      <c r="O893" s="131"/>
      <c r="P893" s="132"/>
      <c r="Q893" s="132"/>
    </row>
    <row r="894" spans="6:17" s="127" customFormat="1" x14ac:dyDescent="0.2">
      <c r="F894" s="128"/>
      <c r="G894" s="128"/>
      <c r="H894" s="129"/>
      <c r="I894" s="130"/>
      <c r="O894" s="131"/>
      <c r="P894" s="132"/>
      <c r="Q894" s="132"/>
    </row>
    <row r="895" spans="6:17" s="127" customFormat="1" x14ac:dyDescent="0.2">
      <c r="F895" s="128"/>
      <c r="G895" s="128"/>
      <c r="H895" s="129"/>
      <c r="I895" s="130"/>
      <c r="O895" s="131"/>
      <c r="P895" s="132"/>
      <c r="Q895" s="132"/>
    </row>
    <row r="896" spans="6:17" s="127" customFormat="1" x14ac:dyDescent="0.2">
      <c r="F896" s="128"/>
      <c r="G896" s="128"/>
      <c r="H896" s="129"/>
      <c r="I896" s="130"/>
      <c r="O896" s="131"/>
      <c r="P896" s="132"/>
      <c r="Q896" s="132"/>
    </row>
    <row r="897" spans="6:17" s="127" customFormat="1" x14ac:dyDescent="0.2">
      <c r="F897" s="128"/>
      <c r="G897" s="128"/>
      <c r="H897" s="129"/>
      <c r="I897" s="130"/>
      <c r="O897" s="131"/>
      <c r="P897" s="132"/>
      <c r="Q897" s="132"/>
    </row>
    <row r="898" spans="6:17" s="127" customFormat="1" x14ac:dyDescent="0.2">
      <c r="F898" s="128"/>
      <c r="G898" s="128"/>
      <c r="H898" s="129"/>
      <c r="I898" s="130"/>
      <c r="O898" s="131"/>
      <c r="P898" s="132"/>
      <c r="Q898" s="132"/>
    </row>
    <row r="899" spans="6:17" s="127" customFormat="1" x14ac:dyDescent="0.2">
      <c r="F899" s="128"/>
      <c r="G899" s="128"/>
      <c r="H899" s="129"/>
      <c r="I899" s="130"/>
      <c r="O899" s="131"/>
      <c r="P899" s="132"/>
      <c r="Q899" s="132"/>
    </row>
    <row r="900" spans="6:17" s="127" customFormat="1" x14ac:dyDescent="0.2">
      <c r="F900" s="128"/>
      <c r="G900" s="128"/>
      <c r="H900" s="129"/>
      <c r="I900" s="130"/>
      <c r="O900" s="131"/>
      <c r="P900" s="132"/>
      <c r="Q900" s="132"/>
    </row>
    <row r="901" spans="6:17" s="127" customFormat="1" x14ac:dyDescent="0.2">
      <c r="F901" s="128"/>
      <c r="G901" s="128"/>
      <c r="H901" s="129"/>
      <c r="I901" s="130"/>
      <c r="O901" s="131"/>
      <c r="P901" s="132"/>
      <c r="Q901" s="132"/>
    </row>
    <row r="902" spans="6:17" s="127" customFormat="1" x14ac:dyDescent="0.2">
      <c r="F902" s="128"/>
      <c r="G902" s="128"/>
      <c r="H902" s="129"/>
      <c r="I902" s="130"/>
      <c r="O902" s="131"/>
      <c r="P902" s="132"/>
      <c r="Q902" s="132"/>
    </row>
    <row r="903" spans="6:17" s="127" customFormat="1" x14ac:dyDescent="0.2">
      <c r="F903" s="128"/>
      <c r="G903" s="128"/>
      <c r="H903" s="129"/>
      <c r="I903" s="130"/>
      <c r="O903" s="131"/>
      <c r="P903" s="132"/>
      <c r="Q903" s="132"/>
    </row>
    <row r="904" spans="6:17" s="127" customFormat="1" x14ac:dyDescent="0.2">
      <c r="F904" s="128"/>
      <c r="G904" s="128"/>
      <c r="H904" s="129"/>
      <c r="I904" s="130"/>
      <c r="O904" s="131"/>
      <c r="P904" s="132"/>
      <c r="Q904" s="132"/>
    </row>
    <row r="905" spans="6:17" s="127" customFormat="1" x14ac:dyDescent="0.2">
      <c r="F905" s="128"/>
      <c r="G905" s="128"/>
      <c r="H905" s="129"/>
      <c r="I905" s="130"/>
      <c r="O905" s="131"/>
      <c r="P905" s="132"/>
      <c r="Q905" s="132"/>
    </row>
    <row r="906" spans="6:17" s="127" customFormat="1" x14ac:dyDescent="0.2">
      <c r="F906" s="128"/>
      <c r="G906" s="128"/>
      <c r="H906" s="129"/>
      <c r="I906" s="130"/>
      <c r="O906" s="131"/>
      <c r="P906" s="132"/>
      <c r="Q906" s="132"/>
    </row>
    <row r="907" spans="6:17" s="127" customFormat="1" x14ac:dyDescent="0.2">
      <c r="F907" s="128"/>
      <c r="G907" s="128"/>
      <c r="H907" s="129"/>
      <c r="I907" s="130"/>
      <c r="O907" s="131"/>
      <c r="P907" s="132"/>
      <c r="Q907" s="132"/>
    </row>
    <row r="908" spans="6:17" s="127" customFormat="1" x14ac:dyDescent="0.2">
      <c r="F908" s="128"/>
      <c r="G908" s="128"/>
      <c r="H908" s="129"/>
      <c r="I908" s="130"/>
      <c r="O908" s="131"/>
      <c r="P908" s="132"/>
      <c r="Q908" s="132"/>
    </row>
    <row r="909" spans="6:17" s="127" customFormat="1" x14ac:dyDescent="0.2">
      <c r="F909" s="128"/>
      <c r="G909" s="128"/>
      <c r="H909" s="129"/>
      <c r="I909" s="130"/>
      <c r="O909" s="131"/>
      <c r="P909" s="132"/>
      <c r="Q909" s="132"/>
    </row>
    <row r="910" spans="6:17" s="127" customFormat="1" x14ac:dyDescent="0.2">
      <c r="F910" s="128"/>
      <c r="G910" s="128"/>
      <c r="H910" s="129"/>
      <c r="I910" s="130"/>
      <c r="O910" s="131"/>
      <c r="P910" s="132"/>
      <c r="Q910" s="132"/>
    </row>
    <row r="911" spans="6:17" s="127" customFormat="1" x14ac:dyDescent="0.2">
      <c r="F911" s="128"/>
      <c r="G911" s="128"/>
      <c r="H911" s="129"/>
      <c r="I911" s="130"/>
      <c r="O911" s="131"/>
      <c r="P911" s="132"/>
      <c r="Q911" s="132"/>
    </row>
    <row r="912" spans="6:17" s="127" customFormat="1" x14ac:dyDescent="0.2">
      <c r="F912" s="128"/>
      <c r="G912" s="128"/>
      <c r="H912" s="129"/>
      <c r="I912" s="130"/>
      <c r="O912" s="131"/>
      <c r="P912" s="132"/>
      <c r="Q912" s="132"/>
    </row>
    <row r="913" spans="6:17" s="127" customFormat="1" x14ac:dyDescent="0.2">
      <c r="F913" s="128"/>
      <c r="G913" s="128"/>
      <c r="H913" s="129"/>
      <c r="I913" s="130"/>
      <c r="O913" s="131"/>
      <c r="P913" s="132"/>
      <c r="Q913" s="132"/>
    </row>
    <row r="914" spans="6:17" s="127" customFormat="1" x14ac:dyDescent="0.2">
      <c r="F914" s="128"/>
      <c r="G914" s="128"/>
      <c r="H914" s="129"/>
      <c r="I914" s="130"/>
      <c r="O914" s="131"/>
      <c r="P914" s="132"/>
      <c r="Q914" s="132"/>
    </row>
    <row r="915" spans="6:17" s="127" customFormat="1" x14ac:dyDescent="0.2">
      <c r="F915" s="128"/>
      <c r="G915" s="128"/>
      <c r="H915" s="129"/>
      <c r="I915" s="130"/>
      <c r="O915" s="131"/>
      <c r="P915" s="132"/>
      <c r="Q915" s="132"/>
    </row>
    <row r="916" spans="6:17" s="127" customFormat="1" x14ac:dyDescent="0.2">
      <c r="F916" s="128"/>
      <c r="G916" s="128"/>
      <c r="H916" s="129"/>
      <c r="I916" s="130"/>
      <c r="O916" s="131"/>
      <c r="P916" s="132"/>
      <c r="Q916" s="132"/>
    </row>
    <row r="917" spans="6:17" s="127" customFormat="1" x14ac:dyDescent="0.2">
      <c r="F917" s="128"/>
      <c r="G917" s="128"/>
      <c r="H917" s="129"/>
      <c r="I917" s="130"/>
      <c r="O917" s="131"/>
      <c r="P917" s="132"/>
      <c r="Q917" s="132"/>
    </row>
    <row r="918" spans="6:17" s="127" customFormat="1" x14ac:dyDescent="0.2">
      <c r="F918" s="128"/>
      <c r="G918" s="128"/>
      <c r="H918" s="129"/>
      <c r="I918" s="130"/>
      <c r="O918" s="131"/>
      <c r="P918" s="132"/>
      <c r="Q918" s="132"/>
    </row>
    <row r="919" spans="6:17" s="127" customFormat="1" x14ac:dyDescent="0.2">
      <c r="F919" s="128"/>
      <c r="G919" s="128"/>
      <c r="H919" s="129"/>
      <c r="I919" s="130"/>
      <c r="O919" s="131"/>
      <c r="P919" s="132"/>
      <c r="Q919" s="132"/>
    </row>
    <row r="920" spans="6:17" s="127" customFormat="1" x14ac:dyDescent="0.2">
      <c r="F920" s="128"/>
      <c r="G920" s="128"/>
      <c r="H920" s="129"/>
      <c r="I920" s="130"/>
      <c r="O920" s="131"/>
      <c r="P920" s="132"/>
      <c r="Q920" s="132"/>
    </row>
    <row r="921" spans="6:17" s="127" customFormat="1" x14ac:dyDescent="0.2">
      <c r="F921" s="128"/>
      <c r="G921" s="128"/>
      <c r="H921" s="129"/>
      <c r="I921" s="130"/>
      <c r="O921" s="131"/>
      <c r="P921" s="132"/>
      <c r="Q921" s="132"/>
    </row>
    <row r="922" spans="6:17" s="127" customFormat="1" x14ac:dyDescent="0.2">
      <c r="F922" s="128"/>
      <c r="G922" s="128"/>
      <c r="H922" s="129"/>
      <c r="I922" s="130"/>
      <c r="O922" s="131"/>
      <c r="P922" s="132"/>
      <c r="Q922" s="132"/>
    </row>
    <row r="923" spans="6:17" s="127" customFormat="1" x14ac:dyDescent="0.2">
      <c r="F923" s="128"/>
      <c r="G923" s="128"/>
      <c r="H923" s="129"/>
      <c r="I923" s="130"/>
      <c r="O923" s="131"/>
      <c r="P923" s="132"/>
      <c r="Q923" s="132"/>
    </row>
    <row r="924" spans="6:17" s="127" customFormat="1" x14ac:dyDescent="0.2">
      <c r="F924" s="128"/>
      <c r="G924" s="128"/>
      <c r="H924" s="129"/>
      <c r="I924" s="130"/>
      <c r="O924" s="131"/>
      <c r="P924" s="132"/>
      <c r="Q924" s="132"/>
    </row>
    <row r="925" spans="6:17" s="127" customFormat="1" x14ac:dyDescent="0.2">
      <c r="F925" s="128"/>
      <c r="G925" s="128"/>
      <c r="H925" s="129"/>
      <c r="I925" s="130"/>
      <c r="O925" s="131"/>
      <c r="P925" s="132"/>
      <c r="Q925" s="132"/>
    </row>
    <row r="926" spans="6:17" s="127" customFormat="1" x14ac:dyDescent="0.2">
      <c r="F926" s="128"/>
      <c r="G926" s="128"/>
      <c r="H926" s="129"/>
      <c r="I926" s="130"/>
      <c r="O926" s="131"/>
      <c r="P926" s="132"/>
      <c r="Q926" s="132"/>
    </row>
    <row r="927" spans="6:17" s="127" customFormat="1" x14ac:dyDescent="0.2">
      <c r="F927" s="128"/>
      <c r="G927" s="128"/>
      <c r="H927" s="129"/>
      <c r="I927" s="130"/>
      <c r="O927" s="131"/>
      <c r="P927" s="132"/>
      <c r="Q927" s="132"/>
    </row>
    <row r="928" spans="6:17" s="127" customFormat="1" x14ac:dyDescent="0.2">
      <c r="F928" s="128"/>
      <c r="G928" s="128"/>
      <c r="H928" s="129"/>
      <c r="I928" s="130"/>
      <c r="O928" s="131"/>
      <c r="P928" s="132"/>
      <c r="Q928" s="132"/>
    </row>
    <row r="929" spans="6:17" s="127" customFormat="1" x14ac:dyDescent="0.2">
      <c r="F929" s="128"/>
      <c r="G929" s="128"/>
      <c r="H929" s="129"/>
      <c r="I929" s="130"/>
      <c r="O929" s="131"/>
      <c r="P929" s="132"/>
      <c r="Q929" s="132"/>
    </row>
    <row r="930" spans="6:17" s="127" customFormat="1" x14ac:dyDescent="0.2">
      <c r="F930" s="128"/>
      <c r="G930" s="128"/>
      <c r="H930" s="129"/>
      <c r="I930" s="130"/>
      <c r="O930" s="131"/>
      <c r="P930" s="132"/>
      <c r="Q930" s="132"/>
    </row>
    <row r="931" spans="6:17" s="127" customFormat="1" x14ac:dyDescent="0.2">
      <c r="F931" s="128"/>
      <c r="G931" s="128"/>
      <c r="H931" s="129"/>
      <c r="I931" s="130"/>
      <c r="O931" s="131"/>
      <c r="P931" s="132"/>
      <c r="Q931" s="132"/>
    </row>
    <row r="932" spans="6:17" s="127" customFormat="1" x14ac:dyDescent="0.2">
      <c r="F932" s="128"/>
      <c r="G932" s="128"/>
      <c r="H932" s="129"/>
      <c r="I932" s="130"/>
      <c r="O932" s="131"/>
      <c r="P932" s="132"/>
      <c r="Q932" s="132"/>
    </row>
    <row r="933" spans="6:17" s="127" customFormat="1" x14ac:dyDescent="0.2">
      <c r="F933" s="128"/>
      <c r="G933" s="128"/>
      <c r="H933" s="129"/>
      <c r="I933" s="130"/>
      <c r="O933" s="131"/>
      <c r="P933" s="132"/>
      <c r="Q933" s="132"/>
    </row>
    <row r="934" spans="6:17" s="127" customFormat="1" x14ac:dyDescent="0.2">
      <c r="F934" s="128"/>
      <c r="G934" s="128"/>
      <c r="H934" s="129"/>
      <c r="I934" s="130"/>
      <c r="O934" s="131"/>
      <c r="P934" s="132"/>
      <c r="Q934" s="132"/>
    </row>
    <row r="935" spans="6:17" s="127" customFormat="1" x14ac:dyDescent="0.2">
      <c r="F935" s="128"/>
      <c r="G935" s="128"/>
      <c r="H935" s="129"/>
      <c r="I935" s="130"/>
      <c r="O935" s="131"/>
      <c r="P935" s="132"/>
      <c r="Q935" s="132"/>
    </row>
    <row r="936" spans="6:17" s="127" customFormat="1" x14ac:dyDescent="0.2">
      <c r="F936" s="128"/>
      <c r="G936" s="128"/>
      <c r="H936" s="129"/>
      <c r="I936" s="130"/>
      <c r="O936" s="131"/>
      <c r="P936" s="132"/>
      <c r="Q936" s="132"/>
    </row>
    <row r="937" spans="6:17" s="127" customFormat="1" x14ac:dyDescent="0.2">
      <c r="F937" s="128"/>
      <c r="G937" s="128"/>
      <c r="H937" s="129"/>
      <c r="I937" s="130"/>
      <c r="O937" s="131"/>
      <c r="P937" s="132"/>
      <c r="Q937" s="132"/>
    </row>
    <row r="938" spans="6:17" s="127" customFormat="1" x14ac:dyDescent="0.2">
      <c r="F938" s="128"/>
      <c r="G938" s="128"/>
      <c r="H938" s="129"/>
      <c r="I938" s="130"/>
      <c r="O938" s="131"/>
      <c r="P938" s="132"/>
      <c r="Q938" s="132"/>
    </row>
    <row r="939" spans="6:17" s="127" customFormat="1" x14ac:dyDescent="0.2">
      <c r="F939" s="128"/>
      <c r="G939" s="128"/>
      <c r="H939" s="129"/>
      <c r="I939" s="130"/>
      <c r="O939" s="131"/>
      <c r="P939" s="132"/>
      <c r="Q939" s="132"/>
    </row>
    <row r="940" spans="6:17" s="127" customFormat="1" x14ac:dyDescent="0.2">
      <c r="F940" s="128"/>
      <c r="G940" s="128"/>
      <c r="H940" s="129"/>
      <c r="I940" s="130"/>
      <c r="O940" s="131"/>
      <c r="P940" s="132"/>
      <c r="Q940" s="132"/>
    </row>
    <row r="941" spans="6:17" s="127" customFormat="1" x14ac:dyDescent="0.2">
      <c r="F941" s="128"/>
      <c r="G941" s="128"/>
      <c r="H941" s="129"/>
      <c r="I941" s="130"/>
      <c r="O941" s="131"/>
      <c r="P941" s="132"/>
      <c r="Q941" s="132"/>
    </row>
    <row r="942" spans="6:17" s="127" customFormat="1" x14ac:dyDescent="0.2">
      <c r="F942" s="128"/>
      <c r="G942" s="128"/>
      <c r="H942" s="129"/>
      <c r="I942" s="130"/>
      <c r="O942" s="131"/>
      <c r="P942" s="132"/>
      <c r="Q942" s="132"/>
    </row>
    <row r="943" spans="6:17" s="127" customFormat="1" x14ac:dyDescent="0.2">
      <c r="F943" s="128"/>
      <c r="G943" s="128"/>
      <c r="H943" s="129"/>
      <c r="I943" s="130"/>
      <c r="O943" s="131"/>
      <c r="P943" s="132"/>
      <c r="Q943" s="132"/>
    </row>
    <row r="944" spans="6:17" s="127" customFormat="1" x14ac:dyDescent="0.2">
      <c r="F944" s="128"/>
      <c r="G944" s="128"/>
      <c r="H944" s="129"/>
      <c r="I944" s="130"/>
      <c r="O944" s="131"/>
      <c r="P944" s="132"/>
      <c r="Q944" s="132"/>
    </row>
    <row r="945" spans="6:17" s="127" customFormat="1" x14ac:dyDescent="0.2">
      <c r="F945" s="128"/>
      <c r="G945" s="128"/>
      <c r="H945" s="129"/>
      <c r="I945" s="130"/>
      <c r="O945" s="131"/>
      <c r="P945" s="132"/>
      <c r="Q945" s="132"/>
    </row>
    <row r="946" spans="6:17" s="127" customFormat="1" x14ac:dyDescent="0.2">
      <c r="F946" s="128"/>
      <c r="G946" s="128"/>
      <c r="H946" s="129"/>
      <c r="I946" s="130"/>
      <c r="O946" s="131"/>
      <c r="P946" s="132"/>
      <c r="Q946" s="132"/>
    </row>
    <row r="947" spans="6:17" s="127" customFormat="1" x14ac:dyDescent="0.2">
      <c r="F947" s="128"/>
      <c r="G947" s="128"/>
      <c r="H947" s="129"/>
      <c r="I947" s="130"/>
      <c r="O947" s="131"/>
      <c r="P947" s="132"/>
      <c r="Q947" s="132"/>
    </row>
    <row r="948" spans="6:17" s="127" customFormat="1" x14ac:dyDescent="0.2">
      <c r="F948" s="128"/>
      <c r="G948" s="128"/>
      <c r="H948" s="129"/>
      <c r="I948" s="130"/>
      <c r="O948" s="131"/>
      <c r="P948" s="132"/>
      <c r="Q948" s="132"/>
    </row>
    <row r="949" spans="6:17" s="127" customFormat="1" x14ac:dyDescent="0.2">
      <c r="F949" s="128"/>
      <c r="G949" s="128"/>
      <c r="H949" s="129"/>
      <c r="I949" s="130"/>
      <c r="O949" s="131"/>
      <c r="P949" s="132"/>
      <c r="Q949" s="132"/>
    </row>
    <row r="950" spans="6:17" s="127" customFormat="1" x14ac:dyDescent="0.2">
      <c r="F950" s="128"/>
      <c r="G950" s="128"/>
      <c r="H950" s="129"/>
      <c r="I950" s="130"/>
      <c r="O950" s="131"/>
      <c r="P950" s="132"/>
      <c r="Q950" s="132"/>
    </row>
    <row r="951" spans="6:17" s="127" customFormat="1" x14ac:dyDescent="0.2">
      <c r="F951" s="128"/>
      <c r="G951" s="128"/>
      <c r="H951" s="129"/>
      <c r="I951" s="130"/>
      <c r="O951" s="131"/>
      <c r="P951" s="132"/>
      <c r="Q951" s="132"/>
    </row>
    <row r="952" spans="6:17" s="127" customFormat="1" x14ac:dyDescent="0.2">
      <c r="F952" s="128"/>
      <c r="G952" s="128"/>
      <c r="H952" s="129"/>
      <c r="I952" s="130"/>
      <c r="O952" s="131"/>
      <c r="P952" s="132"/>
      <c r="Q952" s="132"/>
    </row>
    <row r="953" spans="6:17" s="127" customFormat="1" x14ac:dyDescent="0.2">
      <c r="F953" s="128"/>
      <c r="G953" s="128"/>
      <c r="H953" s="129"/>
      <c r="I953" s="130"/>
      <c r="O953" s="131"/>
      <c r="P953" s="132"/>
      <c r="Q953" s="132"/>
    </row>
    <row r="954" spans="6:17" s="127" customFormat="1" x14ac:dyDescent="0.2">
      <c r="F954" s="128"/>
      <c r="G954" s="128"/>
      <c r="H954" s="129"/>
      <c r="I954" s="130"/>
      <c r="O954" s="131"/>
      <c r="P954" s="132"/>
      <c r="Q954" s="132"/>
    </row>
    <row r="955" spans="6:17" s="127" customFormat="1" x14ac:dyDescent="0.2">
      <c r="F955" s="128"/>
      <c r="G955" s="128"/>
      <c r="H955" s="129"/>
      <c r="I955" s="130"/>
      <c r="O955" s="131"/>
      <c r="P955" s="132"/>
      <c r="Q955" s="132"/>
    </row>
    <row r="956" spans="6:17" s="127" customFormat="1" x14ac:dyDescent="0.2">
      <c r="F956" s="128"/>
      <c r="G956" s="128"/>
      <c r="H956" s="129"/>
      <c r="I956" s="130"/>
      <c r="O956" s="131"/>
      <c r="P956" s="132"/>
      <c r="Q956" s="132"/>
    </row>
    <row r="957" spans="6:17" s="127" customFormat="1" x14ac:dyDescent="0.2">
      <c r="F957" s="128"/>
      <c r="G957" s="128"/>
      <c r="H957" s="129"/>
      <c r="I957" s="130"/>
      <c r="O957" s="131"/>
      <c r="P957" s="132"/>
      <c r="Q957" s="132"/>
    </row>
    <row r="958" spans="6:17" s="127" customFormat="1" x14ac:dyDescent="0.2">
      <c r="F958" s="128"/>
      <c r="G958" s="128"/>
      <c r="H958" s="129"/>
      <c r="I958" s="130"/>
      <c r="O958" s="131"/>
      <c r="P958" s="132"/>
      <c r="Q958" s="132"/>
    </row>
    <row r="959" spans="6:17" s="127" customFormat="1" x14ac:dyDescent="0.2">
      <c r="F959" s="128"/>
      <c r="G959" s="128"/>
      <c r="H959" s="129"/>
      <c r="I959" s="130"/>
      <c r="O959" s="131"/>
      <c r="P959" s="132"/>
      <c r="Q959" s="132"/>
    </row>
    <row r="960" spans="6:17" s="127" customFormat="1" x14ac:dyDescent="0.2">
      <c r="F960" s="128"/>
      <c r="G960" s="128"/>
      <c r="H960" s="129"/>
      <c r="I960" s="130"/>
      <c r="O960" s="131"/>
      <c r="P960" s="132"/>
      <c r="Q960" s="132"/>
    </row>
    <row r="961" spans="6:17" s="127" customFormat="1" x14ac:dyDescent="0.2">
      <c r="F961" s="128"/>
      <c r="G961" s="128"/>
      <c r="H961" s="129"/>
      <c r="I961" s="130"/>
      <c r="O961" s="131"/>
      <c r="P961" s="132"/>
      <c r="Q961" s="132"/>
    </row>
    <row r="962" spans="6:17" s="127" customFormat="1" x14ac:dyDescent="0.2">
      <c r="F962" s="128"/>
      <c r="G962" s="128"/>
      <c r="H962" s="129"/>
      <c r="I962" s="130"/>
      <c r="O962" s="131"/>
      <c r="P962" s="132"/>
      <c r="Q962" s="132"/>
    </row>
    <row r="963" spans="6:17" s="127" customFormat="1" x14ac:dyDescent="0.2">
      <c r="F963" s="128"/>
      <c r="G963" s="128"/>
      <c r="H963" s="129"/>
      <c r="I963" s="130"/>
      <c r="O963" s="131"/>
      <c r="P963" s="132"/>
      <c r="Q963" s="132"/>
    </row>
    <row r="964" spans="6:17" s="127" customFormat="1" x14ac:dyDescent="0.2">
      <c r="F964" s="128"/>
      <c r="G964" s="128"/>
      <c r="H964" s="129"/>
      <c r="I964" s="130"/>
      <c r="O964" s="131"/>
      <c r="P964" s="132"/>
      <c r="Q964" s="132"/>
    </row>
    <row r="965" spans="6:17" s="127" customFormat="1" x14ac:dyDescent="0.2">
      <c r="F965" s="128"/>
      <c r="G965" s="128"/>
      <c r="H965" s="129"/>
      <c r="I965" s="130"/>
      <c r="O965" s="131"/>
      <c r="P965" s="132"/>
      <c r="Q965" s="132"/>
    </row>
    <row r="966" spans="6:17" s="127" customFormat="1" x14ac:dyDescent="0.2">
      <c r="F966" s="128"/>
      <c r="G966" s="128"/>
      <c r="H966" s="129"/>
      <c r="I966" s="130"/>
      <c r="O966" s="131"/>
      <c r="P966" s="132"/>
      <c r="Q966" s="132"/>
    </row>
    <row r="967" spans="6:17" s="127" customFormat="1" x14ac:dyDescent="0.2">
      <c r="F967" s="128"/>
      <c r="G967" s="128"/>
      <c r="H967" s="129"/>
      <c r="I967" s="130"/>
      <c r="O967" s="131"/>
      <c r="P967" s="132"/>
      <c r="Q967" s="132"/>
    </row>
    <row r="968" spans="6:17" s="127" customFormat="1" x14ac:dyDescent="0.2">
      <c r="F968" s="128"/>
      <c r="G968" s="128"/>
      <c r="H968" s="129"/>
      <c r="I968" s="130"/>
      <c r="O968" s="131"/>
      <c r="P968" s="132"/>
      <c r="Q968" s="132"/>
    </row>
    <row r="969" spans="6:17" s="127" customFormat="1" x14ac:dyDescent="0.2">
      <c r="F969" s="128"/>
      <c r="G969" s="128"/>
      <c r="H969" s="129"/>
      <c r="I969" s="130"/>
      <c r="O969" s="131"/>
      <c r="P969" s="132"/>
      <c r="Q969" s="132"/>
    </row>
    <row r="970" spans="6:17" s="127" customFormat="1" x14ac:dyDescent="0.2">
      <c r="F970" s="128"/>
      <c r="G970" s="128"/>
      <c r="H970" s="129"/>
      <c r="I970" s="130"/>
      <c r="O970" s="131"/>
      <c r="P970" s="132"/>
      <c r="Q970" s="132"/>
    </row>
    <row r="971" spans="6:17" s="127" customFormat="1" x14ac:dyDescent="0.2">
      <c r="F971" s="128"/>
      <c r="G971" s="128"/>
      <c r="H971" s="129"/>
      <c r="I971" s="130"/>
      <c r="O971" s="131"/>
      <c r="P971" s="132"/>
      <c r="Q971" s="132"/>
    </row>
    <row r="972" spans="6:17" s="127" customFormat="1" x14ac:dyDescent="0.2">
      <c r="F972" s="128"/>
      <c r="G972" s="128"/>
      <c r="H972" s="129"/>
      <c r="I972" s="130"/>
      <c r="O972" s="131"/>
      <c r="P972" s="132"/>
      <c r="Q972" s="132"/>
    </row>
    <row r="973" spans="6:17" s="127" customFormat="1" x14ac:dyDescent="0.2">
      <c r="F973" s="128"/>
      <c r="G973" s="128"/>
      <c r="H973" s="129"/>
      <c r="I973" s="130"/>
      <c r="O973" s="131"/>
      <c r="P973" s="132"/>
      <c r="Q973" s="132"/>
    </row>
    <row r="974" spans="6:17" s="127" customFormat="1" x14ac:dyDescent="0.2">
      <c r="F974" s="128"/>
      <c r="G974" s="128"/>
      <c r="H974" s="129"/>
      <c r="I974" s="130"/>
      <c r="O974" s="131"/>
      <c r="P974" s="132"/>
      <c r="Q974" s="132"/>
    </row>
    <row r="975" spans="6:17" s="127" customFormat="1" x14ac:dyDescent="0.2">
      <c r="F975" s="128"/>
      <c r="G975" s="128"/>
      <c r="H975" s="129"/>
      <c r="I975" s="130"/>
      <c r="O975" s="131"/>
      <c r="P975" s="132"/>
      <c r="Q975" s="132"/>
    </row>
    <row r="976" spans="6:17" s="127" customFormat="1" x14ac:dyDescent="0.2">
      <c r="F976" s="128"/>
      <c r="G976" s="128"/>
      <c r="H976" s="129"/>
      <c r="I976" s="130"/>
      <c r="O976" s="131"/>
      <c r="P976" s="132"/>
      <c r="Q976" s="132"/>
    </row>
    <row r="977" spans="6:17" s="127" customFormat="1" x14ac:dyDescent="0.2">
      <c r="F977" s="128"/>
      <c r="G977" s="128"/>
      <c r="H977" s="129"/>
      <c r="I977" s="130"/>
      <c r="O977" s="131"/>
      <c r="P977" s="132"/>
      <c r="Q977" s="132"/>
    </row>
    <row r="978" spans="6:17" s="127" customFormat="1" x14ac:dyDescent="0.2">
      <c r="F978" s="128"/>
      <c r="G978" s="128"/>
      <c r="H978" s="129"/>
      <c r="I978" s="130"/>
      <c r="O978" s="131"/>
      <c r="P978" s="132"/>
      <c r="Q978" s="132"/>
    </row>
    <row r="979" spans="6:17" s="127" customFormat="1" x14ac:dyDescent="0.2">
      <c r="F979" s="128"/>
      <c r="G979" s="128"/>
      <c r="H979" s="129"/>
      <c r="I979" s="130"/>
      <c r="O979" s="131"/>
      <c r="P979" s="132"/>
      <c r="Q979" s="132"/>
    </row>
    <row r="980" spans="6:17" s="127" customFormat="1" x14ac:dyDescent="0.2">
      <c r="F980" s="128"/>
      <c r="G980" s="128"/>
      <c r="H980" s="129"/>
      <c r="I980" s="130"/>
      <c r="O980" s="131"/>
      <c r="P980" s="132"/>
      <c r="Q980" s="132"/>
    </row>
    <row r="981" spans="6:17" s="127" customFormat="1" x14ac:dyDescent="0.2">
      <c r="F981" s="128"/>
      <c r="G981" s="128"/>
      <c r="H981" s="129"/>
      <c r="I981" s="130"/>
      <c r="O981" s="131"/>
      <c r="P981" s="132"/>
      <c r="Q981" s="132"/>
    </row>
    <row r="982" spans="6:17" s="127" customFormat="1" x14ac:dyDescent="0.2">
      <c r="F982" s="128"/>
      <c r="G982" s="128"/>
      <c r="H982" s="129"/>
      <c r="I982" s="130"/>
      <c r="O982" s="131"/>
      <c r="P982" s="132"/>
      <c r="Q982" s="132"/>
    </row>
    <row r="983" spans="6:17" s="127" customFormat="1" x14ac:dyDescent="0.2">
      <c r="F983" s="128"/>
      <c r="G983" s="128"/>
      <c r="H983" s="129"/>
      <c r="I983" s="130"/>
      <c r="O983" s="131"/>
      <c r="P983" s="132"/>
      <c r="Q983" s="132"/>
    </row>
    <row r="984" spans="6:17" s="127" customFormat="1" x14ac:dyDescent="0.2">
      <c r="F984" s="128"/>
      <c r="G984" s="128"/>
      <c r="H984" s="129"/>
      <c r="I984" s="130"/>
      <c r="O984" s="131"/>
      <c r="P984" s="132"/>
      <c r="Q984" s="132"/>
    </row>
    <row r="985" spans="6:17" s="127" customFormat="1" x14ac:dyDescent="0.2">
      <c r="F985" s="128"/>
      <c r="G985" s="128"/>
      <c r="H985" s="129"/>
      <c r="I985" s="130"/>
      <c r="O985" s="131"/>
      <c r="P985" s="132"/>
      <c r="Q985" s="132"/>
    </row>
    <row r="986" spans="6:17" s="127" customFormat="1" x14ac:dyDescent="0.2">
      <c r="F986" s="128"/>
      <c r="G986" s="128"/>
      <c r="H986" s="129"/>
      <c r="I986" s="130"/>
      <c r="O986" s="131"/>
      <c r="P986" s="132"/>
      <c r="Q986" s="132"/>
    </row>
    <row r="987" spans="6:17" s="127" customFormat="1" x14ac:dyDescent="0.2">
      <c r="F987" s="128"/>
      <c r="G987" s="128"/>
      <c r="H987" s="129"/>
      <c r="I987" s="130"/>
      <c r="O987" s="131"/>
      <c r="P987" s="132"/>
      <c r="Q987" s="132"/>
    </row>
    <row r="988" spans="6:17" s="127" customFormat="1" x14ac:dyDescent="0.2">
      <c r="F988" s="128"/>
      <c r="G988" s="128"/>
      <c r="H988" s="129"/>
      <c r="I988" s="130"/>
      <c r="O988" s="131"/>
      <c r="P988" s="132"/>
      <c r="Q988" s="132"/>
    </row>
    <row r="989" spans="6:17" s="127" customFormat="1" x14ac:dyDescent="0.2">
      <c r="F989" s="128"/>
      <c r="G989" s="128"/>
      <c r="H989" s="129"/>
      <c r="I989" s="130"/>
      <c r="O989" s="131"/>
      <c r="P989" s="132"/>
      <c r="Q989" s="132"/>
    </row>
    <row r="990" spans="6:17" s="127" customFormat="1" x14ac:dyDescent="0.2">
      <c r="F990" s="128"/>
      <c r="G990" s="128"/>
      <c r="H990" s="129"/>
      <c r="I990" s="130"/>
      <c r="O990" s="131"/>
      <c r="P990" s="132"/>
      <c r="Q990" s="132"/>
    </row>
    <row r="991" spans="6:17" s="127" customFormat="1" x14ac:dyDescent="0.2">
      <c r="F991" s="128"/>
      <c r="G991" s="128"/>
      <c r="H991" s="129"/>
      <c r="I991" s="130"/>
      <c r="O991" s="131"/>
      <c r="P991" s="132"/>
      <c r="Q991" s="132"/>
    </row>
    <row r="992" spans="6:17" s="127" customFormat="1" x14ac:dyDescent="0.2">
      <c r="F992" s="128"/>
      <c r="G992" s="128"/>
      <c r="H992" s="129"/>
      <c r="I992" s="130"/>
      <c r="O992" s="131"/>
      <c r="P992" s="132"/>
      <c r="Q992" s="132"/>
    </row>
    <row r="993" spans="6:17" s="127" customFormat="1" x14ac:dyDescent="0.2">
      <c r="F993" s="128"/>
      <c r="G993" s="128"/>
      <c r="H993" s="129"/>
      <c r="I993" s="130"/>
      <c r="O993" s="131"/>
      <c r="P993" s="132"/>
      <c r="Q993" s="132"/>
    </row>
    <row r="994" spans="6:17" s="127" customFormat="1" x14ac:dyDescent="0.2">
      <c r="F994" s="128"/>
      <c r="G994" s="128"/>
      <c r="H994" s="129"/>
      <c r="I994" s="130"/>
      <c r="O994" s="131"/>
      <c r="P994" s="132"/>
      <c r="Q994" s="132"/>
    </row>
    <row r="995" spans="6:17" s="127" customFormat="1" x14ac:dyDescent="0.2">
      <c r="F995" s="128"/>
      <c r="G995" s="128"/>
      <c r="H995" s="129"/>
      <c r="I995" s="130"/>
      <c r="O995" s="131"/>
      <c r="P995" s="132"/>
      <c r="Q995" s="132"/>
    </row>
    <row r="996" spans="6:17" s="127" customFormat="1" x14ac:dyDescent="0.2">
      <c r="F996" s="128"/>
      <c r="G996" s="128"/>
      <c r="H996" s="129"/>
      <c r="I996" s="130"/>
      <c r="O996" s="131"/>
      <c r="P996" s="132"/>
      <c r="Q996" s="132"/>
    </row>
    <row r="997" spans="6:17" s="127" customFormat="1" x14ac:dyDescent="0.2">
      <c r="F997" s="128"/>
      <c r="G997" s="128"/>
      <c r="H997" s="129"/>
      <c r="I997" s="130"/>
      <c r="O997" s="131"/>
      <c r="P997" s="132"/>
      <c r="Q997" s="132"/>
    </row>
    <row r="998" spans="6:17" s="127" customFormat="1" x14ac:dyDescent="0.2">
      <c r="F998" s="128"/>
      <c r="G998" s="128"/>
      <c r="H998" s="129"/>
      <c r="I998" s="130"/>
      <c r="O998" s="131"/>
      <c r="P998" s="132"/>
      <c r="Q998" s="132"/>
    </row>
    <row r="999" spans="6:17" s="127" customFormat="1" x14ac:dyDescent="0.2">
      <c r="F999" s="128"/>
      <c r="G999" s="128"/>
      <c r="H999" s="129"/>
      <c r="I999" s="130"/>
      <c r="O999" s="131"/>
      <c r="P999" s="132"/>
      <c r="Q999" s="132"/>
    </row>
    <row r="1000" spans="6:17" s="127" customFormat="1" x14ac:dyDescent="0.2">
      <c r="F1000" s="128"/>
      <c r="G1000" s="128"/>
      <c r="H1000" s="129"/>
      <c r="I1000" s="130"/>
      <c r="O1000" s="131"/>
      <c r="P1000" s="132"/>
      <c r="Q1000" s="132"/>
    </row>
    <row r="1001" spans="6:17" s="127" customFormat="1" x14ac:dyDescent="0.2">
      <c r="F1001" s="128"/>
      <c r="G1001" s="128"/>
      <c r="H1001" s="129"/>
      <c r="I1001" s="130"/>
      <c r="O1001" s="131"/>
      <c r="P1001" s="132"/>
      <c r="Q1001" s="132"/>
    </row>
    <row r="1002" spans="6:17" s="127" customFormat="1" x14ac:dyDescent="0.2">
      <c r="F1002" s="128"/>
      <c r="G1002" s="128"/>
      <c r="H1002" s="129"/>
      <c r="I1002" s="130"/>
      <c r="O1002" s="131"/>
      <c r="P1002" s="132"/>
      <c r="Q1002" s="132"/>
    </row>
    <row r="1003" spans="6:17" s="127" customFormat="1" x14ac:dyDescent="0.2">
      <c r="F1003" s="128"/>
      <c r="G1003" s="128"/>
      <c r="H1003" s="129"/>
      <c r="I1003" s="130"/>
      <c r="O1003" s="131"/>
      <c r="P1003" s="132"/>
      <c r="Q1003" s="132"/>
    </row>
    <row r="1004" spans="6:17" s="127" customFormat="1" x14ac:dyDescent="0.2">
      <c r="F1004" s="128"/>
      <c r="G1004" s="128"/>
      <c r="H1004" s="129"/>
      <c r="I1004" s="130"/>
      <c r="O1004" s="131"/>
      <c r="P1004" s="132"/>
      <c r="Q1004" s="132"/>
    </row>
    <row r="1005" spans="6:17" s="127" customFormat="1" x14ac:dyDescent="0.2">
      <c r="F1005" s="128"/>
      <c r="G1005" s="128"/>
      <c r="H1005" s="129"/>
      <c r="I1005" s="130"/>
      <c r="O1005" s="131"/>
      <c r="P1005" s="132"/>
      <c r="Q1005" s="132"/>
    </row>
    <row r="1006" spans="6:17" s="127" customFormat="1" x14ac:dyDescent="0.2">
      <c r="F1006" s="128"/>
      <c r="G1006" s="128"/>
      <c r="H1006" s="129"/>
      <c r="I1006" s="130"/>
      <c r="O1006" s="131"/>
      <c r="P1006" s="132"/>
      <c r="Q1006" s="132"/>
    </row>
    <row r="1007" spans="6:17" s="127" customFormat="1" x14ac:dyDescent="0.2">
      <c r="F1007" s="128"/>
      <c r="G1007" s="128"/>
      <c r="H1007" s="129"/>
      <c r="I1007" s="130"/>
      <c r="O1007" s="131"/>
      <c r="P1007" s="132"/>
      <c r="Q1007" s="132"/>
    </row>
    <row r="1008" spans="6:17" s="127" customFormat="1" x14ac:dyDescent="0.2">
      <c r="F1008" s="128"/>
      <c r="G1008" s="128"/>
      <c r="H1008" s="129"/>
      <c r="I1008" s="130"/>
      <c r="O1008" s="131"/>
      <c r="P1008" s="132"/>
      <c r="Q1008" s="132"/>
    </row>
    <row r="1009" spans="6:17" s="127" customFormat="1" x14ac:dyDescent="0.2">
      <c r="F1009" s="128"/>
      <c r="G1009" s="128"/>
      <c r="H1009" s="129"/>
      <c r="I1009" s="130"/>
      <c r="O1009" s="131"/>
      <c r="P1009" s="132"/>
      <c r="Q1009" s="132"/>
    </row>
    <row r="1010" spans="6:17" s="127" customFormat="1" x14ac:dyDescent="0.2">
      <c r="F1010" s="128"/>
      <c r="G1010" s="128"/>
      <c r="H1010" s="129"/>
      <c r="I1010" s="130"/>
      <c r="O1010" s="131"/>
      <c r="P1010" s="132"/>
      <c r="Q1010" s="132"/>
    </row>
    <row r="1011" spans="6:17" s="127" customFormat="1" x14ac:dyDescent="0.2">
      <c r="F1011" s="128"/>
      <c r="G1011" s="128"/>
      <c r="H1011" s="129"/>
      <c r="I1011" s="130"/>
      <c r="O1011" s="131"/>
      <c r="P1011" s="132"/>
      <c r="Q1011" s="132"/>
    </row>
    <row r="1012" spans="6:17" s="127" customFormat="1" x14ac:dyDescent="0.2">
      <c r="F1012" s="128"/>
      <c r="G1012" s="128"/>
      <c r="H1012" s="129"/>
      <c r="I1012" s="130"/>
      <c r="O1012" s="131"/>
      <c r="P1012" s="132"/>
      <c r="Q1012" s="132"/>
    </row>
    <row r="1013" spans="6:17" s="127" customFormat="1" x14ac:dyDescent="0.2">
      <c r="F1013" s="128"/>
      <c r="G1013" s="128"/>
      <c r="H1013" s="129"/>
      <c r="I1013" s="130"/>
      <c r="O1013" s="131"/>
      <c r="P1013" s="132"/>
      <c r="Q1013" s="132"/>
    </row>
    <row r="1014" spans="6:17" s="127" customFormat="1" x14ac:dyDescent="0.2">
      <c r="F1014" s="128"/>
      <c r="G1014" s="128"/>
      <c r="H1014" s="129"/>
      <c r="I1014" s="130"/>
      <c r="O1014" s="131"/>
      <c r="P1014" s="132"/>
      <c r="Q1014" s="132"/>
    </row>
    <row r="1015" spans="6:17" s="127" customFormat="1" x14ac:dyDescent="0.2">
      <c r="F1015" s="128"/>
      <c r="G1015" s="128"/>
      <c r="H1015" s="129"/>
      <c r="I1015" s="130"/>
      <c r="O1015" s="131"/>
      <c r="P1015" s="132"/>
      <c r="Q1015" s="132"/>
    </row>
    <row r="1016" spans="6:17" s="127" customFormat="1" x14ac:dyDescent="0.2">
      <c r="F1016" s="128"/>
      <c r="G1016" s="128"/>
      <c r="H1016" s="129"/>
      <c r="I1016" s="130"/>
      <c r="O1016" s="131"/>
      <c r="P1016" s="132"/>
      <c r="Q1016" s="132"/>
    </row>
    <row r="1017" spans="6:17" s="127" customFormat="1" x14ac:dyDescent="0.2">
      <c r="F1017" s="128"/>
      <c r="G1017" s="128"/>
      <c r="H1017" s="129"/>
      <c r="I1017" s="130"/>
      <c r="O1017" s="131"/>
      <c r="P1017" s="132"/>
      <c r="Q1017" s="132"/>
    </row>
    <row r="1018" spans="6:17" s="127" customFormat="1" x14ac:dyDescent="0.2">
      <c r="F1018" s="128"/>
      <c r="G1018" s="128"/>
      <c r="H1018" s="129"/>
      <c r="I1018" s="130"/>
      <c r="O1018" s="131"/>
      <c r="P1018" s="132"/>
      <c r="Q1018" s="132"/>
    </row>
    <row r="1019" spans="6:17" s="127" customFormat="1" x14ac:dyDescent="0.2">
      <c r="F1019" s="128"/>
      <c r="G1019" s="128"/>
      <c r="H1019" s="129"/>
      <c r="I1019" s="130"/>
      <c r="O1019" s="131"/>
      <c r="P1019" s="132"/>
      <c r="Q1019" s="132"/>
    </row>
    <row r="1020" spans="6:17" s="127" customFormat="1" x14ac:dyDescent="0.2">
      <c r="F1020" s="128"/>
      <c r="G1020" s="128"/>
      <c r="H1020" s="129"/>
      <c r="I1020" s="130"/>
      <c r="O1020" s="131"/>
      <c r="P1020" s="132"/>
      <c r="Q1020" s="132"/>
    </row>
    <row r="1021" spans="6:17" s="127" customFormat="1" x14ac:dyDescent="0.2">
      <c r="F1021" s="128"/>
      <c r="G1021" s="128"/>
      <c r="H1021" s="129"/>
      <c r="I1021" s="130"/>
      <c r="O1021" s="131"/>
      <c r="P1021" s="132"/>
      <c r="Q1021" s="132"/>
    </row>
    <row r="1022" spans="6:17" s="127" customFormat="1" x14ac:dyDescent="0.2">
      <c r="F1022" s="128"/>
      <c r="G1022" s="128"/>
      <c r="H1022" s="129"/>
      <c r="I1022" s="130"/>
      <c r="O1022" s="131"/>
      <c r="P1022" s="132"/>
      <c r="Q1022" s="132"/>
    </row>
    <row r="1023" spans="6:17" s="127" customFormat="1" x14ac:dyDescent="0.2">
      <c r="F1023" s="128"/>
      <c r="G1023" s="128"/>
      <c r="H1023" s="129"/>
      <c r="I1023" s="130"/>
      <c r="O1023" s="131"/>
      <c r="P1023" s="132"/>
      <c r="Q1023" s="132"/>
    </row>
    <row r="1024" spans="6:17" s="127" customFormat="1" x14ac:dyDescent="0.2">
      <c r="F1024" s="128"/>
      <c r="G1024" s="128"/>
      <c r="H1024" s="129"/>
      <c r="I1024" s="130"/>
      <c r="O1024" s="131"/>
      <c r="P1024" s="132"/>
      <c r="Q1024" s="132"/>
    </row>
    <row r="1025" spans="6:17" s="127" customFormat="1" x14ac:dyDescent="0.2">
      <c r="F1025" s="128"/>
      <c r="G1025" s="128"/>
      <c r="H1025" s="129"/>
      <c r="I1025" s="130"/>
      <c r="O1025" s="131"/>
      <c r="P1025" s="132"/>
      <c r="Q1025" s="132"/>
    </row>
    <row r="1026" spans="6:17" s="127" customFormat="1" x14ac:dyDescent="0.2">
      <c r="F1026" s="128"/>
      <c r="G1026" s="128"/>
      <c r="H1026" s="129"/>
      <c r="I1026" s="130"/>
      <c r="O1026" s="131"/>
      <c r="P1026" s="132"/>
      <c r="Q1026" s="132"/>
    </row>
    <row r="1027" spans="6:17" s="127" customFormat="1" x14ac:dyDescent="0.2">
      <c r="F1027" s="128"/>
      <c r="G1027" s="128"/>
      <c r="H1027" s="129"/>
      <c r="I1027" s="130"/>
      <c r="O1027" s="131"/>
      <c r="P1027" s="132"/>
      <c r="Q1027" s="132"/>
    </row>
    <row r="1028" spans="6:17" s="127" customFormat="1" x14ac:dyDescent="0.2">
      <c r="F1028" s="128"/>
      <c r="G1028" s="128"/>
      <c r="H1028" s="129"/>
      <c r="I1028" s="130"/>
      <c r="O1028" s="131"/>
      <c r="P1028" s="132"/>
      <c r="Q1028" s="132"/>
    </row>
    <row r="1029" spans="6:17" s="127" customFormat="1" x14ac:dyDescent="0.2">
      <c r="F1029" s="128"/>
      <c r="G1029" s="128"/>
      <c r="H1029" s="129"/>
      <c r="I1029" s="130"/>
      <c r="O1029" s="131"/>
      <c r="P1029" s="132"/>
      <c r="Q1029" s="132"/>
    </row>
    <row r="1030" spans="6:17" s="127" customFormat="1" x14ac:dyDescent="0.2">
      <c r="F1030" s="128"/>
      <c r="G1030" s="128"/>
      <c r="H1030" s="129"/>
      <c r="I1030" s="130"/>
      <c r="O1030" s="131"/>
      <c r="P1030" s="132"/>
      <c r="Q1030" s="132"/>
    </row>
    <row r="1031" spans="6:17" s="127" customFormat="1" x14ac:dyDescent="0.2">
      <c r="F1031" s="128"/>
      <c r="G1031" s="128"/>
      <c r="H1031" s="129"/>
      <c r="I1031" s="130"/>
      <c r="O1031" s="131"/>
      <c r="P1031" s="132"/>
      <c r="Q1031" s="132"/>
    </row>
    <row r="1032" spans="6:17" s="127" customFormat="1" x14ac:dyDescent="0.2">
      <c r="F1032" s="128"/>
      <c r="G1032" s="128"/>
      <c r="H1032" s="129"/>
      <c r="I1032" s="130"/>
      <c r="O1032" s="131"/>
      <c r="P1032" s="132"/>
      <c r="Q1032" s="132"/>
    </row>
    <row r="1033" spans="6:17" s="127" customFormat="1" x14ac:dyDescent="0.2">
      <c r="F1033" s="128"/>
      <c r="G1033" s="128"/>
      <c r="H1033" s="129"/>
      <c r="I1033" s="130"/>
      <c r="O1033" s="131"/>
      <c r="P1033" s="132"/>
      <c r="Q1033" s="132"/>
    </row>
    <row r="1034" spans="6:17" s="127" customFormat="1" x14ac:dyDescent="0.2">
      <c r="F1034" s="128"/>
      <c r="G1034" s="128"/>
      <c r="H1034" s="129"/>
      <c r="I1034" s="130"/>
      <c r="O1034" s="131"/>
      <c r="P1034" s="132"/>
      <c r="Q1034" s="132"/>
    </row>
    <row r="1035" spans="6:17" s="127" customFormat="1" x14ac:dyDescent="0.2">
      <c r="F1035" s="128"/>
      <c r="G1035" s="128"/>
      <c r="H1035" s="129"/>
      <c r="I1035" s="130"/>
      <c r="O1035" s="131"/>
      <c r="P1035" s="132"/>
      <c r="Q1035" s="132"/>
    </row>
    <row r="1036" spans="6:17" s="127" customFormat="1" x14ac:dyDescent="0.2">
      <c r="F1036" s="128"/>
      <c r="G1036" s="128"/>
      <c r="H1036" s="129"/>
      <c r="I1036" s="130"/>
      <c r="O1036" s="131"/>
      <c r="P1036" s="132"/>
      <c r="Q1036" s="132"/>
    </row>
    <row r="1037" spans="6:17" s="127" customFormat="1" x14ac:dyDescent="0.2">
      <c r="F1037" s="128"/>
      <c r="G1037" s="128"/>
      <c r="H1037" s="129"/>
      <c r="I1037" s="130"/>
      <c r="O1037" s="131"/>
      <c r="P1037" s="132"/>
      <c r="Q1037" s="132"/>
    </row>
    <row r="1038" spans="6:17" s="127" customFormat="1" x14ac:dyDescent="0.2">
      <c r="F1038" s="128"/>
      <c r="G1038" s="128"/>
      <c r="H1038" s="129"/>
      <c r="I1038" s="130"/>
      <c r="O1038" s="131"/>
      <c r="P1038" s="132"/>
      <c r="Q1038" s="132"/>
    </row>
    <row r="1039" spans="6:17" s="127" customFormat="1" x14ac:dyDescent="0.2">
      <c r="F1039" s="128"/>
      <c r="G1039" s="128"/>
      <c r="H1039" s="129"/>
      <c r="I1039" s="130"/>
      <c r="O1039" s="131"/>
      <c r="P1039" s="132"/>
      <c r="Q1039" s="132"/>
    </row>
    <row r="1040" spans="6:17" s="127" customFormat="1" x14ac:dyDescent="0.2">
      <c r="F1040" s="128"/>
      <c r="G1040" s="128"/>
      <c r="H1040" s="129"/>
      <c r="I1040" s="130"/>
      <c r="O1040" s="131"/>
      <c r="P1040" s="132"/>
      <c r="Q1040" s="132"/>
    </row>
    <row r="1041" spans="6:17" s="127" customFormat="1" x14ac:dyDescent="0.2">
      <c r="F1041" s="128"/>
      <c r="G1041" s="128"/>
      <c r="H1041" s="129"/>
      <c r="I1041" s="130"/>
      <c r="O1041" s="131"/>
      <c r="P1041" s="132"/>
      <c r="Q1041" s="132"/>
    </row>
    <row r="1042" spans="6:17" s="127" customFormat="1" x14ac:dyDescent="0.2">
      <c r="F1042" s="128"/>
      <c r="G1042" s="128"/>
      <c r="H1042" s="129"/>
      <c r="I1042" s="130"/>
      <c r="O1042" s="131"/>
      <c r="P1042" s="132"/>
      <c r="Q1042" s="132"/>
    </row>
    <row r="1043" spans="6:17" s="127" customFormat="1" x14ac:dyDescent="0.2">
      <c r="F1043" s="128"/>
      <c r="G1043" s="128"/>
      <c r="H1043" s="129"/>
      <c r="I1043" s="130"/>
      <c r="O1043" s="131"/>
      <c r="P1043" s="132"/>
      <c r="Q1043" s="132"/>
    </row>
    <row r="1044" spans="6:17" s="127" customFormat="1" x14ac:dyDescent="0.2">
      <c r="F1044" s="128"/>
      <c r="G1044" s="128"/>
      <c r="H1044" s="129"/>
      <c r="I1044" s="130"/>
      <c r="O1044" s="131"/>
      <c r="P1044" s="132"/>
      <c r="Q1044" s="132"/>
    </row>
    <row r="1045" spans="6:17" s="127" customFormat="1" x14ac:dyDescent="0.2">
      <c r="F1045" s="128"/>
      <c r="G1045" s="128"/>
      <c r="H1045" s="129"/>
      <c r="I1045" s="130"/>
      <c r="O1045" s="131"/>
      <c r="P1045" s="132"/>
      <c r="Q1045" s="132"/>
    </row>
    <row r="1046" spans="6:17" s="127" customFormat="1" x14ac:dyDescent="0.2">
      <c r="F1046" s="128"/>
      <c r="G1046" s="128"/>
      <c r="H1046" s="129"/>
      <c r="I1046" s="130"/>
      <c r="O1046" s="131"/>
      <c r="P1046" s="132"/>
      <c r="Q1046" s="132"/>
    </row>
    <row r="1047" spans="6:17" s="127" customFormat="1" x14ac:dyDescent="0.2">
      <c r="F1047" s="128"/>
      <c r="G1047" s="128"/>
      <c r="H1047" s="129"/>
      <c r="I1047" s="130"/>
      <c r="O1047" s="131"/>
      <c r="P1047" s="132"/>
      <c r="Q1047" s="132"/>
    </row>
    <row r="1048" spans="6:17" s="127" customFormat="1" x14ac:dyDescent="0.2">
      <c r="F1048" s="128"/>
      <c r="G1048" s="128"/>
      <c r="H1048" s="129"/>
      <c r="I1048" s="130"/>
      <c r="O1048" s="131"/>
      <c r="P1048" s="132"/>
      <c r="Q1048" s="132"/>
    </row>
    <row r="1049" spans="6:17" s="127" customFormat="1" x14ac:dyDescent="0.2">
      <c r="F1049" s="128"/>
      <c r="G1049" s="128"/>
      <c r="H1049" s="129"/>
      <c r="I1049" s="130"/>
      <c r="O1049" s="131"/>
      <c r="P1049" s="132"/>
      <c r="Q1049" s="132"/>
    </row>
    <row r="1050" spans="6:17" s="127" customFormat="1" x14ac:dyDescent="0.2">
      <c r="F1050" s="128"/>
      <c r="G1050" s="128"/>
      <c r="H1050" s="129"/>
      <c r="I1050" s="130"/>
      <c r="O1050" s="131"/>
      <c r="P1050" s="132"/>
      <c r="Q1050" s="132"/>
    </row>
    <row r="1051" spans="6:17" s="127" customFormat="1" x14ac:dyDescent="0.2">
      <c r="F1051" s="128"/>
      <c r="G1051" s="128"/>
      <c r="H1051" s="129"/>
      <c r="I1051" s="130"/>
      <c r="O1051" s="131"/>
      <c r="P1051" s="132"/>
      <c r="Q1051" s="132"/>
    </row>
    <row r="1052" spans="6:17" s="127" customFormat="1" x14ac:dyDescent="0.2">
      <c r="F1052" s="128"/>
      <c r="G1052" s="128"/>
      <c r="H1052" s="129"/>
      <c r="I1052" s="130"/>
      <c r="O1052" s="131"/>
      <c r="P1052" s="132"/>
      <c r="Q1052" s="132"/>
    </row>
    <row r="1053" spans="6:17" s="127" customFormat="1" x14ac:dyDescent="0.2">
      <c r="F1053" s="128"/>
      <c r="G1053" s="128"/>
      <c r="H1053" s="129"/>
      <c r="I1053" s="130"/>
      <c r="O1053" s="131"/>
      <c r="P1053" s="132"/>
      <c r="Q1053" s="132"/>
    </row>
    <row r="1054" spans="6:17" s="127" customFormat="1" x14ac:dyDescent="0.2">
      <c r="F1054" s="128"/>
      <c r="G1054" s="128"/>
      <c r="H1054" s="129"/>
      <c r="I1054" s="130"/>
      <c r="O1054" s="131"/>
      <c r="P1054" s="132"/>
      <c r="Q1054" s="132"/>
    </row>
    <row r="1055" spans="6:17" s="127" customFormat="1" x14ac:dyDescent="0.2">
      <c r="F1055" s="128"/>
      <c r="G1055" s="128"/>
      <c r="H1055" s="129"/>
      <c r="I1055" s="130"/>
      <c r="O1055" s="131"/>
      <c r="P1055" s="132"/>
      <c r="Q1055" s="132"/>
    </row>
    <row r="1056" spans="6:17" s="127" customFormat="1" x14ac:dyDescent="0.2">
      <c r="F1056" s="128"/>
      <c r="G1056" s="128"/>
      <c r="H1056" s="129"/>
      <c r="I1056" s="130"/>
      <c r="O1056" s="131"/>
      <c r="P1056" s="132"/>
      <c r="Q1056" s="132"/>
    </row>
    <row r="1057" spans="6:17" s="127" customFormat="1" x14ac:dyDescent="0.2">
      <c r="F1057" s="128"/>
      <c r="G1057" s="128"/>
      <c r="H1057" s="129"/>
      <c r="I1057" s="130"/>
      <c r="O1057" s="131"/>
      <c r="P1057" s="132"/>
      <c r="Q1057" s="132"/>
    </row>
    <row r="1058" spans="6:17" s="127" customFormat="1" x14ac:dyDescent="0.2">
      <c r="F1058" s="128"/>
      <c r="G1058" s="128"/>
      <c r="H1058" s="129"/>
      <c r="I1058" s="130"/>
      <c r="O1058" s="131"/>
      <c r="P1058" s="132"/>
      <c r="Q1058" s="132"/>
    </row>
    <row r="1059" spans="6:17" s="127" customFormat="1" x14ac:dyDescent="0.2">
      <c r="F1059" s="128"/>
      <c r="G1059" s="128"/>
      <c r="H1059" s="129"/>
      <c r="I1059" s="130"/>
      <c r="O1059" s="131"/>
      <c r="P1059" s="132"/>
      <c r="Q1059" s="132"/>
    </row>
    <row r="1060" spans="6:17" s="127" customFormat="1" x14ac:dyDescent="0.2">
      <c r="F1060" s="128"/>
      <c r="G1060" s="128"/>
      <c r="H1060" s="129"/>
      <c r="I1060" s="130"/>
      <c r="O1060" s="131"/>
      <c r="P1060" s="132"/>
      <c r="Q1060" s="132"/>
    </row>
    <row r="1061" spans="6:17" s="127" customFormat="1" x14ac:dyDescent="0.2">
      <c r="F1061" s="128"/>
      <c r="G1061" s="128"/>
      <c r="H1061" s="129"/>
      <c r="I1061" s="130"/>
      <c r="O1061" s="131"/>
      <c r="P1061" s="132"/>
      <c r="Q1061" s="132"/>
    </row>
    <row r="1062" spans="6:17" s="127" customFormat="1" x14ac:dyDescent="0.2">
      <c r="F1062" s="128"/>
      <c r="G1062" s="128"/>
      <c r="H1062" s="129"/>
      <c r="I1062" s="130"/>
      <c r="O1062" s="131"/>
      <c r="P1062" s="132"/>
      <c r="Q1062" s="132"/>
    </row>
    <row r="1063" spans="6:17" s="127" customFormat="1" x14ac:dyDescent="0.2">
      <c r="F1063" s="128"/>
      <c r="G1063" s="128"/>
      <c r="H1063" s="129"/>
      <c r="I1063" s="130"/>
      <c r="O1063" s="131"/>
      <c r="P1063" s="132"/>
      <c r="Q1063" s="132"/>
    </row>
    <row r="1064" spans="6:17" s="127" customFormat="1" x14ac:dyDescent="0.2">
      <c r="F1064" s="128"/>
      <c r="G1064" s="128"/>
      <c r="H1064" s="129"/>
      <c r="I1064" s="130"/>
      <c r="O1064" s="131"/>
      <c r="P1064" s="132"/>
      <c r="Q1064" s="132"/>
    </row>
    <row r="1065" spans="6:17" s="127" customFormat="1" x14ac:dyDescent="0.2">
      <c r="F1065" s="128"/>
      <c r="G1065" s="128"/>
      <c r="H1065" s="129"/>
      <c r="I1065" s="130"/>
      <c r="O1065" s="131"/>
      <c r="P1065" s="132"/>
      <c r="Q1065" s="132"/>
    </row>
    <row r="1066" spans="6:17" s="127" customFormat="1" x14ac:dyDescent="0.2">
      <c r="F1066" s="128"/>
      <c r="G1066" s="128"/>
      <c r="H1066" s="129"/>
      <c r="I1066" s="130"/>
      <c r="O1066" s="131"/>
      <c r="P1066" s="132"/>
      <c r="Q1066" s="132"/>
    </row>
    <row r="1067" spans="6:17" s="127" customFormat="1" x14ac:dyDescent="0.2">
      <c r="F1067" s="128"/>
      <c r="G1067" s="128"/>
      <c r="H1067" s="129"/>
      <c r="I1067" s="130"/>
      <c r="O1067" s="131"/>
      <c r="P1067" s="132"/>
      <c r="Q1067" s="132"/>
    </row>
    <row r="1068" spans="6:17" s="127" customFormat="1" x14ac:dyDescent="0.2">
      <c r="F1068" s="128"/>
      <c r="G1068" s="128"/>
      <c r="H1068" s="129"/>
      <c r="I1068" s="130"/>
      <c r="O1068" s="131"/>
      <c r="P1068" s="132"/>
      <c r="Q1068" s="132"/>
    </row>
    <row r="1069" spans="6:17" s="127" customFormat="1" x14ac:dyDescent="0.2">
      <c r="F1069" s="128"/>
      <c r="G1069" s="128"/>
      <c r="H1069" s="129"/>
      <c r="I1069" s="130"/>
      <c r="O1069" s="131"/>
      <c r="P1069" s="132"/>
      <c r="Q1069" s="132"/>
    </row>
    <row r="1070" spans="6:17" s="127" customFormat="1" x14ac:dyDescent="0.2">
      <c r="F1070" s="128"/>
      <c r="G1070" s="128"/>
      <c r="H1070" s="129"/>
      <c r="I1070" s="130"/>
      <c r="O1070" s="131"/>
      <c r="P1070" s="132"/>
      <c r="Q1070" s="132"/>
    </row>
    <row r="1071" spans="6:17" s="127" customFormat="1" x14ac:dyDescent="0.2">
      <c r="F1071" s="128"/>
      <c r="G1071" s="128"/>
      <c r="H1071" s="129"/>
      <c r="I1071" s="130"/>
      <c r="O1071" s="131"/>
      <c r="P1071" s="132"/>
      <c r="Q1071" s="132"/>
    </row>
    <row r="1072" spans="6:17" s="127" customFormat="1" x14ac:dyDescent="0.2">
      <c r="F1072" s="128"/>
      <c r="G1072" s="128"/>
      <c r="H1072" s="129"/>
      <c r="I1072" s="130"/>
      <c r="O1072" s="131"/>
      <c r="P1072" s="132"/>
      <c r="Q1072" s="132"/>
    </row>
    <row r="1073" spans="6:17" s="127" customFormat="1" x14ac:dyDescent="0.2">
      <c r="F1073" s="128"/>
      <c r="G1073" s="128"/>
      <c r="H1073" s="129"/>
      <c r="I1073" s="130"/>
      <c r="O1073" s="131"/>
      <c r="P1073" s="132"/>
      <c r="Q1073" s="132"/>
    </row>
    <row r="1074" spans="6:17" s="127" customFormat="1" x14ac:dyDescent="0.2">
      <c r="F1074" s="128"/>
      <c r="G1074" s="128"/>
      <c r="H1074" s="129"/>
      <c r="I1074" s="130"/>
      <c r="O1074" s="131"/>
      <c r="P1074" s="132"/>
      <c r="Q1074" s="132"/>
    </row>
    <row r="1075" spans="6:17" s="127" customFormat="1" x14ac:dyDescent="0.2">
      <c r="F1075" s="128"/>
      <c r="G1075" s="128"/>
      <c r="H1075" s="129"/>
      <c r="I1075" s="130"/>
      <c r="O1075" s="131"/>
      <c r="P1075" s="132"/>
      <c r="Q1075" s="132"/>
    </row>
    <row r="1076" spans="6:17" s="127" customFormat="1" x14ac:dyDescent="0.2">
      <c r="F1076" s="128"/>
      <c r="G1076" s="128"/>
      <c r="H1076" s="129"/>
      <c r="I1076" s="130"/>
      <c r="O1076" s="131"/>
      <c r="P1076" s="132"/>
      <c r="Q1076" s="132"/>
    </row>
    <row r="1077" spans="6:17" s="127" customFormat="1" x14ac:dyDescent="0.2">
      <c r="F1077" s="128"/>
      <c r="G1077" s="128"/>
      <c r="H1077" s="129"/>
      <c r="I1077" s="130"/>
      <c r="O1077" s="131"/>
      <c r="P1077" s="132"/>
      <c r="Q1077" s="132"/>
    </row>
    <row r="1078" spans="6:17" s="127" customFormat="1" x14ac:dyDescent="0.2">
      <c r="F1078" s="128"/>
      <c r="G1078" s="128"/>
      <c r="H1078" s="129"/>
      <c r="I1078" s="130"/>
      <c r="O1078" s="131"/>
      <c r="P1078" s="132"/>
      <c r="Q1078" s="132"/>
    </row>
    <row r="1079" spans="6:17" s="127" customFormat="1" x14ac:dyDescent="0.2">
      <c r="F1079" s="128"/>
      <c r="G1079" s="128"/>
      <c r="H1079" s="129"/>
      <c r="I1079" s="130"/>
      <c r="O1079" s="131"/>
      <c r="P1079" s="132"/>
      <c r="Q1079" s="132"/>
    </row>
    <row r="1080" spans="6:17" s="127" customFormat="1" x14ac:dyDescent="0.2">
      <c r="F1080" s="128"/>
      <c r="G1080" s="128"/>
      <c r="H1080" s="129"/>
      <c r="I1080" s="130"/>
      <c r="O1080" s="131"/>
      <c r="P1080" s="132"/>
      <c r="Q1080" s="132"/>
    </row>
    <row r="1081" spans="6:17" s="127" customFormat="1" x14ac:dyDescent="0.2">
      <c r="F1081" s="128"/>
      <c r="G1081" s="128"/>
      <c r="H1081" s="129"/>
      <c r="I1081" s="130"/>
      <c r="O1081" s="131"/>
      <c r="P1081" s="132"/>
      <c r="Q1081" s="132"/>
    </row>
    <row r="1082" spans="6:17" s="127" customFormat="1" x14ac:dyDescent="0.2">
      <c r="F1082" s="128"/>
      <c r="G1082" s="128"/>
      <c r="H1082" s="129"/>
      <c r="I1082" s="130"/>
      <c r="O1082" s="131"/>
      <c r="P1082" s="132"/>
      <c r="Q1082" s="132"/>
    </row>
    <row r="1083" spans="6:17" s="127" customFormat="1" x14ac:dyDescent="0.2">
      <c r="F1083" s="128"/>
      <c r="G1083" s="128"/>
      <c r="H1083" s="129"/>
      <c r="I1083" s="130"/>
      <c r="O1083" s="131"/>
      <c r="P1083" s="132"/>
      <c r="Q1083" s="132"/>
    </row>
    <row r="1084" spans="6:17" s="127" customFormat="1" x14ac:dyDescent="0.2">
      <c r="F1084" s="128"/>
      <c r="G1084" s="128"/>
      <c r="H1084" s="129"/>
      <c r="I1084" s="130"/>
      <c r="O1084" s="131"/>
      <c r="P1084" s="132"/>
      <c r="Q1084" s="132"/>
    </row>
    <row r="1085" spans="6:17" s="127" customFormat="1" x14ac:dyDescent="0.2">
      <c r="F1085" s="128"/>
      <c r="G1085" s="128"/>
      <c r="H1085" s="129"/>
      <c r="I1085" s="130"/>
      <c r="O1085" s="131"/>
      <c r="P1085" s="132"/>
      <c r="Q1085" s="132"/>
    </row>
    <row r="1086" spans="6:17" s="127" customFormat="1" x14ac:dyDescent="0.2">
      <c r="F1086" s="128"/>
      <c r="G1086" s="128"/>
      <c r="H1086" s="129"/>
      <c r="I1086" s="130"/>
      <c r="O1086" s="131"/>
      <c r="P1086" s="132"/>
      <c r="Q1086" s="132"/>
    </row>
    <row r="1087" spans="6:17" s="127" customFormat="1" x14ac:dyDescent="0.2">
      <c r="F1087" s="128"/>
      <c r="G1087" s="128"/>
      <c r="H1087" s="129"/>
      <c r="I1087" s="130"/>
      <c r="O1087" s="131"/>
      <c r="P1087" s="132"/>
      <c r="Q1087" s="132"/>
    </row>
    <row r="1088" spans="6:17" s="127" customFormat="1" x14ac:dyDescent="0.2">
      <c r="F1088" s="128"/>
      <c r="G1088" s="128"/>
      <c r="H1088" s="129"/>
      <c r="I1088" s="130"/>
      <c r="O1088" s="131"/>
      <c r="P1088" s="132"/>
      <c r="Q1088" s="132"/>
    </row>
    <row r="1089" spans="6:17" s="127" customFormat="1" x14ac:dyDescent="0.2">
      <c r="F1089" s="128"/>
      <c r="G1089" s="128"/>
      <c r="H1089" s="129"/>
      <c r="I1089" s="130"/>
      <c r="O1089" s="131"/>
      <c r="P1089" s="132"/>
      <c r="Q1089" s="132"/>
    </row>
    <row r="1090" spans="6:17" s="127" customFormat="1" x14ac:dyDescent="0.2">
      <c r="F1090" s="128"/>
      <c r="G1090" s="128"/>
      <c r="H1090" s="129"/>
      <c r="I1090" s="130"/>
      <c r="O1090" s="131"/>
      <c r="P1090" s="132"/>
      <c r="Q1090" s="132"/>
    </row>
    <row r="1091" spans="6:17" s="127" customFormat="1" x14ac:dyDescent="0.2">
      <c r="F1091" s="128"/>
      <c r="G1091" s="128"/>
      <c r="H1091" s="129"/>
      <c r="I1091" s="130"/>
      <c r="O1091" s="131"/>
      <c r="P1091" s="132"/>
      <c r="Q1091" s="132"/>
    </row>
    <row r="1092" spans="6:17" s="127" customFormat="1" x14ac:dyDescent="0.2">
      <c r="F1092" s="128"/>
      <c r="G1092" s="128"/>
      <c r="H1092" s="129"/>
      <c r="I1092" s="130"/>
      <c r="O1092" s="131"/>
      <c r="P1092" s="132"/>
      <c r="Q1092" s="132"/>
    </row>
    <row r="1093" spans="6:17" s="127" customFormat="1" x14ac:dyDescent="0.2">
      <c r="F1093" s="128"/>
      <c r="G1093" s="128"/>
      <c r="H1093" s="129"/>
      <c r="I1093" s="130"/>
      <c r="O1093" s="131"/>
      <c r="P1093" s="132"/>
      <c r="Q1093" s="132"/>
    </row>
    <row r="1094" spans="6:17" s="127" customFormat="1" x14ac:dyDescent="0.2">
      <c r="F1094" s="128"/>
      <c r="G1094" s="128"/>
      <c r="H1094" s="129"/>
      <c r="I1094" s="130"/>
      <c r="O1094" s="131"/>
      <c r="P1094" s="132"/>
      <c r="Q1094" s="132"/>
    </row>
    <row r="1095" spans="6:17" s="127" customFormat="1" x14ac:dyDescent="0.2">
      <c r="F1095" s="128"/>
      <c r="G1095" s="128"/>
      <c r="H1095" s="129"/>
      <c r="I1095" s="130"/>
      <c r="O1095" s="131"/>
      <c r="P1095" s="132"/>
      <c r="Q1095" s="132"/>
    </row>
    <row r="1096" spans="6:17" s="127" customFormat="1" x14ac:dyDescent="0.2">
      <c r="F1096" s="128"/>
      <c r="G1096" s="128"/>
      <c r="H1096" s="129"/>
      <c r="I1096" s="130"/>
      <c r="O1096" s="131"/>
      <c r="P1096" s="132"/>
      <c r="Q1096" s="132"/>
    </row>
    <row r="1097" spans="6:17" s="127" customFormat="1" x14ac:dyDescent="0.2">
      <c r="F1097" s="128"/>
      <c r="G1097" s="128"/>
      <c r="H1097" s="129"/>
      <c r="I1097" s="130"/>
      <c r="O1097" s="131"/>
      <c r="P1097" s="132"/>
      <c r="Q1097" s="132"/>
    </row>
    <row r="1098" spans="6:17" s="127" customFormat="1" x14ac:dyDescent="0.2">
      <c r="F1098" s="128"/>
      <c r="G1098" s="128"/>
      <c r="H1098" s="129"/>
      <c r="I1098" s="130"/>
      <c r="O1098" s="131"/>
      <c r="P1098" s="132"/>
      <c r="Q1098" s="132"/>
    </row>
    <row r="1099" spans="6:17" s="127" customFormat="1" x14ac:dyDescent="0.2">
      <c r="F1099" s="128"/>
      <c r="G1099" s="128"/>
      <c r="H1099" s="129"/>
      <c r="I1099" s="130"/>
      <c r="O1099" s="131"/>
      <c r="P1099" s="132"/>
      <c r="Q1099" s="132"/>
    </row>
    <row r="1100" spans="6:17" s="127" customFormat="1" x14ac:dyDescent="0.2">
      <c r="F1100" s="128"/>
      <c r="G1100" s="128"/>
      <c r="H1100" s="129"/>
      <c r="I1100" s="130"/>
      <c r="O1100" s="131"/>
      <c r="P1100" s="132"/>
      <c r="Q1100" s="132"/>
    </row>
    <row r="1101" spans="6:17" s="127" customFormat="1" x14ac:dyDescent="0.2">
      <c r="F1101" s="128"/>
      <c r="G1101" s="128"/>
      <c r="H1101" s="129"/>
      <c r="I1101" s="130"/>
      <c r="O1101" s="131"/>
      <c r="P1101" s="132"/>
      <c r="Q1101" s="132"/>
    </row>
    <row r="1102" spans="6:17" s="127" customFormat="1" x14ac:dyDescent="0.2">
      <c r="F1102" s="128"/>
      <c r="G1102" s="128"/>
      <c r="H1102" s="129"/>
      <c r="I1102" s="130"/>
      <c r="O1102" s="131"/>
      <c r="P1102" s="132"/>
      <c r="Q1102" s="132"/>
    </row>
    <row r="1103" spans="6:17" s="127" customFormat="1" x14ac:dyDescent="0.2">
      <c r="F1103" s="128"/>
      <c r="G1103" s="128"/>
      <c r="H1103" s="129"/>
      <c r="I1103" s="130"/>
      <c r="O1103" s="131"/>
      <c r="P1103" s="132"/>
      <c r="Q1103" s="132"/>
    </row>
    <row r="1104" spans="6:17" s="127" customFormat="1" x14ac:dyDescent="0.2">
      <c r="F1104" s="128"/>
      <c r="G1104" s="128"/>
      <c r="H1104" s="129"/>
      <c r="I1104" s="130"/>
      <c r="O1104" s="131"/>
      <c r="P1104" s="132"/>
      <c r="Q1104" s="132"/>
    </row>
    <row r="1105" spans="6:17" s="127" customFormat="1" x14ac:dyDescent="0.2">
      <c r="F1105" s="128"/>
      <c r="G1105" s="128"/>
      <c r="H1105" s="129"/>
      <c r="I1105" s="130"/>
      <c r="O1105" s="131"/>
      <c r="P1105" s="132"/>
      <c r="Q1105" s="132"/>
    </row>
    <row r="1106" spans="6:17" s="127" customFormat="1" x14ac:dyDescent="0.2">
      <c r="F1106" s="128"/>
      <c r="G1106" s="128"/>
      <c r="H1106" s="129"/>
      <c r="I1106" s="130"/>
      <c r="O1106" s="131"/>
      <c r="P1106" s="132"/>
      <c r="Q1106" s="132"/>
    </row>
    <row r="1107" spans="6:17" s="127" customFormat="1" x14ac:dyDescent="0.2">
      <c r="F1107" s="128"/>
      <c r="G1107" s="128"/>
      <c r="H1107" s="129"/>
      <c r="I1107" s="130"/>
      <c r="O1107" s="131"/>
      <c r="P1107" s="132"/>
      <c r="Q1107" s="132"/>
    </row>
    <row r="1108" spans="6:17" s="127" customFormat="1" x14ac:dyDescent="0.2">
      <c r="F1108" s="128"/>
      <c r="G1108" s="128"/>
      <c r="H1108" s="129"/>
      <c r="I1108" s="130"/>
      <c r="O1108" s="131"/>
      <c r="P1108" s="132"/>
      <c r="Q1108" s="132"/>
    </row>
    <row r="1109" spans="6:17" s="127" customFormat="1" x14ac:dyDescent="0.2">
      <c r="F1109" s="128"/>
      <c r="G1109" s="128"/>
      <c r="H1109" s="129"/>
      <c r="I1109" s="130"/>
      <c r="O1109" s="131"/>
      <c r="P1109" s="132"/>
      <c r="Q1109" s="132"/>
    </row>
    <row r="1110" spans="6:17" s="127" customFormat="1" x14ac:dyDescent="0.2">
      <c r="F1110" s="128"/>
      <c r="G1110" s="128"/>
      <c r="H1110" s="129"/>
      <c r="I1110" s="130"/>
      <c r="O1110" s="131"/>
      <c r="P1110" s="132"/>
      <c r="Q1110" s="132"/>
    </row>
    <row r="1111" spans="6:17" s="127" customFormat="1" x14ac:dyDescent="0.2">
      <c r="F1111" s="128"/>
      <c r="G1111" s="128"/>
      <c r="H1111" s="129"/>
      <c r="I1111" s="130"/>
      <c r="O1111" s="131"/>
      <c r="P1111" s="132"/>
      <c r="Q1111" s="132"/>
    </row>
    <row r="1112" spans="6:17" s="127" customFormat="1" x14ac:dyDescent="0.2">
      <c r="F1112" s="128"/>
      <c r="G1112" s="128"/>
      <c r="H1112" s="129"/>
      <c r="I1112" s="130"/>
      <c r="O1112" s="131"/>
      <c r="P1112" s="132"/>
      <c r="Q1112" s="132"/>
    </row>
    <row r="1113" spans="6:17" s="127" customFormat="1" x14ac:dyDescent="0.2">
      <c r="F1113" s="128"/>
      <c r="G1113" s="128"/>
      <c r="H1113" s="129"/>
      <c r="I1113" s="130"/>
      <c r="O1113" s="131"/>
      <c r="P1113" s="132"/>
      <c r="Q1113" s="132"/>
    </row>
    <row r="1114" spans="6:17" s="127" customFormat="1" x14ac:dyDescent="0.2">
      <c r="F1114" s="128"/>
      <c r="G1114" s="128"/>
      <c r="H1114" s="129"/>
      <c r="I1114" s="130"/>
      <c r="O1114" s="131"/>
      <c r="P1114" s="132"/>
      <c r="Q1114" s="132"/>
    </row>
    <row r="1115" spans="6:17" s="127" customFormat="1" x14ac:dyDescent="0.2">
      <c r="F1115" s="128"/>
      <c r="G1115" s="128"/>
      <c r="H1115" s="129"/>
      <c r="I1115" s="130"/>
      <c r="O1115" s="131"/>
      <c r="P1115" s="132"/>
      <c r="Q1115" s="132"/>
    </row>
    <row r="1116" spans="6:17" s="127" customFormat="1" x14ac:dyDescent="0.2">
      <c r="F1116" s="128"/>
      <c r="G1116" s="128"/>
      <c r="H1116" s="129"/>
      <c r="I1116" s="130"/>
      <c r="O1116" s="131"/>
      <c r="P1116" s="132"/>
      <c r="Q1116" s="132"/>
    </row>
    <row r="1117" spans="6:17" s="127" customFormat="1" x14ac:dyDescent="0.2">
      <c r="F1117" s="128"/>
      <c r="G1117" s="128"/>
      <c r="H1117" s="129"/>
      <c r="I1117" s="130"/>
      <c r="O1117" s="131"/>
      <c r="P1117" s="132"/>
      <c r="Q1117" s="132"/>
    </row>
    <row r="1118" spans="6:17" s="127" customFormat="1" x14ac:dyDescent="0.2">
      <c r="F1118" s="128"/>
      <c r="G1118" s="128"/>
      <c r="H1118" s="129"/>
      <c r="I1118" s="130"/>
      <c r="O1118" s="131"/>
      <c r="P1118" s="132"/>
      <c r="Q1118" s="132"/>
    </row>
    <row r="1119" spans="6:17" s="127" customFormat="1" x14ac:dyDescent="0.2">
      <c r="F1119" s="128"/>
      <c r="G1119" s="128"/>
      <c r="H1119" s="129"/>
      <c r="I1119" s="130"/>
      <c r="O1119" s="131"/>
      <c r="P1119" s="132"/>
      <c r="Q1119" s="132"/>
    </row>
    <row r="1120" spans="6:17" s="127" customFormat="1" x14ac:dyDescent="0.2">
      <c r="F1120" s="128"/>
      <c r="G1120" s="128"/>
      <c r="H1120" s="129"/>
      <c r="I1120" s="130"/>
      <c r="O1120" s="131"/>
      <c r="P1120" s="132"/>
      <c r="Q1120" s="132"/>
    </row>
    <row r="1121" spans="6:17" s="127" customFormat="1" x14ac:dyDescent="0.2">
      <c r="F1121" s="128"/>
      <c r="G1121" s="128"/>
      <c r="H1121" s="129"/>
      <c r="I1121" s="130"/>
      <c r="O1121" s="131"/>
      <c r="P1121" s="132"/>
      <c r="Q1121" s="132"/>
    </row>
    <row r="1122" spans="6:17" s="127" customFormat="1" x14ac:dyDescent="0.2">
      <c r="F1122" s="128"/>
      <c r="G1122" s="128"/>
      <c r="H1122" s="129"/>
      <c r="I1122" s="130"/>
      <c r="O1122" s="131"/>
      <c r="P1122" s="132"/>
      <c r="Q1122" s="132"/>
    </row>
    <row r="1123" spans="6:17" s="127" customFormat="1" x14ac:dyDescent="0.2">
      <c r="F1123" s="128"/>
      <c r="G1123" s="128"/>
      <c r="H1123" s="129"/>
      <c r="I1123" s="130"/>
      <c r="O1123" s="131"/>
      <c r="P1123" s="132"/>
      <c r="Q1123" s="132"/>
    </row>
    <row r="1124" spans="6:17" s="127" customFormat="1" x14ac:dyDescent="0.2">
      <c r="F1124" s="128"/>
      <c r="G1124" s="128"/>
      <c r="H1124" s="129"/>
      <c r="I1124" s="130"/>
      <c r="O1124" s="131"/>
      <c r="P1124" s="132"/>
      <c r="Q1124" s="132"/>
    </row>
    <row r="1125" spans="6:17" s="127" customFormat="1" x14ac:dyDescent="0.2">
      <c r="F1125" s="128"/>
      <c r="G1125" s="128"/>
      <c r="H1125" s="129"/>
      <c r="I1125" s="130"/>
      <c r="O1125" s="131"/>
      <c r="P1125" s="132"/>
      <c r="Q1125" s="132"/>
    </row>
    <row r="1126" spans="6:17" s="127" customFormat="1" x14ac:dyDescent="0.2">
      <c r="F1126" s="128"/>
      <c r="G1126" s="128"/>
      <c r="H1126" s="129"/>
      <c r="I1126" s="130"/>
      <c r="O1126" s="131"/>
      <c r="P1126" s="132"/>
      <c r="Q1126" s="132"/>
    </row>
    <row r="1127" spans="6:17" s="127" customFormat="1" x14ac:dyDescent="0.2">
      <c r="F1127" s="128"/>
      <c r="G1127" s="128"/>
      <c r="H1127" s="129"/>
      <c r="I1127" s="130"/>
      <c r="O1127" s="131"/>
      <c r="P1127" s="132"/>
      <c r="Q1127" s="132"/>
    </row>
    <row r="1128" spans="6:17" s="127" customFormat="1" x14ac:dyDescent="0.2">
      <c r="F1128" s="128"/>
      <c r="G1128" s="128"/>
      <c r="H1128" s="129"/>
      <c r="I1128" s="130"/>
      <c r="O1128" s="131"/>
      <c r="P1128" s="132"/>
      <c r="Q1128" s="132"/>
    </row>
    <row r="1129" spans="6:17" s="127" customFormat="1" x14ac:dyDescent="0.2">
      <c r="F1129" s="128"/>
      <c r="G1129" s="128"/>
      <c r="H1129" s="129"/>
      <c r="I1129" s="130"/>
      <c r="O1129" s="131"/>
      <c r="P1129" s="132"/>
      <c r="Q1129" s="132"/>
    </row>
    <row r="1130" spans="6:17" s="127" customFormat="1" x14ac:dyDescent="0.2">
      <c r="F1130" s="128"/>
      <c r="G1130" s="128"/>
      <c r="H1130" s="129"/>
      <c r="I1130" s="130"/>
      <c r="O1130" s="131"/>
      <c r="P1130" s="132"/>
      <c r="Q1130" s="132"/>
    </row>
    <row r="1131" spans="6:17" s="127" customFormat="1" x14ac:dyDescent="0.2">
      <c r="F1131" s="128"/>
      <c r="G1131" s="128"/>
      <c r="H1131" s="129"/>
      <c r="I1131" s="130"/>
      <c r="O1131" s="131"/>
      <c r="P1131" s="132"/>
      <c r="Q1131" s="132"/>
    </row>
    <row r="1132" spans="6:17" s="127" customFormat="1" x14ac:dyDescent="0.2">
      <c r="F1132" s="128"/>
      <c r="G1132" s="128"/>
      <c r="H1132" s="129"/>
      <c r="I1132" s="130"/>
      <c r="O1132" s="131"/>
      <c r="P1132" s="132"/>
      <c r="Q1132" s="132"/>
    </row>
    <row r="1133" spans="6:17" s="127" customFormat="1" x14ac:dyDescent="0.2">
      <c r="F1133" s="128"/>
      <c r="G1133" s="128"/>
      <c r="H1133" s="129"/>
      <c r="I1133" s="130"/>
      <c r="O1133" s="131"/>
      <c r="P1133" s="132"/>
      <c r="Q1133" s="132"/>
    </row>
    <row r="1134" spans="6:17" s="127" customFormat="1" x14ac:dyDescent="0.2">
      <c r="F1134" s="128"/>
      <c r="G1134" s="128"/>
      <c r="H1134" s="129"/>
      <c r="I1134" s="130"/>
      <c r="O1134" s="131"/>
      <c r="P1134" s="132"/>
      <c r="Q1134" s="132"/>
    </row>
    <row r="1135" spans="6:17" s="127" customFormat="1" x14ac:dyDescent="0.2">
      <c r="F1135" s="128"/>
      <c r="G1135" s="128"/>
      <c r="H1135" s="129"/>
      <c r="I1135" s="130"/>
      <c r="O1135" s="131"/>
      <c r="P1135" s="132"/>
      <c r="Q1135" s="132"/>
    </row>
    <row r="1136" spans="6:17" s="127" customFormat="1" x14ac:dyDescent="0.2">
      <c r="F1136" s="128"/>
      <c r="G1136" s="128"/>
      <c r="H1136" s="129"/>
      <c r="I1136" s="130"/>
      <c r="O1136" s="131"/>
      <c r="P1136" s="132"/>
      <c r="Q1136" s="132"/>
    </row>
    <row r="1137" spans="6:17" s="127" customFormat="1" x14ac:dyDescent="0.2">
      <c r="F1137" s="128"/>
      <c r="G1137" s="128"/>
      <c r="H1137" s="129"/>
      <c r="I1137" s="130"/>
      <c r="O1137" s="131"/>
      <c r="P1137" s="132"/>
      <c r="Q1137" s="132"/>
    </row>
    <row r="1138" spans="6:17" s="127" customFormat="1" x14ac:dyDescent="0.2">
      <c r="F1138" s="128"/>
      <c r="G1138" s="128"/>
      <c r="H1138" s="129"/>
      <c r="I1138" s="130"/>
      <c r="O1138" s="131"/>
      <c r="P1138" s="132"/>
      <c r="Q1138" s="132"/>
    </row>
    <row r="1139" spans="6:17" s="127" customFormat="1" x14ac:dyDescent="0.2">
      <c r="F1139" s="128"/>
      <c r="G1139" s="128"/>
      <c r="H1139" s="129"/>
      <c r="I1139" s="130"/>
      <c r="O1139" s="131"/>
      <c r="P1139" s="132"/>
      <c r="Q1139" s="132"/>
    </row>
    <row r="1140" spans="6:17" s="127" customFormat="1" x14ac:dyDescent="0.2">
      <c r="F1140" s="128"/>
      <c r="G1140" s="128"/>
      <c r="H1140" s="129"/>
      <c r="I1140" s="130"/>
      <c r="O1140" s="131"/>
      <c r="P1140" s="132"/>
      <c r="Q1140" s="132"/>
    </row>
    <row r="1141" spans="6:17" s="127" customFormat="1" x14ac:dyDescent="0.2">
      <c r="F1141" s="128"/>
      <c r="G1141" s="128"/>
      <c r="H1141" s="129"/>
      <c r="I1141" s="130"/>
      <c r="O1141" s="131"/>
      <c r="P1141" s="132"/>
      <c r="Q1141" s="132"/>
    </row>
    <row r="1142" spans="6:17" s="127" customFormat="1" x14ac:dyDescent="0.2">
      <c r="F1142" s="128"/>
      <c r="G1142" s="128"/>
      <c r="H1142" s="129"/>
      <c r="I1142" s="130"/>
      <c r="O1142" s="131"/>
      <c r="P1142" s="132"/>
      <c r="Q1142" s="132"/>
    </row>
    <row r="1143" spans="6:17" s="127" customFormat="1" x14ac:dyDescent="0.2">
      <c r="F1143" s="128"/>
      <c r="G1143" s="128"/>
      <c r="H1143" s="129"/>
      <c r="I1143" s="130"/>
      <c r="O1143" s="131"/>
      <c r="P1143" s="132"/>
      <c r="Q1143" s="132"/>
    </row>
    <row r="1144" spans="6:17" s="127" customFormat="1" x14ac:dyDescent="0.2">
      <c r="F1144" s="128"/>
      <c r="G1144" s="128"/>
      <c r="H1144" s="129"/>
      <c r="I1144" s="130"/>
      <c r="O1144" s="131"/>
      <c r="P1144" s="132"/>
      <c r="Q1144" s="132"/>
    </row>
    <row r="1145" spans="6:17" s="127" customFormat="1" x14ac:dyDescent="0.2">
      <c r="F1145" s="128"/>
      <c r="G1145" s="128"/>
      <c r="H1145" s="129"/>
      <c r="I1145" s="130"/>
      <c r="O1145" s="131"/>
      <c r="P1145" s="132"/>
      <c r="Q1145" s="132"/>
    </row>
    <row r="1146" spans="6:17" s="127" customFormat="1" x14ac:dyDescent="0.2">
      <c r="F1146" s="128"/>
      <c r="G1146" s="128"/>
      <c r="H1146" s="129"/>
      <c r="I1146" s="130"/>
      <c r="O1146" s="131"/>
      <c r="P1146" s="132"/>
      <c r="Q1146" s="132"/>
    </row>
    <row r="1147" spans="6:17" s="127" customFormat="1" x14ac:dyDescent="0.2">
      <c r="F1147" s="128"/>
      <c r="G1147" s="128"/>
      <c r="H1147" s="129"/>
      <c r="I1147" s="130"/>
      <c r="O1147" s="131"/>
      <c r="P1147" s="132"/>
      <c r="Q1147" s="132"/>
    </row>
    <row r="1148" spans="6:17" s="127" customFormat="1" x14ac:dyDescent="0.2">
      <c r="F1148" s="128"/>
      <c r="G1148" s="128"/>
      <c r="H1148" s="129"/>
      <c r="I1148" s="130"/>
      <c r="O1148" s="131"/>
      <c r="P1148" s="132"/>
      <c r="Q1148" s="132"/>
    </row>
    <row r="1149" spans="6:17" s="127" customFormat="1" x14ac:dyDescent="0.2">
      <c r="F1149" s="128"/>
      <c r="G1149" s="128"/>
      <c r="H1149" s="129"/>
      <c r="I1149" s="130"/>
      <c r="O1149" s="131"/>
      <c r="P1149" s="132"/>
      <c r="Q1149" s="132"/>
    </row>
    <row r="1150" spans="6:17" s="127" customFormat="1" x14ac:dyDescent="0.2">
      <c r="F1150" s="128"/>
      <c r="G1150" s="128"/>
      <c r="H1150" s="129"/>
      <c r="I1150" s="130"/>
      <c r="O1150" s="131"/>
      <c r="P1150" s="132"/>
      <c r="Q1150" s="132"/>
    </row>
    <row r="1151" spans="6:17" s="127" customFormat="1" x14ac:dyDescent="0.2">
      <c r="F1151" s="128"/>
      <c r="G1151" s="128"/>
      <c r="H1151" s="129"/>
      <c r="I1151" s="130"/>
      <c r="O1151" s="131"/>
      <c r="P1151" s="132"/>
      <c r="Q1151" s="132"/>
    </row>
    <row r="1152" spans="6:17" s="127" customFormat="1" x14ac:dyDescent="0.2">
      <c r="F1152" s="128"/>
      <c r="G1152" s="128"/>
      <c r="H1152" s="129"/>
      <c r="I1152" s="130"/>
      <c r="O1152" s="131"/>
      <c r="P1152" s="132"/>
      <c r="Q1152" s="132"/>
    </row>
    <row r="1153" spans="6:17" s="127" customFormat="1" x14ac:dyDescent="0.2">
      <c r="F1153" s="128"/>
      <c r="G1153" s="128"/>
      <c r="H1153" s="129"/>
      <c r="I1153" s="130"/>
      <c r="O1153" s="131"/>
      <c r="P1153" s="132"/>
      <c r="Q1153" s="132"/>
    </row>
    <row r="1154" spans="6:17" s="127" customFormat="1" x14ac:dyDescent="0.2">
      <c r="F1154" s="128"/>
      <c r="G1154" s="128"/>
      <c r="H1154" s="129"/>
      <c r="I1154" s="130"/>
      <c r="O1154" s="131"/>
      <c r="P1154" s="132"/>
      <c r="Q1154" s="132"/>
    </row>
    <row r="1155" spans="6:17" s="127" customFormat="1" x14ac:dyDescent="0.2">
      <c r="F1155" s="128"/>
      <c r="G1155" s="128"/>
      <c r="H1155" s="129"/>
      <c r="I1155" s="130"/>
      <c r="O1155" s="131"/>
      <c r="P1155" s="132"/>
      <c r="Q1155" s="132"/>
    </row>
    <row r="1156" spans="6:17" s="127" customFormat="1" x14ac:dyDescent="0.2">
      <c r="F1156" s="128"/>
      <c r="G1156" s="128"/>
      <c r="H1156" s="129"/>
      <c r="I1156" s="130"/>
      <c r="O1156" s="131"/>
      <c r="P1156" s="132"/>
      <c r="Q1156" s="132"/>
    </row>
    <row r="1157" spans="6:17" s="127" customFormat="1" x14ac:dyDescent="0.2">
      <c r="F1157" s="128"/>
      <c r="G1157" s="128"/>
      <c r="H1157" s="129"/>
      <c r="I1157" s="130"/>
      <c r="O1157" s="131"/>
      <c r="P1157" s="132"/>
      <c r="Q1157" s="132"/>
    </row>
    <row r="1158" spans="6:17" s="127" customFormat="1" x14ac:dyDescent="0.2">
      <c r="F1158" s="128"/>
      <c r="G1158" s="128"/>
      <c r="H1158" s="129"/>
      <c r="I1158" s="130"/>
      <c r="O1158" s="131"/>
      <c r="P1158" s="132"/>
      <c r="Q1158" s="132"/>
    </row>
    <row r="1159" spans="6:17" s="127" customFormat="1" x14ac:dyDescent="0.2">
      <c r="F1159" s="128"/>
      <c r="G1159" s="128"/>
      <c r="H1159" s="129"/>
      <c r="I1159" s="130"/>
      <c r="O1159" s="131"/>
      <c r="P1159" s="132"/>
      <c r="Q1159" s="132"/>
    </row>
    <row r="1160" spans="6:17" s="127" customFormat="1" x14ac:dyDescent="0.2">
      <c r="F1160" s="128"/>
      <c r="G1160" s="128"/>
      <c r="H1160" s="129"/>
      <c r="I1160" s="130"/>
      <c r="O1160" s="131"/>
      <c r="P1160" s="132"/>
      <c r="Q1160" s="132"/>
    </row>
    <row r="1161" spans="6:17" s="127" customFormat="1" x14ac:dyDescent="0.2">
      <c r="F1161" s="128"/>
      <c r="G1161" s="128"/>
      <c r="H1161" s="129"/>
      <c r="I1161" s="130"/>
      <c r="O1161" s="131"/>
      <c r="P1161" s="132"/>
      <c r="Q1161" s="132"/>
    </row>
    <row r="1162" spans="6:17" s="127" customFormat="1" x14ac:dyDescent="0.2">
      <c r="F1162" s="128"/>
      <c r="G1162" s="128"/>
      <c r="H1162" s="129"/>
      <c r="I1162" s="130"/>
      <c r="O1162" s="131"/>
      <c r="P1162" s="132"/>
      <c r="Q1162" s="132"/>
    </row>
    <row r="1163" spans="6:17" s="127" customFormat="1" x14ac:dyDescent="0.2">
      <c r="F1163" s="128"/>
      <c r="G1163" s="128"/>
      <c r="H1163" s="129"/>
      <c r="I1163" s="130"/>
      <c r="O1163" s="131"/>
      <c r="P1163" s="132"/>
      <c r="Q1163" s="132"/>
    </row>
    <row r="1164" spans="6:17" s="127" customFormat="1" x14ac:dyDescent="0.2">
      <c r="F1164" s="128"/>
      <c r="G1164" s="128"/>
      <c r="H1164" s="129"/>
      <c r="I1164" s="130"/>
      <c r="O1164" s="131"/>
      <c r="P1164" s="132"/>
      <c r="Q1164" s="132"/>
    </row>
    <row r="1165" spans="6:17" s="127" customFormat="1" x14ac:dyDescent="0.2">
      <c r="F1165" s="128"/>
      <c r="G1165" s="128"/>
      <c r="H1165" s="129"/>
      <c r="I1165" s="130"/>
      <c r="O1165" s="131"/>
      <c r="P1165" s="132"/>
      <c r="Q1165" s="132"/>
    </row>
    <row r="1166" spans="6:17" s="127" customFormat="1" x14ac:dyDescent="0.2">
      <c r="F1166" s="128"/>
      <c r="G1166" s="128"/>
      <c r="H1166" s="129"/>
      <c r="I1166" s="130"/>
      <c r="O1166" s="131"/>
      <c r="P1166" s="132"/>
      <c r="Q1166" s="132"/>
    </row>
    <row r="1167" spans="6:17" s="127" customFormat="1" x14ac:dyDescent="0.2">
      <c r="F1167" s="128"/>
      <c r="G1167" s="128"/>
      <c r="H1167" s="129"/>
      <c r="I1167" s="130"/>
      <c r="O1167" s="131"/>
      <c r="P1167" s="132"/>
      <c r="Q1167" s="132"/>
    </row>
    <row r="1168" spans="6:17" s="127" customFormat="1" x14ac:dyDescent="0.2">
      <c r="F1168" s="128"/>
      <c r="G1168" s="128"/>
      <c r="H1168" s="129"/>
      <c r="I1168" s="130"/>
      <c r="O1168" s="131"/>
      <c r="P1168" s="132"/>
      <c r="Q1168" s="132"/>
    </row>
    <row r="1169" spans="6:17" s="127" customFormat="1" x14ac:dyDescent="0.2">
      <c r="F1169" s="128"/>
      <c r="G1169" s="128"/>
      <c r="H1169" s="129"/>
      <c r="I1169" s="130"/>
      <c r="O1169" s="131"/>
      <c r="P1169" s="132"/>
      <c r="Q1169" s="132"/>
    </row>
    <row r="1170" spans="6:17" s="127" customFormat="1" x14ac:dyDescent="0.2">
      <c r="F1170" s="128"/>
      <c r="G1170" s="128"/>
      <c r="H1170" s="129"/>
      <c r="I1170" s="130"/>
      <c r="O1170" s="131"/>
      <c r="P1170" s="132"/>
      <c r="Q1170" s="132"/>
    </row>
    <row r="1171" spans="6:17" s="127" customFormat="1" x14ac:dyDescent="0.2">
      <c r="F1171" s="128"/>
      <c r="G1171" s="128"/>
      <c r="H1171" s="129"/>
      <c r="I1171" s="130"/>
      <c r="O1171" s="131"/>
      <c r="P1171" s="132"/>
      <c r="Q1171" s="132"/>
    </row>
    <row r="1172" spans="6:17" s="127" customFormat="1" x14ac:dyDescent="0.2">
      <c r="F1172" s="128"/>
      <c r="G1172" s="128"/>
      <c r="H1172" s="129"/>
      <c r="I1172" s="130"/>
      <c r="O1172" s="131"/>
      <c r="P1172" s="132"/>
      <c r="Q1172" s="132"/>
    </row>
    <row r="1173" spans="6:17" s="127" customFormat="1" x14ac:dyDescent="0.2">
      <c r="F1173" s="128"/>
      <c r="G1173" s="128"/>
      <c r="H1173" s="129"/>
      <c r="I1173" s="130"/>
      <c r="O1173" s="131"/>
      <c r="P1173" s="132"/>
      <c r="Q1173" s="132"/>
    </row>
    <row r="1174" spans="6:17" s="127" customFormat="1" x14ac:dyDescent="0.2">
      <c r="F1174" s="128"/>
      <c r="G1174" s="128"/>
      <c r="H1174" s="129"/>
      <c r="I1174" s="130"/>
      <c r="O1174" s="131"/>
      <c r="P1174" s="132"/>
      <c r="Q1174" s="132"/>
    </row>
    <row r="1175" spans="6:17" s="127" customFormat="1" x14ac:dyDescent="0.2">
      <c r="F1175" s="128"/>
      <c r="G1175" s="128"/>
      <c r="H1175" s="129"/>
      <c r="I1175" s="130"/>
      <c r="O1175" s="131"/>
      <c r="P1175" s="132"/>
      <c r="Q1175" s="132"/>
    </row>
    <row r="1176" spans="6:17" s="127" customFormat="1" x14ac:dyDescent="0.2">
      <c r="F1176" s="128"/>
      <c r="G1176" s="128"/>
      <c r="H1176" s="129"/>
      <c r="I1176" s="130"/>
      <c r="O1176" s="131"/>
      <c r="P1176" s="132"/>
      <c r="Q1176" s="132"/>
    </row>
    <row r="1177" spans="6:17" s="127" customFormat="1" x14ac:dyDescent="0.2">
      <c r="F1177" s="128"/>
      <c r="G1177" s="128"/>
      <c r="H1177" s="129"/>
      <c r="I1177" s="130"/>
      <c r="O1177" s="131"/>
      <c r="P1177" s="132"/>
      <c r="Q1177" s="132"/>
    </row>
    <row r="1178" spans="6:17" s="127" customFormat="1" x14ac:dyDescent="0.2">
      <c r="F1178" s="128"/>
      <c r="G1178" s="128"/>
      <c r="H1178" s="129"/>
      <c r="I1178" s="130"/>
      <c r="O1178" s="131"/>
      <c r="P1178" s="132"/>
      <c r="Q1178" s="132"/>
    </row>
    <row r="1179" spans="6:17" s="127" customFormat="1" x14ac:dyDescent="0.2">
      <c r="F1179" s="128"/>
      <c r="G1179" s="128"/>
      <c r="H1179" s="129"/>
      <c r="I1179" s="130"/>
      <c r="O1179" s="131"/>
      <c r="P1179" s="132"/>
      <c r="Q1179" s="132"/>
    </row>
    <row r="1180" spans="6:17" s="127" customFormat="1" x14ac:dyDescent="0.2">
      <c r="F1180" s="128"/>
      <c r="G1180" s="128"/>
      <c r="H1180" s="129"/>
      <c r="I1180" s="130"/>
      <c r="O1180" s="131"/>
      <c r="P1180" s="132"/>
      <c r="Q1180" s="132"/>
    </row>
    <row r="1181" spans="6:17" s="127" customFormat="1" x14ac:dyDescent="0.2">
      <c r="F1181" s="128"/>
      <c r="G1181" s="128"/>
      <c r="H1181" s="129"/>
      <c r="I1181" s="130"/>
      <c r="O1181" s="131"/>
      <c r="P1181" s="132"/>
      <c r="Q1181" s="132"/>
    </row>
    <row r="1182" spans="6:17" s="127" customFormat="1" x14ac:dyDescent="0.2">
      <c r="F1182" s="128"/>
      <c r="G1182" s="128"/>
      <c r="H1182" s="129"/>
      <c r="I1182" s="130"/>
      <c r="O1182" s="131"/>
      <c r="P1182" s="132"/>
      <c r="Q1182" s="132"/>
    </row>
    <row r="1183" spans="6:17" s="127" customFormat="1" x14ac:dyDescent="0.2">
      <c r="F1183" s="128"/>
      <c r="G1183" s="128"/>
      <c r="H1183" s="129"/>
      <c r="I1183" s="130"/>
      <c r="O1183" s="131"/>
      <c r="P1183" s="132"/>
      <c r="Q1183" s="132"/>
    </row>
    <row r="1184" spans="6:17" s="127" customFormat="1" x14ac:dyDescent="0.2">
      <c r="F1184" s="128"/>
      <c r="G1184" s="128"/>
      <c r="H1184" s="129"/>
      <c r="I1184" s="130"/>
      <c r="O1184" s="131"/>
      <c r="P1184" s="132"/>
      <c r="Q1184" s="132"/>
    </row>
    <row r="1185" spans="6:17" s="127" customFormat="1" x14ac:dyDescent="0.2">
      <c r="F1185" s="128"/>
      <c r="G1185" s="128"/>
      <c r="H1185" s="129"/>
      <c r="I1185" s="130"/>
      <c r="O1185" s="131"/>
      <c r="P1185" s="132"/>
      <c r="Q1185" s="132"/>
    </row>
    <row r="1186" spans="6:17" s="127" customFormat="1" x14ac:dyDescent="0.2">
      <c r="F1186" s="128"/>
      <c r="G1186" s="128"/>
      <c r="H1186" s="129"/>
      <c r="I1186" s="130"/>
      <c r="O1186" s="131"/>
      <c r="P1186" s="132"/>
      <c r="Q1186" s="132"/>
    </row>
    <row r="1187" spans="6:17" s="127" customFormat="1" x14ac:dyDescent="0.2">
      <c r="F1187" s="128"/>
      <c r="G1187" s="128"/>
      <c r="H1187" s="129"/>
      <c r="I1187" s="130"/>
      <c r="O1187" s="131"/>
      <c r="P1187" s="132"/>
      <c r="Q1187" s="132"/>
    </row>
    <row r="1188" spans="6:17" s="127" customFormat="1" x14ac:dyDescent="0.2">
      <c r="F1188" s="128"/>
      <c r="G1188" s="128"/>
      <c r="H1188" s="129"/>
      <c r="I1188" s="130"/>
      <c r="O1188" s="131"/>
      <c r="P1188" s="132"/>
      <c r="Q1188" s="132"/>
    </row>
    <row r="1189" spans="6:17" s="127" customFormat="1" x14ac:dyDescent="0.2">
      <c r="F1189" s="128"/>
      <c r="G1189" s="128"/>
      <c r="H1189" s="129"/>
      <c r="I1189" s="130"/>
      <c r="O1189" s="131"/>
      <c r="P1189" s="132"/>
      <c r="Q1189" s="132"/>
    </row>
    <row r="1190" spans="6:17" s="127" customFormat="1" x14ac:dyDescent="0.2">
      <c r="F1190" s="128"/>
      <c r="G1190" s="128"/>
      <c r="H1190" s="129"/>
      <c r="I1190" s="130"/>
      <c r="O1190" s="131"/>
      <c r="P1190" s="132"/>
      <c r="Q1190" s="132"/>
    </row>
    <row r="1191" spans="6:17" s="127" customFormat="1" x14ac:dyDescent="0.2">
      <c r="F1191" s="128"/>
      <c r="G1191" s="128"/>
      <c r="H1191" s="129"/>
      <c r="I1191" s="130"/>
      <c r="O1191" s="131"/>
      <c r="P1191" s="132"/>
      <c r="Q1191" s="132"/>
    </row>
    <row r="1192" spans="6:17" s="127" customFormat="1" x14ac:dyDescent="0.2">
      <c r="F1192" s="128"/>
      <c r="G1192" s="128"/>
      <c r="H1192" s="129"/>
      <c r="I1192" s="130"/>
      <c r="O1192" s="131"/>
      <c r="P1192" s="132"/>
      <c r="Q1192" s="132"/>
    </row>
    <row r="1193" spans="6:17" s="127" customFormat="1" x14ac:dyDescent="0.2">
      <c r="F1193" s="128"/>
      <c r="G1193" s="128"/>
      <c r="H1193" s="129"/>
      <c r="I1193" s="130"/>
      <c r="O1193" s="131"/>
      <c r="P1193" s="132"/>
      <c r="Q1193" s="132"/>
    </row>
    <row r="1194" spans="6:17" s="127" customFormat="1" x14ac:dyDescent="0.2">
      <c r="F1194" s="128"/>
      <c r="G1194" s="128"/>
      <c r="H1194" s="129"/>
      <c r="I1194" s="130"/>
      <c r="O1194" s="131"/>
      <c r="P1194" s="132"/>
      <c r="Q1194" s="132"/>
    </row>
    <row r="1195" spans="6:17" s="127" customFormat="1" x14ac:dyDescent="0.2">
      <c r="F1195" s="128"/>
      <c r="G1195" s="128"/>
      <c r="H1195" s="129"/>
      <c r="I1195" s="130"/>
      <c r="O1195" s="131"/>
      <c r="P1195" s="132"/>
      <c r="Q1195" s="132"/>
    </row>
    <row r="1196" spans="6:17" s="127" customFormat="1" x14ac:dyDescent="0.2">
      <c r="F1196" s="128"/>
      <c r="G1196" s="128"/>
      <c r="H1196" s="129"/>
      <c r="I1196" s="130"/>
      <c r="O1196" s="131"/>
      <c r="P1196" s="132"/>
      <c r="Q1196" s="132"/>
    </row>
    <row r="1197" spans="6:17" s="127" customFormat="1" x14ac:dyDescent="0.2">
      <c r="F1197" s="128"/>
      <c r="G1197" s="128"/>
      <c r="H1197" s="129"/>
      <c r="I1197" s="130"/>
      <c r="O1197" s="131"/>
      <c r="P1197" s="132"/>
      <c r="Q1197" s="132"/>
    </row>
    <row r="1198" spans="6:17" s="127" customFormat="1" x14ac:dyDescent="0.2">
      <c r="F1198" s="128"/>
      <c r="G1198" s="128"/>
      <c r="H1198" s="129"/>
      <c r="I1198" s="130"/>
      <c r="O1198" s="131"/>
      <c r="P1198" s="132"/>
      <c r="Q1198" s="132"/>
    </row>
    <row r="1199" spans="6:17" s="127" customFormat="1" x14ac:dyDescent="0.2">
      <c r="F1199" s="128"/>
      <c r="G1199" s="128"/>
      <c r="H1199" s="129"/>
      <c r="I1199" s="130"/>
      <c r="O1199" s="131"/>
      <c r="P1199" s="132"/>
      <c r="Q1199" s="132"/>
    </row>
    <row r="1200" spans="6:17" s="127" customFormat="1" x14ac:dyDescent="0.2">
      <c r="F1200" s="128"/>
      <c r="G1200" s="128"/>
      <c r="H1200" s="129"/>
      <c r="I1200" s="130"/>
      <c r="O1200" s="131"/>
      <c r="P1200" s="132"/>
      <c r="Q1200" s="132"/>
    </row>
    <row r="1201" spans="6:17" s="127" customFormat="1" x14ac:dyDescent="0.2">
      <c r="F1201" s="128"/>
      <c r="G1201" s="128"/>
      <c r="H1201" s="129"/>
      <c r="I1201" s="130"/>
      <c r="O1201" s="131"/>
      <c r="P1201" s="132"/>
      <c r="Q1201" s="132"/>
    </row>
    <row r="1202" spans="6:17" s="127" customFormat="1" x14ac:dyDescent="0.2">
      <c r="F1202" s="128"/>
      <c r="G1202" s="128"/>
      <c r="H1202" s="129"/>
      <c r="I1202" s="130"/>
      <c r="O1202" s="131"/>
      <c r="P1202" s="132"/>
      <c r="Q1202" s="132"/>
    </row>
    <row r="1203" spans="6:17" s="127" customFormat="1" x14ac:dyDescent="0.2">
      <c r="F1203" s="128"/>
      <c r="G1203" s="128"/>
      <c r="H1203" s="129"/>
      <c r="I1203" s="130"/>
      <c r="O1203" s="131"/>
      <c r="P1203" s="132"/>
      <c r="Q1203" s="132"/>
    </row>
    <row r="1204" spans="6:17" s="127" customFormat="1" x14ac:dyDescent="0.2">
      <c r="F1204" s="128"/>
      <c r="G1204" s="128"/>
      <c r="H1204" s="129"/>
      <c r="I1204" s="130"/>
      <c r="O1204" s="131"/>
      <c r="P1204" s="132"/>
      <c r="Q1204" s="132"/>
    </row>
    <row r="1205" spans="6:17" s="127" customFormat="1" x14ac:dyDescent="0.2">
      <c r="F1205" s="128"/>
      <c r="G1205" s="128"/>
      <c r="H1205" s="129"/>
      <c r="I1205" s="130"/>
      <c r="O1205" s="131"/>
      <c r="P1205" s="132"/>
      <c r="Q1205" s="132"/>
    </row>
    <row r="1206" spans="6:17" s="127" customFormat="1" x14ac:dyDescent="0.2">
      <c r="F1206" s="128"/>
      <c r="G1206" s="128"/>
      <c r="H1206" s="129"/>
      <c r="I1206" s="130"/>
      <c r="O1206" s="131"/>
      <c r="P1206" s="132"/>
      <c r="Q1206" s="132"/>
    </row>
    <row r="1207" spans="6:17" s="127" customFormat="1" x14ac:dyDescent="0.2">
      <c r="F1207" s="128"/>
      <c r="G1207" s="128"/>
      <c r="H1207" s="129"/>
      <c r="I1207" s="130"/>
      <c r="O1207" s="131"/>
      <c r="P1207" s="132"/>
      <c r="Q1207" s="132"/>
    </row>
    <row r="1208" spans="6:17" s="127" customFormat="1" x14ac:dyDescent="0.2">
      <c r="F1208" s="128"/>
      <c r="G1208" s="128"/>
      <c r="H1208" s="129"/>
      <c r="I1208" s="130"/>
      <c r="O1208" s="131"/>
      <c r="P1208" s="132"/>
      <c r="Q1208" s="132"/>
    </row>
    <row r="1209" spans="6:17" s="127" customFormat="1" x14ac:dyDescent="0.2">
      <c r="F1209" s="128"/>
      <c r="G1209" s="128"/>
      <c r="H1209" s="129"/>
      <c r="I1209" s="130"/>
      <c r="O1209" s="131"/>
      <c r="P1209" s="132"/>
      <c r="Q1209" s="132"/>
    </row>
    <row r="1210" spans="6:17" s="127" customFormat="1" x14ac:dyDescent="0.2">
      <c r="F1210" s="128"/>
      <c r="G1210" s="128"/>
      <c r="H1210" s="129"/>
      <c r="I1210" s="130"/>
      <c r="O1210" s="131"/>
      <c r="P1210" s="132"/>
      <c r="Q1210" s="132"/>
    </row>
    <row r="1211" spans="6:17" s="127" customFormat="1" x14ac:dyDescent="0.2">
      <c r="F1211" s="128"/>
      <c r="G1211" s="128"/>
      <c r="H1211" s="129"/>
      <c r="I1211" s="130"/>
      <c r="O1211" s="131"/>
      <c r="P1211" s="132"/>
      <c r="Q1211" s="132"/>
    </row>
    <row r="1212" spans="6:17" s="127" customFormat="1" x14ac:dyDescent="0.2">
      <c r="F1212" s="128"/>
      <c r="G1212" s="128"/>
      <c r="H1212" s="129"/>
      <c r="I1212" s="130"/>
      <c r="O1212" s="131"/>
      <c r="P1212" s="132"/>
      <c r="Q1212" s="132"/>
    </row>
    <row r="1213" spans="6:17" s="127" customFormat="1" x14ac:dyDescent="0.2">
      <c r="F1213" s="128"/>
      <c r="G1213" s="128"/>
      <c r="H1213" s="129"/>
      <c r="I1213" s="130"/>
      <c r="O1213" s="131"/>
      <c r="P1213" s="132"/>
      <c r="Q1213" s="132"/>
    </row>
    <row r="1214" spans="6:17" s="127" customFormat="1" x14ac:dyDescent="0.2">
      <c r="F1214" s="128"/>
      <c r="G1214" s="128"/>
      <c r="H1214" s="129"/>
      <c r="I1214" s="130"/>
      <c r="O1214" s="131"/>
      <c r="P1214" s="132"/>
      <c r="Q1214" s="132"/>
    </row>
    <row r="1215" spans="6:17" s="127" customFormat="1" x14ac:dyDescent="0.2">
      <c r="F1215" s="128"/>
      <c r="G1215" s="128"/>
      <c r="H1215" s="129"/>
      <c r="I1215" s="130"/>
      <c r="O1215" s="131"/>
      <c r="P1215" s="132"/>
      <c r="Q1215" s="132"/>
    </row>
    <row r="1216" spans="6:17" s="127" customFormat="1" x14ac:dyDescent="0.2">
      <c r="F1216" s="128"/>
      <c r="G1216" s="128"/>
      <c r="H1216" s="129"/>
      <c r="I1216" s="130"/>
      <c r="O1216" s="131"/>
      <c r="P1216" s="132"/>
      <c r="Q1216" s="132"/>
    </row>
    <row r="1217" spans="6:17" s="127" customFormat="1" x14ac:dyDescent="0.2">
      <c r="F1217" s="128"/>
      <c r="G1217" s="128"/>
      <c r="H1217" s="129"/>
      <c r="I1217" s="130"/>
      <c r="O1217" s="131"/>
      <c r="P1217" s="132"/>
      <c r="Q1217" s="132"/>
    </row>
    <row r="1218" spans="6:17" s="127" customFormat="1" x14ac:dyDescent="0.2">
      <c r="F1218" s="128"/>
      <c r="G1218" s="128"/>
      <c r="H1218" s="129"/>
      <c r="I1218" s="130"/>
      <c r="O1218" s="131"/>
      <c r="P1218" s="132"/>
      <c r="Q1218" s="132"/>
    </row>
    <row r="1219" spans="6:17" s="127" customFormat="1" x14ac:dyDescent="0.2">
      <c r="F1219" s="128"/>
      <c r="G1219" s="128"/>
      <c r="H1219" s="129"/>
      <c r="I1219" s="130"/>
      <c r="O1219" s="131"/>
      <c r="P1219" s="132"/>
      <c r="Q1219" s="132"/>
    </row>
    <row r="1220" spans="6:17" s="127" customFormat="1" x14ac:dyDescent="0.2">
      <c r="F1220" s="128"/>
      <c r="G1220" s="128"/>
      <c r="H1220" s="129"/>
      <c r="I1220" s="130"/>
      <c r="O1220" s="131"/>
      <c r="P1220" s="132"/>
      <c r="Q1220" s="132"/>
    </row>
    <row r="1221" spans="6:17" s="127" customFormat="1" x14ac:dyDescent="0.2">
      <c r="F1221" s="128"/>
      <c r="G1221" s="128"/>
      <c r="H1221" s="129"/>
      <c r="I1221" s="130"/>
      <c r="O1221" s="131"/>
      <c r="P1221" s="132"/>
      <c r="Q1221" s="132"/>
    </row>
    <row r="1222" spans="6:17" s="127" customFormat="1" x14ac:dyDescent="0.2">
      <c r="F1222" s="128"/>
      <c r="G1222" s="128"/>
      <c r="H1222" s="129"/>
      <c r="I1222" s="130"/>
      <c r="O1222" s="131"/>
      <c r="P1222" s="132"/>
      <c r="Q1222" s="132"/>
    </row>
    <row r="1223" spans="6:17" s="127" customFormat="1" x14ac:dyDescent="0.2">
      <c r="F1223" s="128"/>
      <c r="G1223" s="128"/>
      <c r="H1223" s="129"/>
      <c r="I1223" s="130"/>
      <c r="O1223" s="131"/>
      <c r="P1223" s="132"/>
      <c r="Q1223" s="132"/>
    </row>
    <row r="1224" spans="6:17" s="127" customFormat="1" x14ac:dyDescent="0.2">
      <c r="F1224" s="128"/>
      <c r="G1224" s="128"/>
      <c r="H1224" s="129"/>
      <c r="I1224" s="130"/>
      <c r="O1224" s="131"/>
      <c r="P1224" s="132"/>
      <c r="Q1224" s="132"/>
    </row>
    <row r="1225" spans="6:17" s="127" customFormat="1" x14ac:dyDescent="0.2">
      <c r="F1225" s="128"/>
      <c r="G1225" s="128"/>
      <c r="H1225" s="129"/>
      <c r="I1225" s="130"/>
      <c r="O1225" s="131"/>
      <c r="P1225" s="132"/>
      <c r="Q1225" s="132"/>
    </row>
    <row r="1226" spans="6:17" s="127" customFormat="1" x14ac:dyDescent="0.2">
      <c r="F1226" s="128"/>
      <c r="G1226" s="128"/>
      <c r="H1226" s="129"/>
      <c r="I1226" s="130"/>
      <c r="O1226" s="131"/>
      <c r="P1226" s="132"/>
      <c r="Q1226" s="132"/>
    </row>
    <row r="1227" spans="6:17" s="127" customFormat="1" x14ac:dyDescent="0.2">
      <c r="F1227" s="128"/>
      <c r="G1227" s="128"/>
      <c r="H1227" s="129"/>
      <c r="I1227" s="130"/>
      <c r="O1227" s="131"/>
      <c r="P1227" s="132"/>
      <c r="Q1227" s="132"/>
    </row>
    <row r="1228" spans="6:17" s="127" customFormat="1" x14ac:dyDescent="0.2">
      <c r="F1228" s="128"/>
      <c r="G1228" s="128"/>
      <c r="H1228" s="129"/>
      <c r="I1228" s="130"/>
      <c r="O1228" s="131"/>
      <c r="P1228" s="132"/>
      <c r="Q1228" s="132"/>
    </row>
    <row r="1229" spans="6:17" s="127" customFormat="1" x14ac:dyDescent="0.2">
      <c r="F1229" s="128"/>
      <c r="G1229" s="128"/>
      <c r="H1229" s="129"/>
      <c r="I1229" s="130"/>
      <c r="O1229" s="131"/>
      <c r="P1229" s="132"/>
      <c r="Q1229" s="132"/>
    </row>
    <row r="1230" spans="6:17" s="127" customFormat="1" x14ac:dyDescent="0.2">
      <c r="F1230" s="128"/>
      <c r="G1230" s="128"/>
      <c r="H1230" s="129"/>
      <c r="I1230" s="130"/>
      <c r="O1230" s="131"/>
      <c r="P1230" s="132"/>
      <c r="Q1230" s="132"/>
    </row>
    <row r="1231" spans="6:17" s="127" customFormat="1" x14ac:dyDescent="0.2">
      <c r="F1231" s="128"/>
      <c r="G1231" s="128"/>
      <c r="H1231" s="129"/>
      <c r="I1231" s="130"/>
      <c r="O1231" s="131"/>
      <c r="P1231" s="132"/>
      <c r="Q1231" s="132"/>
    </row>
    <row r="1232" spans="6:17" s="127" customFormat="1" x14ac:dyDescent="0.2">
      <c r="F1232" s="128"/>
      <c r="G1232" s="128"/>
      <c r="H1232" s="129"/>
      <c r="I1232" s="130"/>
      <c r="O1232" s="131"/>
      <c r="P1232" s="132"/>
      <c r="Q1232" s="132"/>
    </row>
    <row r="1233" spans="6:17" s="127" customFormat="1" x14ac:dyDescent="0.2">
      <c r="F1233" s="128"/>
      <c r="G1233" s="128"/>
      <c r="H1233" s="129"/>
      <c r="I1233" s="130"/>
      <c r="O1233" s="131"/>
      <c r="P1233" s="132"/>
      <c r="Q1233" s="132"/>
    </row>
    <row r="1234" spans="6:17" s="127" customFormat="1" x14ac:dyDescent="0.2">
      <c r="F1234" s="128"/>
      <c r="G1234" s="128"/>
      <c r="H1234" s="129"/>
      <c r="I1234" s="130"/>
      <c r="O1234" s="131"/>
      <c r="P1234" s="132"/>
      <c r="Q1234" s="132"/>
    </row>
    <row r="1235" spans="6:17" s="127" customFormat="1" x14ac:dyDescent="0.2">
      <c r="F1235" s="128"/>
      <c r="G1235" s="128"/>
      <c r="H1235" s="129"/>
      <c r="I1235" s="130"/>
      <c r="O1235" s="131"/>
      <c r="P1235" s="132"/>
      <c r="Q1235" s="132"/>
    </row>
    <row r="1236" spans="6:17" s="127" customFormat="1" x14ac:dyDescent="0.2">
      <c r="F1236" s="128"/>
      <c r="G1236" s="128"/>
      <c r="H1236" s="129"/>
      <c r="I1236" s="130"/>
      <c r="O1236" s="131"/>
      <c r="P1236" s="132"/>
      <c r="Q1236" s="132"/>
    </row>
    <row r="1237" spans="6:17" s="127" customFormat="1" x14ac:dyDescent="0.2">
      <c r="F1237" s="128"/>
      <c r="G1237" s="128"/>
      <c r="H1237" s="129"/>
      <c r="I1237" s="130"/>
      <c r="O1237" s="131"/>
      <c r="P1237" s="132"/>
      <c r="Q1237" s="132"/>
    </row>
    <row r="1238" spans="6:17" s="127" customFormat="1" x14ac:dyDescent="0.2">
      <c r="F1238" s="128"/>
      <c r="G1238" s="128"/>
      <c r="H1238" s="129"/>
      <c r="I1238" s="130"/>
      <c r="O1238" s="131"/>
      <c r="P1238" s="132"/>
      <c r="Q1238" s="132"/>
    </row>
    <row r="1239" spans="6:17" s="127" customFormat="1" x14ac:dyDescent="0.2">
      <c r="F1239" s="128"/>
      <c r="G1239" s="128"/>
      <c r="H1239" s="129"/>
      <c r="I1239" s="130"/>
      <c r="O1239" s="131"/>
      <c r="P1239" s="132"/>
      <c r="Q1239" s="132"/>
    </row>
    <row r="1240" spans="6:17" s="127" customFormat="1" x14ac:dyDescent="0.2">
      <c r="F1240" s="128"/>
      <c r="G1240" s="128"/>
      <c r="H1240" s="129"/>
      <c r="I1240" s="130"/>
      <c r="O1240" s="131"/>
      <c r="P1240" s="132"/>
      <c r="Q1240" s="132"/>
    </row>
    <row r="1241" spans="6:17" s="127" customFormat="1" x14ac:dyDescent="0.2">
      <c r="F1241" s="128"/>
      <c r="G1241" s="128"/>
      <c r="H1241" s="129"/>
      <c r="I1241" s="130"/>
      <c r="O1241" s="131"/>
      <c r="P1241" s="132"/>
      <c r="Q1241" s="132"/>
    </row>
    <row r="1242" spans="6:17" s="127" customFormat="1" x14ac:dyDescent="0.2">
      <c r="F1242" s="128"/>
      <c r="G1242" s="128"/>
      <c r="H1242" s="129"/>
      <c r="I1242" s="130"/>
      <c r="O1242" s="131"/>
      <c r="P1242" s="132"/>
      <c r="Q1242" s="132"/>
    </row>
    <row r="1243" spans="6:17" s="127" customFormat="1" x14ac:dyDescent="0.2">
      <c r="F1243" s="128"/>
      <c r="G1243" s="128"/>
      <c r="H1243" s="129"/>
      <c r="I1243" s="130"/>
      <c r="O1243" s="131"/>
      <c r="P1243" s="132"/>
      <c r="Q1243" s="132"/>
    </row>
    <row r="1244" spans="6:17" s="127" customFormat="1" x14ac:dyDescent="0.2">
      <c r="F1244" s="128"/>
      <c r="G1244" s="128"/>
      <c r="H1244" s="129"/>
      <c r="I1244" s="130"/>
      <c r="O1244" s="131"/>
      <c r="P1244" s="132"/>
      <c r="Q1244" s="132"/>
    </row>
    <row r="1245" spans="6:17" s="127" customFormat="1" x14ac:dyDescent="0.2">
      <c r="F1245" s="128"/>
      <c r="G1245" s="128"/>
      <c r="H1245" s="129"/>
      <c r="I1245" s="130"/>
      <c r="O1245" s="131"/>
      <c r="P1245" s="132"/>
      <c r="Q1245" s="132"/>
    </row>
    <row r="1246" spans="6:17" s="127" customFormat="1" x14ac:dyDescent="0.2">
      <c r="F1246" s="128"/>
      <c r="G1246" s="128"/>
      <c r="H1246" s="129"/>
      <c r="I1246" s="130"/>
      <c r="O1246" s="131"/>
      <c r="P1246" s="132"/>
      <c r="Q1246" s="132"/>
    </row>
    <row r="1247" spans="6:17" s="127" customFormat="1" x14ac:dyDescent="0.2">
      <c r="F1247" s="128"/>
      <c r="G1247" s="128"/>
      <c r="H1247" s="129"/>
      <c r="I1247" s="130"/>
      <c r="O1247" s="131"/>
      <c r="P1247" s="132"/>
      <c r="Q1247" s="132"/>
    </row>
    <row r="1248" spans="6:17" s="127" customFormat="1" x14ac:dyDescent="0.2">
      <c r="F1248" s="128"/>
      <c r="G1248" s="128"/>
      <c r="H1248" s="129"/>
      <c r="I1248" s="130"/>
      <c r="O1248" s="131"/>
      <c r="P1248" s="132"/>
      <c r="Q1248" s="132"/>
    </row>
    <row r="1249" spans="6:17" s="127" customFormat="1" x14ac:dyDescent="0.2">
      <c r="F1249" s="128"/>
      <c r="G1249" s="128"/>
      <c r="H1249" s="129"/>
      <c r="I1249" s="130"/>
      <c r="O1249" s="131"/>
      <c r="P1249" s="132"/>
      <c r="Q1249" s="132"/>
    </row>
    <row r="1250" spans="6:17" s="127" customFormat="1" x14ac:dyDescent="0.2">
      <c r="F1250" s="128"/>
      <c r="G1250" s="128"/>
      <c r="H1250" s="129"/>
      <c r="I1250" s="130"/>
      <c r="O1250" s="131"/>
      <c r="P1250" s="132"/>
      <c r="Q1250" s="132"/>
    </row>
    <row r="1251" spans="6:17" s="127" customFormat="1" x14ac:dyDescent="0.2">
      <c r="F1251" s="128"/>
      <c r="G1251" s="128"/>
      <c r="H1251" s="129"/>
      <c r="I1251" s="130"/>
      <c r="O1251" s="131"/>
      <c r="P1251" s="132"/>
      <c r="Q1251" s="132"/>
    </row>
    <row r="1252" spans="6:17" s="127" customFormat="1" x14ac:dyDescent="0.2">
      <c r="F1252" s="128"/>
      <c r="G1252" s="128"/>
      <c r="H1252" s="129"/>
      <c r="I1252" s="130"/>
      <c r="O1252" s="131"/>
      <c r="P1252" s="132"/>
      <c r="Q1252" s="132"/>
    </row>
    <row r="1253" spans="6:17" s="127" customFormat="1" x14ac:dyDescent="0.2">
      <c r="F1253" s="128"/>
      <c r="G1253" s="128"/>
      <c r="H1253" s="129"/>
      <c r="I1253" s="130"/>
      <c r="O1253" s="131"/>
      <c r="P1253" s="132"/>
      <c r="Q1253" s="132"/>
    </row>
    <row r="1254" spans="6:17" s="127" customFormat="1" x14ac:dyDescent="0.2">
      <c r="F1254" s="128"/>
      <c r="G1254" s="128"/>
      <c r="H1254" s="129"/>
      <c r="I1254" s="130"/>
      <c r="O1254" s="131"/>
      <c r="P1254" s="132"/>
      <c r="Q1254" s="132"/>
    </row>
    <row r="1255" spans="6:17" s="127" customFormat="1" x14ac:dyDescent="0.2">
      <c r="F1255" s="128"/>
      <c r="G1255" s="128"/>
      <c r="H1255" s="129"/>
      <c r="I1255" s="130"/>
      <c r="O1255" s="131"/>
      <c r="P1255" s="132"/>
      <c r="Q1255" s="132"/>
    </row>
    <row r="1256" spans="6:17" s="127" customFormat="1" x14ac:dyDescent="0.2">
      <c r="F1256" s="128"/>
      <c r="G1256" s="128"/>
      <c r="H1256" s="129"/>
      <c r="I1256" s="130"/>
      <c r="O1256" s="131"/>
      <c r="P1256" s="132"/>
      <c r="Q1256" s="132"/>
    </row>
    <row r="1257" spans="6:17" s="127" customFormat="1" x14ac:dyDescent="0.2">
      <c r="F1257" s="128"/>
      <c r="G1257" s="128"/>
      <c r="H1257" s="129"/>
      <c r="I1257" s="130"/>
      <c r="O1257" s="131"/>
      <c r="P1257" s="132"/>
      <c r="Q1257" s="132"/>
    </row>
    <row r="1258" spans="6:17" s="127" customFormat="1" x14ac:dyDescent="0.2">
      <c r="F1258" s="128"/>
      <c r="G1258" s="128"/>
      <c r="H1258" s="129"/>
      <c r="I1258" s="130"/>
      <c r="O1258" s="131"/>
      <c r="P1258" s="132"/>
      <c r="Q1258" s="132"/>
    </row>
    <row r="1259" spans="6:17" s="127" customFormat="1" x14ac:dyDescent="0.2">
      <c r="F1259" s="128"/>
      <c r="G1259" s="128"/>
      <c r="H1259" s="129"/>
      <c r="I1259" s="130"/>
      <c r="O1259" s="131"/>
      <c r="P1259" s="132"/>
      <c r="Q1259" s="132"/>
    </row>
    <row r="1260" spans="6:17" s="127" customFormat="1" x14ac:dyDescent="0.2">
      <c r="F1260" s="128"/>
      <c r="G1260" s="128"/>
      <c r="H1260" s="129"/>
      <c r="I1260" s="130"/>
      <c r="O1260" s="131"/>
      <c r="P1260" s="132"/>
      <c r="Q1260" s="132"/>
    </row>
    <row r="1261" spans="6:17" s="127" customFormat="1" x14ac:dyDescent="0.2">
      <c r="F1261" s="128"/>
      <c r="G1261" s="128"/>
      <c r="H1261" s="129"/>
      <c r="I1261" s="130"/>
      <c r="O1261" s="131"/>
      <c r="P1261" s="132"/>
      <c r="Q1261" s="132"/>
    </row>
    <row r="1262" spans="6:17" s="127" customFormat="1" x14ac:dyDescent="0.2">
      <c r="F1262" s="128"/>
      <c r="G1262" s="128"/>
      <c r="H1262" s="129"/>
      <c r="I1262" s="130"/>
      <c r="O1262" s="131"/>
      <c r="P1262" s="132"/>
      <c r="Q1262" s="132"/>
    </row>
    <row r="1263" spans="6:17" s="127" customFormat="1" x14ac:dyDescent="0.2">
      <c r="F1263" s="128"/>
      <c r="G1263" s="128"/>
      <c r="H1263" s="129"/>
      <c r="I1263" s="130"/>
      <c r="O1263" s="131"/>
      <c r="P1263" s="132"/>
      <c r="Q1263" s="132"/>
    </row>
    <row r="1264" spans="6:17" s="127" customFormat="1" x14ac:dyDescent="0.2">
      <c r="F1264" s="128"/>
      <c r="G1264" s="128"/>
      <c r="H1264" s="129"/>
      <c r="I1264" s="130"/>
      <c r="O1264" s="131"/>
      <c r="P1264" s="132"/>
      <c r="Q1264" s="132"/>
    </row>
    <row r="1265" spans="6:17" s="127" customFormat="1" x14ac:dyDescent="0.2">
      <c r="F1265" s="128"/>
      <c r="G1265" s="128"/>
      <c r="H1265" s="129"/>
      <c r="I1265" s="130"/>
      <c r="O1265" s="131"/>
      <c r="P1265" s="132"/>
      <c r="Q1265" s="132"/>
    </row>
    <row r="1266" spans="6:17" s="127" customFormat="1" x14ac:dyDescent="0.2">
      <c r="F1266" s="128"/>
      <c r="G1266" s="128"/>
      <c r="H1266" s="129"/>
      <c r="I1266" s="130"/>
      <c r="O1266" s="131"/>
      <c r="P1266" s="132"/>
      <c r="Q1266" s="132"/>
    </row>
    <row r="1267" spans="6:17" s="127" customFormat="1" x14ac:dyDescent="0.2">
      <c r="F1267" s="128"/>
      <c r="G1267" s="128"/>
      <c r="H1267" s="129"/>
      <c r="I1267" s="130"/>
      <c r="O1267" s="131"/>
      <c r="P1267" s="132"/>
      <c r="Q1267" s="132"/>
    </row>
    <row r="1268" spans="6:17" s="127" customFormat="1" x14ac:dyDescent="0.2">
      <c r="F1268" s="128"/>
      <c r="G1268" s="128"/>
      <c r="H1268" s="129"/>
      <c r="I1268" s="130"/>
      <c r="O1268" s="131"/>
      <c r="P1268" s="132"/>
      <c r="Q1268" s="132"/>
    </row>
    <row r="1269" spans="6:17" s="127" customFormat="1" x14ac:dyDescent="0.2">
      <c r="F1269" s="128"/>
      <c r="G1269" s="128"/>
      <c r="H1269" s="129"/>
      <c r="I1269" s="130"/>
      <c r="O1269" s="131"/>
      <c r="P1269" s="132"/>
      <c r="Q1269" s="132"/>
    </row>
    <row r="1270" spans="6:17" s="127" customFormat="1" x14ac:dyDescent="0.2">
      <c r="F1270" s="128"/>
      <c r="G1270" s="128"/>
      <c r="H1270" s="129"/>
      <c r="I1270" s="130"/>
      <c r="O1270" s="131"/>
      <c r="P1270" s="132"/>
      <c r="Q1270" s="132"/>
    </row>
    <row r="1271" spans="6:17" s="127" customFormat="1" x14ac:dyDescent="0.2">
      <c r="F1271" s="128"/>
      <c r="G1271" s="128"/>
      <c r="H1271" s="129"/>
      <c r="I1271" s="130"/>
      <c r="O1271" s="131"/>
      <c r="P1271" s="132"/>
      <c r="Q1271" s="132"/>
    </row>
    <row r="1272" spans="6:17" s="127" customFormat="1" x14ac:dyDescent="0.2">
      <c r="F1272" s="128"/>
      <c r="G1272" s="128"/>
      <c r="H1272" s="129"/>
      <c r="I1272" s="130"/>
      <c r="O1272" s="131"/>
      <c r="P1272" s="132"/>
      <c r="Q1272" s="132"/>
    </row>
    <row r="1273" spans="6:17" s="127" customFormat="1" x14ac:dyDescent="0.2">
      <c r="F1273" s="128"/>
      <c r="G1273" s="128"/>
      <c r="H1273" s="129"/>
      <c r="I1273" s="130"/>
      <c r="O1273" s="131"/>
      <c r="P1273" s="132"/>
      <c r="Q1273" s="132"/>
    </row>
    <row r="1274" spans="6:17" s="127" customFormat="1" x14ac:dyDescent="0.2">
      <c r="F1274" s="128"/>
      <c r="G1274" s="128"/>
      <c r="H1274" s="129"/>
      <c r="I1274" s="130"/>
      <c r="O1274" s="131"/>
      <c r="P1274" s="132"/>
      <c r="Q1274" s="132"/>
    </row>
    <row r="1275" spans="6:17" s="127" customFormat="1" x14ac:dyDescent="0.2">
      <c r="F1275" s="128"/>
      <c r="G1275" s="128"/>
      <c r="H1275" s="129"/>
      <c r="I1275" s="130"/>
      <c r="O1275" s="131"/>
      <c r="P1275" s="132"/>
      <c r="Q1275" s="132"/>
    </row>
    <row r="1276" spans="6:17" s="127" customFormat="1" x14ac:dyDescent="0.2">
      <c r="F1276" s="128"/>
      <c r="G1276" s="128"/>
      <c r="H1276" s="129"/>
      <c r="I1276" s="130"/>
      <c r="O1276" s="131"/>
      <c r="P1276" s="132"/>
      <c r="Q1276" s="132"/>
    </row>
    <row r="1277" spans="6:17" s="127" customFormat="1" x14ac:dyDescent="0.2">
      <c r="F1277" s="128"/>
      <c r="G1277" s="128"/>
      <c r="H1277" s="129"/>
      <c r="I1277" s="130"/>
      <c r="O1277" s="131"/>
      <c r="P1277" s="132"/>
      <c r="Q1277" s="132"/>
    </row>
    <row r="1278" spans="6:17" s="127" customFormat="1" x14ac:dyDescent="0.2">
      <c r="F1278" s="128"/>
      <c r="G1278" s="128"/>
      <c r="H1278" s="129"/>
      <c r="I1278" s="130"/>
      <c r="O1278" s="131"/>
      <c r="P1278" s="132"/>
      <c r="Q1278" s="132"/>
    </row>
    <row r="1279" spans="6:17" s="127" customFormat="1" x14ac:dyDescent="0.2">
      <c r="F1279" s="128"/>
      <c r="G1279" s="128"/>
      <c r="H1279" s="129"/>
      <c r="I1279" s="130"/>
      <c r="O1279" s="131"/>
      <c r="P1279" s="132"/>
      <c r="Q1279" s="132"/>
    </row>
    <row r="1280" spans="6:17" s="127" customFormat="1" x14ac:dyDescent="0.2">
      <c r="F1280" s="128"/>
      <c r="G1280" s="128"/>
      <c r="H1280" s="129"/>
      <c r="I1280" s="130"/>
      <c r="O1280" s="131"/>
      <c r="P1280" s="132"/>
      <c r="Q1280" s="132"/>
    </row>
    <row r="1281" spans="6:17" s="127" customFormat="1" x14ac:dyDescent="0.2">
      <c r="F1281" s="128"/>
      <c r="G1281" s="128"/>
      <c r="H1281" s="129"/>
      <c r="I1281" s="130"/>
      <c r="O1281" s="131"/>
      <c r="P1281" s="132"/>
      <c r="Q1281" s="132"/>
    </row>
    <row r="1282" spans="6:17" s="127" customFormat="1" x14ac:dyDescent="0.2">
      <c r="F1282" s="128"/>
      <c r="G1282" s="128"/>
      <c r="H1282" s="129"/>
      <c r="I1282" s="130"/>
      <c r="O1282" s="131"/>
      <c r="P1282" s="132"/>
      <c r="Q1282" s="132"/>
    </row>
    <row r="1283" spans="6:17" s="127" customFormat="1" x14ac:dyDescent="0.2">
      <c r="F1283" s="128"/>
      <c r="G1283" s="128"/>
      <c r="H1283" s="129"/>
      <c r="I1283" s="130"/>
      <c r="O1283" s="131"/>
      <c r="P1283" s="132"/>
      <c r="Q1283" s="132"/>
    </row>
    <row r="1284" spans="6:17" s="127" customFormat="1" x14ac:dyDescent="0.2">
      <c r="F1284" s="128"/>
      <c r="G1284" s="128"/>
      <c r="H1284" s="129"/>
      <c r="I1284" s="130"/>
      <c r="O1284" s="131"/>
      <c r="P1284" s="132"/>
      <c r="Q1284" s="132"/>
    </row>
    <row r="1285" spans="6:17" s="127" customFormat="1" x14ac:dyDescent="0.2">
      <c r="F1285" s="128"/>
      <c r="G1285" s="128"/>
      <c r="H1285" s="129"/>
      <c r="I1285" s="130"/>
      <c r="O1285" s="131"/>
      <c r="P1285" s="132"/>
      <c r="Q1285" s="132"/>
    </row>
    <row r="1286" spans="6:17" s="127" customFormat="1" x14ac:dyDescent="0.2">
      <c r="F1286" s="128"/>
      <c r="G1286" s="128"/>
      <c r="H1286" s="129"/>
      <c r="I1286" s="130"/>
      <c r="O1286" s="131"/>
      <c r="P1286" s="132"/>
      <c r="Q1286" s="132"/>
    </row>
    <row r="1287" spans="6:17" s="127" customFormat="1" x14ac:dyDescent="0.2">
      <c r="F1287" s="128"/>
      <c r="G1287" s="128"/>
      <c r="H1287" s="129"/>
      <c r="I1287" s="130"/>
      <c r="O1287" s="131"/>
      <c r="P1287" s="132"/>
      <c r="Q1287" s="132"/>
    </row>
    <row r="1288" spans="6:17" s="127" customFormat="1" x14ac:dyDescent="0.2">
      <c r="F1288" s="128"/>
      <c r="G1288" s="128"/>
      <c r="H1288" s="129"/>
      <c r="I1288" s="130"/>
      <c r="O1288" s="131"/>
      <c r="P1288" s="132"/>
      <c r="Q1288" s="132"/>
    </row>
    <row r="1289" spans="6:17" s="127" customFormat="1" x14ac:dyDescent="0.2">
      <c r="F1289" s="128"/>
      <c r="G1289" s="128"/>
      <c r="H1289" s="129"/>
      <c r="I1289" s="130"/>
      <c r="O1289" s="131"/>
      <c r="P1289" s="132"/>
      <c r="Q1289" s="132"/>
    </row>
    <row r="1290" spans="6:17" s="127" customFormat="1" x14ac:dyDescent="0.2">
      <c r="F1290" s="128"/>
      <c r="G1290" s="128"/>
      <c r="H1290" s="129"/>
      <c r="I1290" s="130"/>
      <c r="O1290" s="131"/>
      <c r="P1290" s="132"/>
      <c r="Q1290" s="132"/>
    </row>
    <row r="1291" spans="6:17" s="127" customFormat="1" x14ac:dyDescent="0.2">
      <c r="F1291" s="128"/>
      <c r="G1291" s="128"/>
      <c r="H1291" s="129"/>
      <c r="I1291" s="130"/>
      <c r="O1291" s="131"/>
      <c r="P1291" s="132"/>
      <c r="Q1291" s="132"/>
    </row>
    <row r="1292" spans="6:17" s="127" customFormat="1" x14ac:dyDescent="0.2">
      <c r="F1292" s="128"/>
      <c r="G1292" s="128"/>
      <c r="H1292" s="129"/>
      <c r="I1292" s="130"/>
      <c r="O1292" s="131"/>
      <c r="P1292" s="132"/>
      <c r="Q1292" s="132"/>
    </row>
    <row r="1293" spans="6:17" s="127" customFormat="1" x14ac:dyDescent="0.2">
      <c r="F1293" s="128"/>
      <c r="G1293" s="128"/>
      <c r="H1293" s="129"/>
      <c r="I1293" s="130"/>
      <c r="O1293" s="131"/>
      <c r="P1293" s="132"/>
      <c r="Q1293" s="132"/>
    </row>
    <row r="1294" spans="6:17" s="127" customFormat="1" x14ac:dyDescent="0.2">
      <c r="F1294" s="128"/>
      <c r="G1294" s="128"/>
      <c r="H1294" s="129"/>
      <c r="I1294" s="130"/>
      <c r="O1294" s="131"/>
      <c r="P1294" s="132"/>
      <c r="Q1294" s="132"/>
    </row>
    <row r="1295" spans="6:17" s="127" customFormat="1" x14ac:dyDescent="0.2">
      <c r="F1295" s="128"/>
      <c r="G1295" s="128"/>
      <c r="H1295" s="129"/>
      <c r="I1295" s="130"/>
      <c r="O1295" s="131"/>
      <c r="P1295" s="132"/>
      <c r="Q1295" s="132"/>
    </row>
    <row r="1296" spans="6:17" s="127" customFormat="1" x14ac:dyDescent="0.2">
      <c r="F1296" s="128"/>
      <c r="G1296" s="128"/>
      <c r="H1296" s="129"/>
      <c r="I1296" s="130"/>
      <c r="O1296" s="131"/>
      <c r="P1296" s="132"/>
      <c r="Q1296" s="132"/>
    </row>
    <row r="1297" spans="6:17" s="127" customFormat="1" x14ac:dyDescent="0.2">
      <c r="F1297" s="128"/>
      <c r="G1297" s="128"/>
      <c r="H1297" s="129"/>
      <c r="I1297" s="130"/>
      <c r="O1297" s="131"/>
      <c r="P1297" s="132"/>
      <c r="Q1297" s="132"/>
    </row>
    <row r="1298" spans="6:17" s="127" customFormat="1" x14ac:dyDescent="0.2">
      <c r="F1298" s="128"/>
      <c r="G1298" s="128"/>
      <c r="H1298" s="129"/>
      <c r="I1298" s="130"/>
      <c r="O1298" s="131"/>
      <c r="P1298" s="132"/>
      <c r="Q1298" s="132"/>
    </row>
    <row r="1299" spans="6:17" s="127" customFormat="1" x14ac:dyDescent="0.2">
      <c r="F1299" s="128"/>
      <c r="G1299" s="128"/>
      <c r="H1299" s="129"/>
      <c r="I1299" s="130"/>
      <c r="O1299" s="131"/>
      <c r="P1299" s="132"/>
      <c r="Q1299" s="132"/>
    </row>
    <row r="1300" spans="6:17" s="127" customFormat="1" x14ac:dyDescent="0.2">
      <c r="F1300" s="128"/>
      <c r="G1300" s="128"/>
      <c r="H1300" s="129"/>
      <c r="I1300" s="130"/>
      <c r="O1300" s="131"/>
      <c r="P1300" s="132"/>
      <c r="Q1300" s="132"/>
    </row>
    <row r="1301" spans="6:17" s="127" customFormat="1" x14ac:dyDescent="0.2">
      <c r="F1301" s="128"/>
      <c r="G1301" s="128"/>
      <c r="H1301" s="129"/>
      <c r="I1301" s="130"/>
      <c r="O1301" s="131"/>
      <c r="P1301" s="132"/>
      <c r="Q1301" s="132"/>
    </row>
    <row r="1302" spans="6:17" s="127" customFormat="1" x14ac:dyDescent="0.2">
      <c r="F1302" s="128"/>
      <c r="G1302" s="128"/>
      <c r="H1302" s="129"/>
      <c r="I1302" s="130"/>
      <c r="O1302" s="131"/>
      <c r="P1302" s="132"/>
      <c r="Q1302" s="132"/>
    </row>
    <row r="1303" spans="6:17" s="127" customFormat="1" x14ac:dyDescent="0.2">
      <c r="F1303" s="128"/>
      <c r="G1303" s="128"/>
      <c r="H1303" s="129"/>
      <c r="I1303" s="130"/>
      <c r="O1303" s="131"/>
      <c r="P1303" s="132"/>
      <c r="Q1303" s="132"/>
    </row>
    <row r="1304" spans="6:17" s="127" customFormat="1" x14ac:dyDescent="0.2">
      <c r="F1304" s="128"/>
      <c r="G1304" s="128"/>
      <c r="H1304" s="129"/>
      <c r="I1304" s="130"/>
      <c r="O1304" s="131"/>
      <c r="P1304" s="132"/>
      <c r="Q1304" s="132"/>
    </row>
    <row r="1305" spans="6:17" s="127" customFormat="1" x14ac:dyDescent="0.2">
      <c r="F1305" s="128"/>
      <c r="G1305" s="128"/>
      <c r="H1305" s="129"/>
      <c r="I1305" s="130"/>
      <c r="O1305" s="131"/>
      <c r="P1305" s="132"/>
      <c r="Q1305" s="132"/>
    </row>
    <row r="1306" spans="6:17" s="127" customFormat="1" x14ac:dyDescent="0.2">
      <c r="F1306" s="128"/>
      <c r="G1306" s="128"/>
      <c r="H1306" s="129"/>
      <c r="I1306" s="130"/>
      <c r="O1306" s="131"/>
      <c r="P1306" s="132"/>
      <c r="Q1306" s="132"/>
    </row>
    <row r="1307" spans="6:17" s="127" customFormat="1" x14ac:dyDescent="0.2">
      <c r="F1307" s="128"/>
      <c r="G1307" s="128"/>
      <c r="H1307" s="129"/>
      <c r="I1307" s="130"/>
      <c r="O1307" s="131"/>
      <c r="P1307" s="132"/>
      <c r="Q1307" s="132"/>
    </row>
    <row r="1308" spans="6:17" s="127" customFormat="1" x14ac:dyDescent="0.2">
      <c r="F1308" s="128"/>
      <c r="G1308" s="128"/>
      <c r="H1308" s="129"/>
      <c r="I1308" s="130"/>
      <c r="O1308" s="131"/>
      <c r="P1308" s="132"/>
      <c r="Q1308" s="132"/>
    </row>
    <row r="1309" spans="6:17" s="127" customFormat="1" x14ac:dyDescent="0.2">
      <c r="F1309" s="128"/>
      <c r="G1309" s="128"/>
      <c r="H1309" s="129"/>
      <c r="I1309" s="130"/>
      <c r="O1309" s="131"/>
      <c r="P1309" s="132"/>
      <c r="Q1309" s="132"/>
    </row>
    <row r="1310" spans="6:17" s="127" customFormat="1" x14ac:dyDescent="0.2">
      <c r="F1310" s="128"/>
      <c r="G1310" s="128"/>
      <c r="H1310" s="129"/>
      <c r="I1310" s="130"/>
      <c r="O1310" s="131"/>
      <c r="P1310" s="132"/>
      <c r="Q1310" s="132"/>
    </row>
    <row r="1311" spans="6:17" s="127" customFormat="1" x14ac:dyDescent="0.2">
      <c r="F1311" s="128"/>
      <c r="G1311" s="128"/>
      <c r="H1311" s="129"/>
      <c r="I1311" s="130"/>
      <c r="O1311" s="131"/>
      <c r="P1311" s="132"/>
      <c r="Q1311" s="132"/>
    </row>
    <row r="1312" spans="6:17" s="127" customFormat="1" x14ac:dyDescent="0.2">
      <c r="F1312" s="128"/>
      <c r="G1312" s="128"/>
      <c r="H1312" s="129"/>
      <c r="I1312" s="130"/>
      <c r="O1312" s="131"/>
      <c r="P1312" s="132"/>
      <c r="Q1312" s="132"/>
    </row>
    <row r="1313" spans="6:17" s="127" customFormat="1" x14ac:dyDescent="0.2">
      <c r="F1313" s="128"/>
      <c r="G1313" s="128"/>
      <c r="H1313" s="129"/>
      <c r="I1313" s="130"/>
      <c r="O1313" s="131"/>
      <c r="P1313" s="132"/>
      <c r="Q1313" s="132"/>
    </row>
    <row r="1314" spans="6:17" s="127" customFormat="1" x14ac:dyDescent="0.2">
      <c r="F1314" s="128"/>
      <c r="G1314" s="128"/>
      <c r="H1314" s="129"/>
      <c r="I1314" s="130"/>
      <c r="O1314" s="131"/>
      <c r="P1314" s="132"/>
      <c r="Q1314" s="132"/>
    </row>
    <row r="1315" spans="6:17" s="127" customFormat="1" x14ac:dyDescent="0.2">
      <c r="F1315" s="128"/>
      <c r="G1315" s="128"/>
      <c r="H1315" s="129"/>
      <c r="I1315" s="130"/>
      <c r="O1315" s="131"/>
      <c r="P1315" s="132"/>
      <c r="Q1315" s="132"/>
    </row>
    <row r="1316" spans="6:17" s="127" customFormat="1" x14ac:dyDescent="0.2">
      <c r="F1316" s="128"/>
      <c r="G1316" s="128"/>
      <c r="H1316" s="129"/>
      <c r="I1316" s="130"/>
      <c r="O1316" s="131"/>
      <c r="P1316" s="132"/>
      <c r="Q1316" s="132"/>
    </row>
    <row r="1317" spans="6:17" s="127" customFormat="1" x14ac:dyDescent="0.2">
      <c r="F1317" s="128"/>
      <c r="G1317" s="128"/>
      <c r="H1317" s="129"/>
      <c r="I1317" s="130"/>
      <c r="O1317" s="131"/>
      <c r="P1317" s="132"/>
      <c r="Q1317" s="132"/>
    </row>
    <row r="1318" spans="6:17" s="127" customFormat="1" x14ac:dyDescent="0.2">
      <c r="F1318" s="128"/>
      <c r="G1318" s="128"/>
      <c r="H1318" s="129"/>
      <c r="I1318" s="130"/>
      <c r="O1318" s="131"/>
      <c r="P1318" s="132"/>
      <c r="Q1318" s="132"/>
    </row>
    <row r="1319" spans="6:17" s="127" customFormat="1" x14ac:dyDescent="0.2">
      <c r="F1319" s="128"/>
      <c r="G1319" s="128"/>
      <c r="H1319" s="129"/>
      <c r="I1319" s="130"/>
      <c r="O1319" s="131"/>
      <c r="P1319" s="132"/>
      <c r="Q1319" s="132"/>
    </row>
    <row r="1320" spans="6:17" s="127" customFormat="1" x14ac:dyDescent="0.2">
      <c r="F1320" s="128"/>
      <c r="G1320" s="128"/>
      <c r="H1320" s="129"/>
      <c r="I1320" s="130"/>
      <c r="O1320" s="131"/>
      <c r="P1320" s="132"/>
      <c r="Q1320" s="132"/>
    </row>
    <row r="1321" spans="6:17" s="127" customFormat="1" x14ac:dyDescent="0.2">
      <c r="F1321" s="128"/>
      <c r="G1321" s="128"/>
      <c r="H1321" s="129"/>
      <c r="I1321" s="130"/>
      <c r="O1321" s="131"/>
      <c r="P1321" s="132"/>
      <c r="Q1321" s="132"/>
    </row>
    <row r="1322" spans="6:17" s="127" customFormat="1" x14ac:dyDescent="0.2">
      <c r="F1322" s="128"/>
      <c r="G1322" s="128"/>
      <c r="H1322" s="129"/>
      <c r="I1322" s="130"/>
      <c r="O1322" s="131"/>
      <c r="P1322" s="132"/>
      <c r="Q1322" s="132"/>
    </row>
    <row r="1323" spans="6:17" s="127" customFormat="1" x14ac:dyDescent="0.2">
      <c r="F1323" s="128"/>
      <c r="G1323" s="128"/>
      <c r="H1323" s="129"/>
      <c r="I1323" s="130"/>
      <c r="O1323" s="131"/>
      <c r="P1323" s="132"/>
      <c r="Q1323" s="132"/>
    </row>
    <row r="1324" spans="6:17" s="127" customFormat="1" x14ac:dyDescent="0.2">
      <c r="F1324" s="128"/>
      <c r="G1324" s="128"/>
      <c r="H1324" s="129"/>
      <c r="I1324" s="130"/>
      <c r="O1324" s="131"/>
      <c r="P1324" s="132"/>
      <c r="Q1324" s="132"/>
    </row>
    <row r="1325" spans="6:17" s="127" customFormat="1" x14ac:dyDescent="0.2">
      <c r="F1325" s="128"/>
      <c r="G1325" s="128"/>
      <c r="H1325" s="129"/>
      <c r="I1325" s="130"/>
      <c r="O1325" s="131"/>
      <c r="P1325" s="132"/>
      <c r="Q1325" s="132"/>
    </row>
    <row r="1326" spans="6:17" s="127" customFormat="1" x14ac:dyDescent="0.2">
      <c r="F1326" s="128"/>
      <c r="G1326" s="128"/>
      <c r="H1326" s="129"/>
      <c r="I1326" s="130"/>
      <c r="O1326" s="131"/>
      <c r="P1326" s="132"/>
      <c r="Q1326" s="132"/>
    </row>
    <row r="1327" spans="6:17" s="127" customFormat="1" x14ac:dyDescent="0.2">
      <c r="F1327" s="128"/>
      <c r="G1327" s="128"/>
      <c r="H1327" s="129"/>
      <c r="I1327" s="130"/>
      <c r="O1327" s="131"/>
      <c r="P1327" s="132"/>
      <c r="Q1327" s="132"/>
    </row>
    <row r="1328" spans="6:17" s="127" customFormat="1" x14ac:dyDescent="0.2">
      <c r="F1328" s="128"/>
      <c r="G1328" s="128"/>
      <c r="H1328" s="129"/>
      <c r="I1328" s="130"/>
      <c r="O1328" s="131"/>
      <c r="P1328" s="132"/>
      <c r="Q1328" s="132"/>
    </row>
    <row r="1329" spans="6:17" s="127" customFormat="1" x14ac:dyDescent="0.2">
      <c r="F1329" s="128"/>
      <c r="G1329" s="128"/>
      <c r="H1329" s="129"/>
      <c r="I1329" s="130"/>
      <c r="O1329" s="131"/>
      <c r="P1329" s="132"/>
      <c r="Q1329" s="132"/>
    </row>
    <row r="1330" spans="6:17" s="127" customFormat="1" x14ac:dyDescent="0.2">
      <c r="F1330" s="128"/>
      <c r="G1330" s="128"/>
      <c r="H1330" s="129"/>
      <c r="I1330" s="130"/>
      <c r="O1330" s="131"/>
      <c r="P1330" s="132"/>
      <c r="Q1330" s="132"/>
    </row>
    <row r="1331" spans="6:17" s="127" customFormat="1" x14ac:dyDescent="0.2">
      <c r="F1331" s="128"/>
      <c r="G1331" s="128"/>
      <c r="H1331" s="129"/>
      <c r="I1331" s="130"/>
      <c r="O1331" s="131"/>
      <c r="P1331" s="132"/>
      <c r="Q1331" s="132"/>
    </row>
    <row r="1332" spans="6:17" s="127" customFormat="1" x14ac:dyDescent="0.2">
      <c r="F1332" s="128"/>
      <c r="G1332" s="128"/>
      <c r="H1332" s="129"/>
      <c r="I1332" s="130"/>
      <c r="O1332" s="131"/>
      <c r="P1332" s="132"/>
      <c r="Q1332" s="132"/>
    </row>
    <row r="1333" spans="6:17" s="127" customFormat="1" x14ac:dyDescent="0.2">
      <c r="F1333" s="128"/>
      <c r="G1333" s="128"/>
      <c r="H1333" s="129"/>
      <c r="I1333" s="130"/>
      <c r="O1333" s="131"/>
      <c r="P1333" s="132"/>
      <c r="Q1333" s="132"/>
    </row>
    <row r="1334" spans="6:17" s="127" customFormat="1" x14ac:dyDescent="0.2">
      <c r="F1334" s="128"/>
      <c r="G1334" s="128"/>
      <c r="H1334" s="129"/>
      <c r="I1334" s="130"/>
      <c r="O1334" s="131"/>
      <c r="P1334" s="132"/>
      <c r="Q1334" s="132"/>
    </row>
    <row r="1335" spans="6:17" s="127" customFormat="1" x14ac:dyDescent="0.2">
      <c r="F1335" s="128"/>
      <c r="G1335" s="128"/>
      <c r="H1335" s="129"/>
      <c r="I1335" s="130"/>
      <c r="O1335" s="131"/>
      <c r="P1335" s="132"/>
      <c r="Q1335" s="132"/>
    </row>
    <row r="1336" spans="6:17" s="127" customFormat="1" x14ac:dyDescent="0.2">
      <c r="F1336" s="128"/>
      <c r="G1336" s="128"/>
      <c r="H1336" s="129"/>
      <c r="I1336" s="130"/>
      <c r="O1336" s="131"/>
      <c r="P1336" s="132"/>
      <c r="Q1336" s="132"/>
    </row>
    <row r="1337" spans="6:17" s="127" customFormat="1" x14ac:dyDescent="0.2">
      <c r="F1337" s="128"/>
      <c r="G1337" s="128"/>
      <c r="H1337" s="129"/>
      <c r="I1337" s="130"/>
      <c r="O1337" s="131"/>
      <c r="P1337" s="132"/>
      <c r="Q1337" s="132"/>
    </row>
    <row r="1338" spans="6:17" s="127" customFormat="1" x14ac:dyDescent="0.2">
      <c r="F1338" s="128"/>
      <c r="G1338" s="128"/>
      <c r="H1338" s="129"/>
      <c r="I1338" s="130"/>
      <c r="O1338" s="131"/>
      <c r="P1338" s="132"/>
      <c r="Q1338" s="132"/>
    </row>
    <row r="1339" spans="6:17" s="127" customFormat="1" x14ac:dyDescent="0.2">
      <c r="F1339" s="128"/>
      <c r="G1339" s="128"/>
      <c r="H1339" s="129"/>
      <c r="I1339" s="130"/>
      <c r="O1339" s="131"/>
      <c r="P1339" s="132"/>
      <c r="Q1339" s="132"/>
    </row>
    <row r="1340" spans="6:17" s="127" customFormat="1" x14ac:dyDescent="0.2">
      <c r="F1340" s="128"/>
      <c r="G1340" s="128"/>
      <c r="H1340" s="129"/>
      <c r="I1340" s="130"/>
      <c r="O1340" s="131"/>
      <c r="P1340" s="132"/>
      <c r="Q1340" s="132"/>
    </row>
    <row r="1341" spans="6:17" s="127" customFormat="1" x14ac:dyDescent="0.2">
      <c r="F1341" s="128"/>
      <c r="G1341" s="128"/>
      <c r="H1341" s="129"/>
      <c r="I1341" s="130"/>
      <c r="O1341" s="131"/>
      <c r="P1341" s="132"/>
      <c r="Q1341" s="132"/>
    </row>
    <row r="1342" spans="6:17" s="127" customFormat="1" x14ac:dyDescent="0.2">
      <c r="F1342" s="128"/>
      <c r="G1342" s="128"/>
      <c r="H1342" s="129"/>
      <c r="I1342" s="130"/>
      <c r="O1342" s="131"/>
      <c r="P1342" s="132"/>
      <c r="Q1342" s="132"/>
    </row>
    <row r="1343" spans="6:17" s="127" customFormat="1" x14ac:dyDescent="0.2">
      <c r="F1343" s="128"/>
      <c r="G1343" s="128"/>
      <c r="H1343" s="129"/>
      <c r="I1343" s="130"/>
      <c r="O1343" s="131"/>
      <c r="P1343" s="132"/>
      <c r="Q1343" s="132"/>
    </row>
    <row r="1344" spans="6:17" s="127" customFormat="1" x14ac:dyDescent="0.2">
      <c r="F1344" s="128"/>
      <c r="G1344" s="128"/>
      <c r="H1344" s="129"/>
      <c r="I1344" s="130"/>
      <c r="O1344" s="131"/>
      <c r="P1344" s="132"/>
      <c r="Q1344" s="132"/>
    </row>
    <row r="1345" spans="6:17" s="127" customFormat="1" x14ac:dyDescent="0.2">
      <c r="F1345" s="128"/>
      <c r="G1345" s="128"/>
      <c r="H1345" s="129"/>
      <c r="I1345" s="130"/>
      <c r="O1345" s="131"/>
      <c r="P1345" s="132"/>
      <c r="Q1345" s="132"/>
    </row>
    <row r="1346" spans="6:17" s="127" customFormat="1" x14ac:dyDescent="0.2">
      <c r="F1346" s="128"/>
      <c r="G1346" s="128"/>
      <c r="H1346" s="129"/>
      <c r="I1346" s="130"/>
      <c r="O1346" s="131"/>
      <c r="P1346" s="132"/>
      <c r="Q1346" s="132"/>
    </row>
    <row r="1347" spans="6:17" s="127" customFormat="1" x14ac:dyDescent="0.2">
      <c r="F1347" s="128"/>
      <c r="G1347" s="128"/>
      <c r="H1347" s="129"/>
      <c r="I1347" s="130"/>
      <c r="O1347" s="131"/>
      <c r="P1347" s="132"/>
      <c r="Q1347" s="132"/>
    </row>
    <row r="1348" spans="6:17" s="127" customFormat="1" x14ac:dyDescent="0.2">
      <c r="F1348" s="128"/>
      <c r="G1348" s="128"/>
      <c r="H1348" s="129"/>
      <c r="I1348" s="130"/>
      <c r="O1348" s="131"/>
      <c r="P1348" s="132"/>
      <c r="Q1348" s="132"/>
    </row>
    <row r="1349" spans="6:17" s="127" customFormat="1" x14ac:dyDescent="0.2">
      <c r="F1349" s="128"/>
      <c r="G1349" s="128"/>
      <c r="H1349" s="129"/>
      <c r="I1349" s="130"/>
      <c r="O1349" s="131"/>
      <c r="P1349" s="132"/>
      <c r="Q1349" s="132"/>
    </row>
    <row r="1350" spans="6:17" s="127" customFormat="1" x14ac:dyDescent="0.2">
      <c r="F1350" s="128"/>
      <c r="G1350" s="128"/>
      <c r="H1350" s="129"/>
      <c r="I1350" s="130"/>
      <c r="O1350" s="131"/>
      <c r="P1350" s="132"/>
      <c r="Q1350" s="132"/>
    </row>
    <row r="1351" spans="6:17" s="127" customFormat="1" x14ac:dyDescent="0.2">
      <c r="F1351" s="128"/>
      <c r="G1351" s="128"/>
      <c r="H1351" s="129"/>
      <c r="I1351" s="130"/>
      <c r="O1351" s="131"/>
      <c r="P1351" s="132"/>
      <c r="Q1351" s="132"/>
    </row>
    <row r="1352" spans="6:17" s="127" customFormat="1" x14ac:dyDescent="0.2">
      <c r="F1352" s="128"/>
      <c r="G1352" s="128"/>
      <c r="H1352" s="129"/>
      <c r="I1352" s="130"/>
      <c r="O1352" s="131"/>
      <c r="P1352" s="132"/>
      <c r="Q1352" s="132"/>
    </row>
    <row r="1353" spans="6:17" s="127" customFormat="1" x14ac:dyDescent="0.2">
      <c r="F1353" s="128"/>
      <c r="G1353" s="128"/>
      <c r="H1353" s="129"/>
      <c r="I1353" s="130"/>
      <c r="O1353" s="131"/>
      <c r="P1353" s="132"/>
      <c r="Q1353" s="132"/>
    </row>
    <row r="1354" spans="6:17" s="127" customFormat="1" x14ac:dyDescent="0.2">
      <c r="F1354" s="128"/>
      <c r="G1354" s="128"/>
      <c r="H1354" s="129"/>
      <c r="I1354" s="130"/>
      <c r="O1354" s="131"/>
      <c r="P1354" s="132"/>
      <c r="Q1354" s="132"/>
    </row>
    <row r="1355" spans="6:17" s="127" customFormat="1" x14ac:dyDescent="0.2">
      <c r="F1355" s="128"/>
      <c r="G1355" s="128"/>
      <c r="H1355" s="129"/>
      <c r="I1355" s="130"/>
      <c r="O1355" s="131"/>
      <c r="P1355" s="132"/>
      <c r="Q1355" s="132"/>
    </row>
    <row r="1356" spans="6:17" s="127" customFormat="1" x14ac:dyDescent="0.2">
      <c r="F1356" s="128"/>
      <c r="G1356" s="128"/>
      <c r="H1356" s="129"/>
      <c r="I1356" s="130"/>
      <c r="O1356" s="131"/>
      <c r="P1356" s="132"/>
      <c r="Q1356" s="132"/>
    </row>
    <row r="1357" spans="6:17" s="127" customFormat="1" x14ac:dyDescent="0.2">
      <c r="F1357" s="128"/>
      <c r="G1357" s="128"/>
      <c r="H1357" s="129"/>
      <c r="I1357" s="130"/>
      <c r="O1357" s="131"/>
      <c r="P1357" s="132"/>
      <c r="Q1357" s="132"/>
    </row>
    <row r="1358" spans="6:17" s="127" customFormat="1" x14ac:dyDescent="0.2">
      <c r="F1358" s="128"/>
      <c r="G1358" s="128"/>
      <c r="H1358" s="129"/>
      <c r="I1358" s="130"/>
      <c r="O1358" s="131"/>
      <c r="P1358" s="132"/>
      <c r="Q1358" s="132"/>
    </row>
    <row r="1359" spans="6:17" s="127" customFormat="1" x14ac:dyDescent="0.2">
      <c r="F1359" s="128"/>
      <c r="G1359" s="128"/>
      <c r="H1359" s="129"/>
      <c r="I1359" s="130"/>
      <c r="O1359" s="131"/>
      <c r="P1359" s="132"/>
      <c r="Q1359" s="132"/>
    </row>
    <row r="1360" spans="6:17" s="127" customFormat="1" x14ac:dyDescent="0.2">
      <c r="F1360" s="128"/>
      <c r="G1360" s="128"/>
      <c r="H1360" s="129"/>
      <c r="I1360" s="130"/>
      <c r="O1360" s="131"/>
      <c r="P1360" s="132"/>
      <c r="Q1360" s="132"/>
    </row>
    <row r="1361" spans="6:17" s="127" customFormat="1" x14ac:dyDescent="0.2">
      <c r="F1361" s="128"/>
      <c r="G1361" s="128"/>
      <c r="H1361" s="129"/>
      <c r="I1361" s="130"/>
      <c r="O1361" s="131"/>
      <c r="P1361" s="132"/>
      <c r="Q1361" s="132"/>
    </row>
    <row r="1362" spans="6:17" s="127" customFormat="1" x14ac:dyDescent="0.2">
      <c r="F1362" s="128"/>
      <c r="G1362" s="128"/>
      <c r="H1362" s="129"/>
      <c r="I1362" s="130"/>
      <c r="O1362" s="131"/>
      <c r="P1362" s="132"/>
      <c r="Q1362" s="132"/>
    </row>
    <row r="1363" spans="6:17" s="127" customFormat="1" x14ac:dyDescent="0.2">
      <c r="F1363" s="128"/>
      <c r="G1363" s="128"/>
      <c r="H1363" s="129"/>
      <c r="I1363" s="130"/>
      <c r="O1363" s="131"/>
      <c r="P1363" s="132"/>
      <c r="Q1363" s="132"/>
    </row>
    <row r="1364" spans="6:17" s="127" customFormat="1" x14ac:dyDescent="0.2">
      <c r="F1364" s="128"/>
      <c r="G1364" s="128"/>
      <c r="H1364" s="129"/>
      <c r="I1364" s="130"/>
      <c r="O1364" s="131"/>
      <c r="P1364" s="132"/>
      <c r="Q1364" s="132"/>
    </row>
    <row r="1365" spans="6:17" s="127" customFormat="1" x14ac:dyDescent="0.2">
      <c r="F1365" s="128"/>
      <c r="G1365" s="128"/>
      <c r="H1365" s="129"/>
      <c r="I1365" s="130"/>
      <c r="O1365" s="131"/>
      <c r="P1365" s="132"/>
      <c r="Q1365" s="132"/>
    </row>
    <row r="1366" spans="6:17" s="127" customFormat="1" x14ac:dyDescent="0.2">
      <c r="F1366" s="128"/>
      <c r="G1366" s="128"/>
      <c r="H1366" s="129"/>
      <c r="I1366" s="130"/>
      <c r="O1366" s="131"/>
      <c r="P1366" s="132"/>
      <c r="Q1366" s="132"/>
    </row>
    <row r="1367" spans="6:17" s="127" customFormat="1" x14ac:dyDescent="0.2">
      <c r="F1367" s="128"/>
      <c r="G1367" s="128"/>
      <c r="H1367" s="129"/>
      <c r="I1367" s="130"/>
      <c r="O1367" s="131"/>
      <c r="P1367" s="132"/>
      <c r="Q1367" s="132"/>
    </row>
    <row r="1368" spans="6:17" s="127" customFormat="1" x14ac:dyDescent="0.2">
      <c r="F1368" s="128"/>
      <c r="G1368" s="128"/>
      <c r="H1368" s="129"/>
      <c r="I1368" s="130"/>
      <c r="O1368" s="131"/>
      <c r="P1368" s="132"/>
      <c r="Q1368" s="132"/>
    </row>
    <row r="1369" spans="6:17" s="127" customFormat="1" x14ac:dyDescent="0.2">
      <c r="F1369" s="128"/>
      <c r="G1369" s="128"/>
      <c r="H1369" s="129"/>
      <c r="I1369" s="130"/>
      <c r="O1369" s="131"/>
      <c r="P1369" s="132"/>
      <c r="Q1369" s="132"/>
    </row>
    <row r="1370" spans="6:17" s="127" customFormat="1" x14ac:dyDescent="0.2">
      <c r="F1370" s="128"/>
      <c r="G1370" s="128"/>
      <c r="H1370" s="129"/>
      <c r="I1370" s="130"/>
      <c r="O1370" s="131"/>
      <c r="P1370" s="132"/>
      <c r="Q1370" s="132"/>
    </row>
    <row r="1371" spans="6:17" s="127" customFormat="1" x14ac:dyDescent="0.2">
      <c r="F1371" s="128"/>
      <c r="G1371" s="128"/>
      <c r="H1371" s="129"/>
      <c r="I1371" s="130"/>
      <c r="O1371" s="131"/>
      <c r="P1371" s="132"/>
      <c r="Q1371" s="132"/>
    </row>
    <row r="1372" spans="6:17" s="127" customFormat="1" x14ac:dyDescent="0.2">
      <c r="F1372" s="128"/>
      <c r="G1372" s="128"/>
      <c r="H1372" s="129"/>
      <c r="I1372" s="130"/>
      <c r="O1372" s="131"/>
      <c r="P1372" s="132"/>
      <c r="Q1372" s="132"/>
    </row>
    <row r="1373" spans="6:17" s="127" customFormat="1" x14ac:dyDescent="0.2">
      <c r="F1373" s="128"/>
      <c r="G1373" s="128"/>
      <c r="H1373" s="129"/>
      <c r="I1373" s="130"/>
      <c r="O1373" s="131"/>
      <c r="P1373" s="132"/>
      <c r="Q1373" s="132"/>
    </row>
    <row r="1374" spans="6:17" s="127" customFormat="1" x14ac:dyDescent="0.2">
      <c r="F1374" s="128"/>
      <c r="G1374" s="128"/>
      <c r="H1374" s="129"/>
      <c r="I1374" s="130"/>
      <c r="O1374" s="131"/>
      <c r="P1374" s="132"/>
      <c r="Q1374" s="132"/>
    </row>
    <row r="1375" spans="6:17" s="127" customFormat="1" x14ac:dyDescent="0.2">
      <c r="F1375" s="128"/>
      <c r="G1375" s="128"/>
      <c r="H1375" s="129"/>
      <c r="I1375" s="130"/>
      <c r="O1375" s="131"/>
      <c r="P1375" s="132"/>
      <c r="Q1375" s="132"/>
    </row>
    <row r="1376" spans="6:17" s="127" customFormat="1" x14ac:dyDescent="0.2">
      <c r="F1376" s="128"/>
      <c r="G1376" s="128"/>
      <c r="H1376" s="129"/>
      <c r="I1376" s="130"/>
      <c r="O1376" s="131"/>
      <c r="P1376" s="132"/>
      <c r="Q1376" s="132"/>
    </row>
    <row r="1377" spans="6:17" s="127" customFormat="1" x14ac:dyDescent="0.2">
      <c r="F1377" s="128"/>
      <c r="G1377" s="128"/>
      <c r="H1377" s="129"/>
      <c r="I1377" s="130"/>
      <c r="O1377" s="131"/>
      <c r="P1377" s="132"/>
      <c r="Q1377" s="132"/>
    </row>
    <row r="1378" spans="6:17" s="127" customFormat="1" x14ac:dyDescent="0.2">
      <c r="F1378" s="128"/>
      <c r="G1378" s="128"/>
      <c r="H1378" s="129"/>
      <c r="I1378" s="130"/>
      <c r="O1378" s="131"/>
      <c r="P1378" s="132"/>
      <c r="Q1378" s="132"/>
    </row>
    <row r="1379" spans="6:17" s="127" customFormat="1" x14ac:dyDescent="0.2">
      <c r="F1379" s="128"/>
      <c r="G1379" s="128"/>
      <c r="H1379" s="129"/>
      <c r="I1379" s="130"/>
      <c r="O1379" s="131"/>
      <c r="P1379" s="132"/>
      <c r="Q1379" s="132"/>
    </row>
    <row r="1380" spans="6:17" s="127" customFormat="1" x14ac:dyDescent="0.2">
      <c r="F1380" s="128"/>
      <c r="G1380" s="128"/>
      <c r="H1380" s="129"/>
      <c r="I1380" s="130"/>
      <c r="O1380" s="131"/>
      <c r="P1380" s="132"/>
      <c r="Q1380" s="132"/>
    </row>
    <row r="1381" spans="6:17" s="127" customFormat="1" x14ac:dyDescent="0.2">
      <c r="F1381" s="128"/>
      <c r="G1381" s="128"/>
      <c r="H1381" s="129"/>
      <c r="I1381" s="130"/>
      <c r="O1381" s="131"/>
      <c r="P1381" s="132"/>
      <c r="Q1381" s="132"/>
    </row>
    <row r="1382" spans="6:17" s="127" customFormat="1" x14ac:dyDescent="0.2">
      <c r="F1382" s="128"/>
      <c r="G1382" s="128"/>
      <c r="H1382" s="129"/>
      <c r="I1382" s="130"/>
      <c r="O1382" s="131"/>
      <c r="P1382" s="132"/>
      <c r="Q1382" s="132"/>
    </row>
    <row r="1383" spans="6:17" s="127" customFormat="1" x14ac:dyDescent="0.2">
      <c r="F1383" s="128"/>
      <c r="G1383" s="128"/>
      <c r="H1383" s="129"/>
      <c r="I1383" s="130"/>
      <c r="O1383" s="131"/>
      <c r="P1383" s="132"/>
      <c r="Q1383" s="132"/>
    </row>
    <row r="1384" spans="6:17" s="127" customFormat="1" x14ac:dyDescent="0.2">
      <c r="F1384" s="128"/>
      <c r="G1384" s="128"/>
      <c r="H1384" s="129"/>
      <c r="I1384" s="130"/>
      <c r="O1384" s="131"/>
      <c r="P1384" s="132"/>
      <c r="Q1384" s="132"/>
    </row>
    <row r="1385" spans="6:17" s="127" customFormat="1" x14ac:dyDescent="0.2">
      <c r="F1385" s="128"/>
      <c r="G1385" s="128"/>
      <c r="H1385" s="129"/>
      <c r="I1385" s="130"/>
      <c r="O1385" s="131"/>
      <c r="P1385" s="132"/>
      <c r="Q1385" s="132"/>
    </row>
    <row r="1386" spans="6:17" s="127" customFormat="1" x14ac:dyDescent="0.2">
      <c r="F1386" s="128"/>
      <c r="G1386" s="128"/>
      <c r="H1386" s="129"/>
      <c r="I1386" s="130"/>
      <c r="O1386" s="131"/>
      <c r="P1386" s="132"/>
      <c r="Q1386" s="132"/>
    </row>
    <row r="1387" spans="6:17" s="127" customFormat="1" x14ac:dyDescent="0.2">
      <c r="F1387" s="128"/>
      <c r="G1387" s="128"/>
      <c r="H1387" s="129"/>
      <c r="I1387" s="130"/>
      <c r="O1387" s="131"/>
      <c r="P1387" s="132"/>
      <c r="Q1387" s="132"/>
    </row>
    <row r="1388" spans="6:17" s="127" customFormat="1" x14ac:dyDescent="0.2">
      <c r="F1388" s="128"/>
      <c r="G1388" s="128"/>
      <c r="H1388" s="129"/>
      <c r="I1388" s="130"/>
      <c r="O1388" s="131"/>
      <c r="P1388" s="132"/>
      <c r="Q1388" s="132"/>
    </row>
    <row r="1389" spans="6:17" s="127" customFormat="1" x14ac:dyDescent="0.2">
      <c r="F1389" s="128"/>
      <c r="G1389" s="128"/>
      <c r="H1389" s="129"/>
      <c r="I1389" s="130"/>
      <c r="O1389" s="131"/>
      <c r="P1389" s="132"/>
      <c r="Q1389" s="132"/>
    </row>
    <row r="1390" spans="6:17" s="127" customFormat="1" x14ac:dyDescent="0.2">
      <c r="F1390" s="128"/>
      <c r="G1390" s="128"/>
      <c r="H1390" s="129"/>
      <c r="I1390" s="130"/>
      <c r="O1390" s="131"/>
      <c r="P1390" s="132"/>
      <c r="Q1390" s="132"/>
    </row>
    <row r="1391" spans="6:17" s="127" customFormat="1" x14ac:dyDescent="0.2">
      <c r="F1391" s="128"/>
      <c r="G1391" s="128"/>
      <c r="H1391" s="129"/>
      <c r="I1391" s="130"/>
      <c r="O1391" s="131"/>
      <c r="P1391" s="132"/>
      <c r="Q1391" s="132"/>
    </row>
    <row r="1392" spans="6:17" s="127" customFormat="1" x14ac:dyDescent="0.2">
      <c r="F1392" s="128"/>
      <c r="G1392" s="128"/>
      <c r="H1392" s="129"/>
      <c r="I1392" s="130"/>
      <c r="O1392" s="131"/>
      <c r="P1392" s="132"/>
      <c r="Q1392" s="132"/>
    </row>
    <row r="1393" spans="6:17" s="127" customFormat="1" x14ac:dyDescent="0.2">
      <c r="F1393" s="128"/>
      <c r="G1393" s="128"/>
      <c r="H1393" s="129"/>
      <c r="I1393" s="130"/>
      <c r="O1393" s="131"/>
      <c r="P1393" s="132"/>
      <c r="Q1393" s="132"/>
    </row>
    <row r="1394" spans="6:17" s="127" customFormat="1" x14ac:dyDescent="0.2">
      <c r="F1394" s="128"/>
      <c r="G1394" s="128"/>
      <c r="H1394" s="129"/>
      <c r="I1394" s="130"/>
      <c r="O1394" s="131"/>
      <c r="P1394" s="132"/>
      <c r="Q1394" s="132"/>
    </row>
    <row r="1395" spans="6:17" s="127" customFormat="1" x14ac:dyDescent="0.2">
      <c r="F1395" s="128"/>
      <c r="G1395" s="128"/>
      <c r="H1395" s="129"/>
      <c r="I1395" s="130"/>
      <c r="O1395" s="131"/>
      <c r="P1395" s="132"/>
      <c r="Q1395" s="132"/>
    </row>
    <row r="1396" spans="6:17" s="127" customFormat="1" x14ac:dyDescent="0.2">
      <c r="F1396" s="128"/>
      <c r="G1396" s="128"/>
      <c r="H1396" s="129"/>
      <c r="I1396" s="130"/>
      <c r="O1396" s="131"/>
      <c r="P1396" s="132"/>
      <c r="Q1396" s="132"/>
    </row>
    <row r="1397" spans="6:17" s="127" customFormat="1" x14ac:dyDescent="0.2">
      <c r="F1397" s="128"/>
      <c r="G1397" s="128"/>
      <c r="H1397" s="129"/>
      <c r="I1397" s="130"/>
      <c r="O1397" s="131"/>
      <c r="P1397" s="132"/>
      <c r="Q1397" s="132"/>
    </row>
    <row r="1398" spans="6:17" s="127" customFormat="1" x14ac:dyDescent="0.2">
      <c r="F1398" s="128"/>
      <c r="G1398" s="128"/>
      <c r="H1398" s="129"/>
      <c r="I1398" s="130"/>
      <c r="O1398" s="131"/>
      <c r="P1398" s="132"/>
      <c r="Q1398" s="132"/>
    </row>
    <row r="1399" spans="6:17" s="127" customFormat="1" x14ac:dyDescent="0.2">
      <c r="F1399" s="128"/>
      <c r="G1399" s="128"/>
      <c r="H1399" s="129"/>
      <c r="I1399" s="130"/>
      <c r="O1399" s="131"/>
      <c r="P1399" s="132"/>
      <c r="Q1399" s="132"/>
    </row>
    <row r="1400" spans="6:17" s="127" customFormat="1" x14ac:dyDescent="0.2">
      <c r="F1400" s="128"/>
      <c r="G1400" s="128"/>
      <c r="H1400" s="129"/>
      <c r="I1400" s="130"/>
      <c r="O1400" s="131"/>
      <c r="P1400" s="132"/>
      <c r="Q1400" s="132"/>
    </row>
    <row r="1401" spans="6:17" s="127" customFormat="1" x14ac:dyDescent="0.2">
      <c r="F1401" s="128"/>
      <c r="G1401" s="128"/>
      <c r="H1401" s="129"/>
      <c r="I1401" s="130"/>
      <c r="O1401" s="131"/>
      <c r="P1401" s="132"/>
      <c r="Q1401" s="132"/>
    </row>
    <row r="1402" spans="6:17" s="127" customFormat="1" x14ac:dyDescent="0.2">
      <c r="F1402" s="128"/>
      <c r="G1402" s="128"/>
      <c r="H1402" s="129"/>
      <c r="I1402" s="130"/>
      <c r="O1402" s="131"/>
      <c r="P1402" s="132"/>
      <c r="Q1402" s="132"/>
    </row>
    <row r="1403" spans="6:17" s="127" customFormat="1" x14ac:dyDescent="0.2">
      <c r="F1403" s="128"/>
      <c r="G1403" s="128"/>
      <c r="H1403" s="129"/>
      <c r="I1403" s="130"/>
      <c r="O1403" s="131"/>
      <c r="P1403" s="132"/>
      <c r="Q1403" s="132"/>
    </row>
    <row r="1404" spans="6:17" s="127" customFormat="1" x14ac:dyDescent="0.2">
      <c r="F1404" s="128"/>
      <c r="G1404" s="128"/>
      <c r="H1404" s="129"/>
      <c r="I1404" s="130"/>
      <c r="O1404" s="131"/>
      <c r="P1404" s="132"/>
      <c r="Q1404" s="132"/>
    </row>
    <row r="1405" spans="6:17" s="127" customFormat="1" x14ac:dyDescent="0.2">
      <c r="F1405" s="128"/>
      <c r="G1405" s="128"/>
      <c r="H1405" s="129"/>
      <c r="I1405" s="130"/>
      <c r="O1405" s="131"/>
      <c r="P1405" s="132"/>
      <c r="Q1405" s="132"/>
    </row>
    <row r="1406" spans="6:17" s="127" customFormat="1" x14ac:dyDescent="0.2">
      <c r="F1406" s="128"/>
      <c r="G1406" s="128"/>
      <c r="H1406" s="129"/>
      <c r="I1406" s="130"/>
      <c r="O1406" s="131"/>
      <c r="P1406" s="132"/>
      <c r="Q1406" s="132"/>
    </row>
    <row r="1407" spans="6:17" s="127" customFormat="1" x14ac:dyDescent="0.2">
      <c r="F1407" s="128"/>
      <c r="G1407" s="128"/>
      <c r="H1407" s="129"/>
      <c r="I1407" s="130"/>
      <c r="O1407" s="131"/>
      <c r="P1407" s="132"/>
      <c r="Q1407" s="132"/>
    </row>
    <row r="1408" spans="6:17" s="127" customFormat="1" x14ac:dyDescent="0.2">
      <c r="F1408" s="128"/>
      <c r="G1408" s="128"/>
      <c r="H1408" s="129"/>
      <c r="I1408" s="130"/>
      <c r="O1408" s="131"/>
      <c r="P1408" s="132"/>
      <c r="Q1408" s="132"/>
    </row>
    <row r="1409" spans="6:17" s="127" customFormat="1" x14ac:dyDescent="0.2">
      <c r="F1409" s="128"/>
      <c r="G1409" s="128"/>
      <c r="H1409" s="129"/>
      <c r="I1409" s="130"/>
      <c r="O1409" s="131"/>
      <c r="P1409" s="132"/>
      <c r="Q1409" s="132"/>
    </row>
    <row r="1410" spans="6:17" s="127" customFormat="1" x14ac:dyDescent="0.2">
      <c r="F1410" s="128"/>
      <c r="G1410" s="128"/>
      <c r="H1410" s="129"/>
      <c r="I1410" s="130"/>
      <c r="O1410" s="131"/>
      <c r="P1410" s="132"/>
      <c r="Q1410" s="132"/>
    </row>
    <row r="1411" spans="6:17" s="127" customFormat="1" x14ac:dyDescent="0.2">
      <c r="F1411" s="128"/>
      <c r="G1411" s="128"/>
      <c r="H1411" s="129"/>
      <c r="I1411" s="130"/>
      <c r="O1411" s="131"/>
      <c r="P1411" s="132"/>
      <c r="Q1411" s="132"/>
    </row>
    <row r="1412" spans="6:17" s="127" customFormat="1" x14ac:dyDescent="0.2">
      <c r="F1412" s="128"/>
      <c r="G1412" s="128"/>
      <c r="H1412" s="129"/>
      <c r="I1412" s="130"/>
      <c r="O1412" s="131"/>
      <c r="P1412" s="132"/>
      <c r="Q1412" s="132"/>
    </row>
    <row r="1413" spans="6:17" s="127" customFormat="1" x14ac:dyDescent="0.2">
      <c r="F1413" s="128"/>
      <c r="G1413" s="128"/>
      <c r="H1413" s="129"/>
      <c r="I1413" s="130"/>
      <c r="O1413" s="131"/>
      <c r="P1413" s="132"/>
      <c r="Q1413" s="132"/>
    </row>
    <row r="1414" spans="6:17" s="127" customFormat="1" x14ac:dyDescent="0.2">
      <c r="F1414" s="128"/>
      <c r="G1414" s="128"/>
      <c r="H1414" s="129"/>
      <c r="I1414" s="130"/>
      <c r="O1414" s="131"/>
      <c r="P1414" s="132"/>
      <c r="Q1414" s="132"/>
    </row>
    <row r="1415" spans="6:17" s="127" customFormat="1" x14ac:dyDescent="0.2">
      <c r="F1415" s="128"/>
      <c r="G1415" s="128"/>
      <c r="H1415" s="129"/>
      <c r="I1415" s="130"/>
      <c r="O1415" s="131"/>
      <c r="P1415" s="132"/>
      <c r="Q1415" s="132"/>
    </row>
    <row r="1416" spans="6:17" s="127" customFormat="1" x14ac:dyDescent="0.2">
      <c r="F1416" s="128"/>
      <c r="G1416" s="128"/>
      <c r="H1416" s="129"/>
      <c r="I1416" s="130"/>
      <c r="O1416" s="131"/>
      <c r="P1416" s="132"/>
      <c r="Q1416" s="132"/>
    </row>
    <row r="1417" spans="6:17" s="127" customFormat="1" x14ac:dyDescent="0.2">
      <c r="F1417" s="128"/>
      <c r="G1417" s="128"/>
      <c r="H1417" s="129"/>
      <c r="I1417" s="130"/>
      <c r="O1417" s="131"/>
      <c r="P1417" s="132"/>
      <c r="Q1417" s="132"/>
    </row>
    <row r="1418" spans="6:17" s="127" customFormat="1" x14ac:dyDescent="0.2">
      <c r="F1418" s="128"/>
      <c r="G1418" s="128"/>
      <c r="H1418" s="129"/>
      <c r="I1418" s="130"/>
      <c r="O1418" s="131"/>
      <c r="P1418" s="132"/>
      <c r="Q1418" s="132"/>
    </row>
    <row r="1419" spans="6:17" s="127" customFormat="1" x14ac:dyDescent="0.2">
      <c r="F1419" s="128"/>
      <c r="G1419" s="128"/>
      <c r="H1419" s="129"/>
      <c r="I1419" s="130"/>
      <c r="O1419" s="131"/>
      <c r="P1419" s="132"/>
      <c r="Q1419" s="132"/>
    </row>
    <row r="1420" spans="6:17" s="127" customFormat="1" x14ac:dyDescent="0.2">
      <c r="F1420" s="128"/>
      <c r="G1420" s="128"/>
      <c r="H1420" s="129"/>
      <c r="I1420" s="130"/>
      <c r="O1420" s="131"/>
      <c r="P1420" s="132"/>
      <c r="Q1420" s="132"/>
    </row>
    <row r="1421" spans="6:17" s="127" customFormat="1" x14ac:dyDescent="0.2">
      <c r="F1421" s="128"/>
      <c r="G1421" s="128"/>
      <c r="H1421" s="129"/>
      <c r="I1421" s="130"/>
      <c r="O1421" s="131"/>
      <c r="P1421" s="132"/>
      <c r="Q1421" s="132"/>
    </row>
    <row r="1422" spans="6:17" s="127" customFormat="1" x14ac:dyDescent="0.2">
      <c r="F1422" s="128"/>
      <c r="G1422" s="128"/>
      <c r="H1422" s="129"/>
      <c r="I1422" s="130"/>
      <c r="O1422" s="131"/>
      <c r="P1422" s="132"/>
      <c r="Q1422" s="132"/>
    </row>
    <row r="1423" spans="6:17" s="127" customFormat="1" x14ac:dyDescent="0.2">
      <c r="F1423" s="128"/>
      <c r="G1423" s="128"/>
      <c r="H1423" s="129"/>
      <c r="I1423" s="130"/>
      <c r="O1423" s="131"/>
      <c r="P1423" s="132"/>
      <c r="Q1423" s="132"/>
    </row>
    <row r="1424" spans="6:17" s="127" customFormat="1" x14ac:dyDescent="0.2">
      <c r="F1424" s="128"/>
      <c r="G1424" s="128"/>
      <c r="H1424" s="129"/>
      <c r="I1424" s="130"/>
      <c r="O1424" s="131"/>
      <c r="P1424" s="132"/>
      <c r="Q1424" s="132"/>
    </row>
    <row r="1425" spans="6:17" s="127" customFormat="1" x14ac:dyDescent="0.2">
      <c r="F1425" s="128"/>
      <c r="G1425" s="128"/>
      <c r="H1425" s="129"/>
      <c r="I1425" s="130"/>
      <c r="O1425" s="131"/>
      <c r="P1425" s="132"/>
      <c r="Q1425" s="132"/>
    </row>
    <row r="1426" spans="6:17" s="127" customFormat="1" x14ac:dyDescent="0.2">
      <c r="F1426" s="128"/>
      <c r="G1426" s="128"/>
      <c r="H1426" s="129"/>
      <c r="I1426" s="130"/>
      <c r="O1426" s="131"/>
      <c r="P1426" s="132"/>
      <c r="Q1426" s="132"/>
    </row>
    <row r="1427" spans="6:17" s="127" customFormat="1" x14ac:dyDescent="0.2">
      <c r="F1427" s="128"/>
      <c r="G1427" s="128"/>
      <c r="H1427" s="129"/>
      <c r="I1427" s="130"/>
      <c r="O1427" s="131"/>
      <c r="P1427" s="132"/>
      <c r="Q1427" s="132"/>
    </row>
    <row r="1428" spans="6:17" s="127" customFormat="1" x14ac:dyDescent="0.2">
      <c r="F1428" s="128"/>
      <c r="G1428" s="128"/>
      <c r="H1428" s="129"/>
      <c r="I1428" s="130"/>
      <c r="O1428" s="131"/>
      <c r="P1428" s="132"/>
      <c r="Q1428" s="132"/>
    </row>
    <row r="1429" spans="6:17" s="127" customFormat="1" x14ac:dyDescent="0.2">
      <c r="F1429" s="128"/>
      <c r="G1429" s="128"/>
      <c r="H1429" s="129"/>
      <c r="I1429" s="130"/>
      <c r="O1429" s="131"/>
      <c r="P1429" s="132"/>
      <c r="Q1429" s="132"/>
    </row>
    <row r="1430" spans="6:17" s="127" customFormat="1" x14ac:dyDescent="0.2">
      <c r="F1430" s="128"/>
      <c r="G1430" s="128"/>
      <c r="H1430" s="129"/>
      <c r="I1430" s="130"/>
      <c r="O1430" s="131"/>
      <c r="P1430" s="132"/>
      <c r="Q1430" s="132"/>
    </row>
    <row r="1431" spans="6:17" s="127" customFormat="1" x14ac:dyDescent="0.2">
      <c r="F1431" s="128"/>
      <c r="G1431" s="128"/>
      <c r="H1431" s="129"/>
      <c r="I1431" s="130"/>
      <c r="O1431" s="131"/>
      <c r="P1431" s="132"/>
      <c r="Q1431" s="132"/>
    </row>
    <row r="1432" spans="6:17" s="127" customFormat="1" x14ac:dyDescent="0.2">
      <c r="F1432" s="128"/>
      <c r="G1432" s="128"/>
      <c r="H1432" s="129"/>
      <c r="I1432" s="130"/>
      <c r="O1432" s="131"/>
      <c r="P1432" s="132"/>
      <c r="Q1432" s="132"/>
    </row>
    <row r="1433" spans="6:17" s="127" customFormat="1" x14ac:dyDescent="0.2">
      <c r="F1433" s="128"/>
      <c r="G1433" s="128"/>
      <c r="H1433" s="129"/>
      <c r="I1433" s="130"/>
      <c r="O1433" s="131"/>
      <c r="P1433" s="132"/>
      <c r="Q1433" s="132"/>
    </row>
    <row r="1434" spans="6:17" s="127" customFormat="1" x14ac:dyDescent="0.2">
      <c r="F1434" s="128"/>
      <c r="G1434" s="128"/>
      <c r="H1434" s="129"/>
      <c r="I1434" s="130"/>
      <c r="O1434" s="131"/>
      <c r="P1434" s="132"/>
      <c r="Q1434" s="132"/>
    </row>
    <row r="1435" spans="6:17" s="127" customFormat="1" x14ac:dyDescent="0.2">
      <c r="F1435" s="128"/>
      <c r="G1435" s="128"/>
      <c r="H1435" s="129"/>
      <c r="I1435" s="130"/>
      <c r="O1435" s="131"/>
      <c r="P1435" s="132"/>
      <c r="Q1435" s="132"/>
    </row>
    <row r="1436" spans="6:17" s="127" customFormat="1" x14ac:dyDescent="0.2">
      <c r="F1436" s="128"/>
      <c r="G1436" s="128"/>
      <c r="H1436" s="129"/>
      <c r="I1436" s="130"/>
      <c r="O1436" s="131"/>
      <c r="P1436" s="132"/>
      <c r="Q1436" s="132"/>
    </row>
    <row r="1437" spans="6:17" s="127" customFormat="1" x14ac:dyDescent="0.2">
      <c r="F1437" s="128"/>
      <c r="G1437" s="128"/>
      <c r="H1437" s="129"/>
      <c r="I1437" s="130"/>
      <c r="O1437" s="131"/>
      <c r="P1437" s="132"/>
      <c r="Q1437" s="132"/>
    </row>
    <row r="1438" spans="6:17" s="127" customFormat="1" x14ac:dyDescent="0.2">
      <c r="F1438" s="128"/>
      <c r="G1438" s="128"/>
      <c r="H1438" s="129"/>
      <c r="I1438" s="130"/>
      <c r="O1438" s="131"/>
      <c r="P1438" s="132"/>
      <c r="Q1438" s="132"/>
    </row>
    <row r="1439" spans="6:17" s="127" customFormat="1" x14ac:dyDescent="0.2">
      <c r="F1439" s="128"/>
      <c r="G1439" s="128"/>
      <c r="H1439" s="129"/>
      <c r="I1439" s="130"/>
      <c r="O1439" s="131"/>
      <c r="P1439" s="132"/>
      <c r="Q1439" s="132"/>
    </row>
    <row r="1440" spans="6:17" s="127" customFormat="1" x14ac:dyDescent="0.2">
      <c r="F1440" s="128"/>
      <c r="G1440" s="128"/>
      <c r="H1440" s="129"/>
      <c r="I1440" s="130"/>
      <c r="O1440" s="131"/>
      <c r="P1440" s="132"/>
      <c r="Q1440" s="132"/>
    </row>
    <row r="1441" spans="6:17" s="127" customFormat="1" x14ac:dyDescent="0.2">
      <c r="F1441" s="128"/>
      <c r="G1441" s="128"/>
      <c r="H1441" s="129"/>
      <c r="I1441" s="130"/>
      <c r="O1441" s="131"/>
      <c r="P1441" s="132"/>
      <c r="Q1441" s="132"/>
    </row>
    <row r="1442" spans="6:17" s="127" customFormat="1" x14ac:dyDescent="0.2">
      <c r="F1442" s="128"/>
      <c r="G1442" s="128"/>
      <c r="H1442" s="129"/>
      <c r="I1442" s="130"/>
      <c r="O1442" s="131"/>
      <c r="P1442" s="132"/>
      <c r="Q1442" s="132"/>
    </row>
    <row r="1443" spans="6:17" s="127" customFormat="1" x14ac:dyDescent="0.2">
      <c r="F1443" s="128"/>
      <c r="G1443" s="128"/>
      <c r="H1443" s="129"/>
      <c r="I1443" s="130"/>
      <c r="O1443" s="131"/>
      <c r="P1443" s="132"/>
      <c r="Q1443" s="132"/>
    </row>
    <row r="1444" spans="6:17" s="127" customFormat="1" x14ac:dyDescent="0.2">
      <c r="F1444" s="128"/>
      <c r="G1444" s="128"/>
      <c r="H1444" s="129"/>
      <c r="I1444" s="130"/>
      <c r="O1444" s="131"/>
      <c r="P1444" s="132"/>
      <c r="Q1444" s="132"/>
    </row>
    <row r="1445" spans="6:17" s="127" customFormat="1" x14ac:dyDescent="0.2">
      <c r="F1445" s="128"/>
      <c r="G1445" s="128"/>
      <c r="H1445" s="129"/>
      <c r="I1445" s="130"/>
      <c r="O1445" s="131"/>
      <c r="P1445" s="132"/>
      <c r="Q1445" s="132"/>
    </row>
    <row r="1446" spans="6:17" s="127" customFormat="1" x14ac:dyDescent="0.2">
      <c r="F1446" s="128"/>
      <c r="G1446" s="128"/>
      <c r="H1446" s="129"/>
      <c r="I1446" s="130"/>
      <c r="O1446" s="131"/>
      <c r="P1446" s="132"/>
      <c r="Q1446" s="132"/>
    </row>
    <row r="1447" spans="6:17" s="127" customFormat="1" x14ac:dyDescent="0.2">
      <c r="F1447" s="128"/>
      <c r="G1447" s="128"/>
      <c r="H1447" s="129"/>
      <c r="I1447" s="130"/>
      <c r="O1447" s="131"/>
      <c r="P1447" s="132"/>
      <c r="Q1447" s="132"/>
    </row>
    <row r="1448" spans="6:17" s="127" customFormat="1" x14ac:dyDescent="0.2">
      <c r="F1448" s="128"/>
      <c r="G1448" s="128"/>
      <c r="H1448" s="129"/>
      <c r="I1448" s="130"/>
      <c r="O1448" s="131"/>
      <c r="P1448" s="132"/>
      <c r="Q1448" s="132"/>
    </row>
    <row r="1449" spans="6:17" s="127" customFormat="1" x14ac:dyDescent="0.2">
      <c r="F1449" s="128"/>
      <c r="G1449" s="128"/>
      <c r="H1449" s="129"/>
      <c r="I1449" s="130"/>
      <c r="O1449" s="131"/>
      <c r="P1449" s="132"/>
      <c r="Q1449" s="132"/>
    </row>
    <row r="1450" spans="6:17" s="127" customFormat="1" x14ac:dyDescent="0.2">
      <c r="F1450" s="128"/>
      <c r="G1450" s="128"/>
      <c r="H1450" s="129"/>
      <c r="I1450" s="130"/>
      <c r="O1450" s="131"/>
      <c r="P1450" s="132"/>
      <c r="Q1450" s="132"/>
    </row>
    <row r="1451" spans="6:17" s="127" customFormat="1" x14ac:dyDescent="0.2">
      <c r="F1451" s="128"/>
      <c r="G1451" s="128"/>
      <c r="H1451" s="129"/>
      <c r="I1451" s="130"/>
      <c r="O1451" s="131"/>
      <c r="P1451" s="132"/>
      <c r="Q1451" s="132"/>
    </row>
    <row r="1452" spans="6:17" s="127" customFormat="1" x14ac:dyDescent="0.2">
      <c r="F1452" s="128"/>
      <c r="G1452" s="128"/>
      <c r="H1452" s="129"/>
      <c r="I1452" s="130"/>
      <c r="O1452" s="131"/>
      <c r="P1452" s="132"/>
      <c r="Q1452" s="132"/>
    </row>
    <row r="1453" spans="6:17" s="127" customFormat="1" x14ac:dyDescent="0.2">
      <c r="F1453" s="128"/>
      <c r="G1453" s="128"/>
      <c r="H1453" s="129"/>
      <c r="I1453" s="130"/>
      <c r="O1453" s="131"/>
      <c r="P1453" s="132"/>
      <c r="Q1453" s="132"/>
    </row>
    <row r="1454" spans="6:17" s="127" customFormat="1" x14ac:dyDescent="0.2">
      <c r="F1454" s="128"/>
      <c r="G1454" s="128"/>
      <c r="H1454" s="129"/>
      <c r="I1454" s="130"/>
      <c r="O1454" s="131"/>
      <c r="P1454" s="132"/>
      <c r="Q1454" s="132"/>
    </row>
    <row r="1455" spans="6:17" s="127" customFormat="1" x14ac:dyDescent="0.2">
      <c r="F1455" s="128"/>
      <c r="G1455" s="128"/>
      <c r="H1455" s="129"/>
      <c r="I1455" s="130"/>
      <c r="O1455" s="131"/>
      <c r="P1455" s="132"/>
      <c r="Q1455" s="132"/>
    </row>
    <row r="1456" spans="6:17" s="127" customFormat="1" x14ac:dyDescent="0.2">
      <c r="F1456" s="128"/>
      <c r="G1456" s="128"/>
      <c r="H1456" s="129"/>
      <c r="I1456" s="130"/>
      <c r="O1456" s="131"/>
      <c r="P1456" s="132"/>
      <c r="Q1456" s="132"/>
    </row>
    <row r="1457" spans="6:17" s="127" customFormat="1" x14ac:dyDescent="0.2">
      <c r="F1457" s="128"/>
      <c r="G1457" s="128"/>
      <c r="H1457" s="129"/>
      <c r="I1457" s="130"/>
      <c r="O1457" s="131"/>
      <c r="P1457" s="132"/>
      <c r="Q1457" s="132"/>
    </row>
    <row r="1458" spans="6:17" s="127" customFormat="1" x14ac:dyDescent="0.2">
      <c r="F1458" s="128"/>
      <c r="G1458" s="128"/>
      <c r="H1458" s="129"/>
      <c r="I1458" s="130"/>
      <c r="O1458" s="131"/>
      <c r="P1458" s="132"/>
      <c r="Q1458" s="132"/>
    </row>
    <row r="1459" spans="6:17" s="127" customFormat="1" x14ac:dyDescent="0.2">
      <c r="F1459" s="128"/>
      <c r="G1459" s="128"/>
      <c r="H1459" s="129"/>
      <c r="I1459" s="130"/>
      <c r="O1459" s="131"/>
      <c r="P1459" s="132"/>
      <c r="Q1459" s="132"/>
    </row>
    <row r="1460" spans="6:17" s="127" customFormat="1" x14ac:dyDescent="0.2">
      <c r="F1460" s="128"/>
      <c r="G1460" s="128"/>
      <c r="H1460" s="129"/>
      <c r="I1460" s="130"/>
      <c r="O1460" s="131"/>
      <c r="P1460" s="132"/>
      <c r="Q1460" s="132"/>
    </row>
    <row r="1461" spans="6:17" s="127" customFormat="1" x14ac:dyDescent="0.2">
      <c r="F1461" s="128"/>
      <c r="G1461" s="128"/>
      <c r="H1461" s="129"/>
      <c r="I1461" s="130"/>
      <c r="O1461" s="131"/>
      <c r="P1461" s="132"/>
      <c r="Q1461" s="132"/>
    </row>
    <row r="1462" spans="6:17" s="127" customFormat="1" x14ac:dyDescent="0.2">
      <c r="F1462" s="128"/>
      <c r="G1462" s="128"/>
      <c r="H1462" s="129"/>
      <c r="I1462" s="130"/>
      <c r="O1462" s="131"/>
      <c r="P1462" s="132"/>
      <c r="Q1462" s="132"/>
    </row>
    <row r="1463" spans="6:17" s="127" customFormat="1" x14ac:dyDescent="0.2">
      <c r="F1463" s="128"/>
      <c r="G1463" s="128"/>
      <c r="H1463" s="129"/>
      <c r="I1463" s="130"/>
      <c r="O1463" s="131"/>
      <c r="P1463" s="132"/>
      <c r="Q1463" s="132"/>
    </row>
    <row r="1464" spans="6:17" s="127" customFormat="1" x14ac:dyDescent="0.2">
      <c r="F1464" s="128"/>
      <c r="G1464" s="128"/>
      <c r="H1464" s="129"/>
      <c r="I1464" s="130"/>
      <c r="O1464" s="131"/>
      <c r="P1464" s="132"/>
      <c r="Q1464" s="132"/>
    </row>
    <row r="1465" spans="6:17" s="127" customFormat="1" x14ac:dyDescent="0.2">
      <c r="F1465" s="128"/>
      <c r="G1465" s="128"/>
      <c r="H1465" s="129"/>
      <c r="I1465" s="130"/>
      <c r="O1465" s="131"/>
      <c r="P1465" s="132"/>
      <c r="Q1465" s="132"/>
    </row>
    <row r="1466" spans="6:17" s="127" customFormat="1" x14ac:dyDescent="0.2">
      <c r="F1466" s="128"/>
      <c r="G1466" s="128"/>
      <c r="H1466" s="129"/>
      <c r="I1466" s="130"/>
      <c r="O1466" s="131"/>
      <c r="P1466" s="132"/>
      <c r="Q1466" s="132"/>
    </row>
    <row r="1467" spans="6:17" s="127" customFormat="1" x14ac:dyDescent="0.2">
      <c r="F1467" s="128"/>
      <c r="G1467" s="128"/>
      <c r="H1467" s="129"/>
      <c r="I1467" s="130"/>
      <c r="O1467" s="131"/>
      <c r="P1467" s="132"/>
      <c r="Q1467" s="132"/>
    </row>
    <row r="1468" spans="6:17" s="127" customFormat="1" x14ac:dyDescent="0.2">
      <c r="F1468" s="128"/>
      <c r="G1468" s="128"/>
      <c r="H1468" s="129"/>
      <c r="I1468" s="130"/>
      <c r="O1468" s="131"/>
      <c r="P1468" s="132"/>
      <c r="Q1468" s="132"/>
    </row>
    <row r="1469" spans="6:17" s="127" customFormat="1" x14ac:dyDescent="0.2">
      <c r="F1469" s="128"/>
      <c r="G1469" s="128"/>
      <c r="H1469" s="129"/>
      <c r="I1469" s="130"/>
      <c r="O1469" s="131"/>
      <c r="P1469" s="132"/>
      <c r="Q1469" s="132"/>
    </row>
    <row r="1470" spans="6:17" s="127" customFormat="1" x14ac:dyDescent="0.2">
      <c r="F1470" s="128"/>
      <c r="G1470" s="128"/>
      <c r="H1470" s="129"/>
      <c r="I1470" s="130"/>
      <c r="O1470" s="131"/>
      <c r="P1470" s="132"/>
      <c r="Q1470" s="132"/>
    </row>
    <row r="1471" spans="6:17" s="127" customFormat="1" x14ac:dyDescent="0.2">
      <c r="F1471" s="128"/>
      <c r="G1471" s="128"/>
      <c r="H1471" s="129"/>
      <c r="I1471" s="130"/>
      <c r="O1471" s="131"/>
      <c r="P1471" s="132"/>
      <c r="Q1471" s="132"/>
    </row>
    <row r="1472" spans="6:17" s="127" customFormat="1" x14ac:dyDescent="0.2">
      <c r="F1472" s="128"/>
      <c r="G1472" s="128"/>
      <c r="H1472" s="129"/>
      <c r="I1472" s="130"/>
      <c r="O1472" s="131"/>
      <c r="P1472" s="132"/>
      <c r="Q1472" s="132"/>
    </row>
    <row r="1473" spans="6:17" s="127" customFormat="1" x14ac:dyDescent="0.2">
      <c r="F1473" s="128"/>
      <c r="G1473" s="128"/>
      <c r="H1473" s="129"/>
      <c r="I1473" s="130"/>
      <c r="O1473" s="131"/>
      <c r="P1473" s="132"/>
      <c r="Q1473" s="132"/>
    </row>
    <row r="1474" spans="6:17" s="127" customFormat="1" x14ac:dyDescent="0.2">
      <c r="F1474" s="128"/>
      <c r="G1474" s="128"/>
      <c r="H1474" s="129"/>
      <c r="I1474" s="130"/>
      <c r="O1474" s="131"/>
      <c r="P1474" s="132"/>
      <c r="Q1474" s="132"/>
    </row>
    <row r="1475" spans="6:17" s="127" customFormat="1" x14ac:dyDescent="0.2">
      <c r="F1475" s="128"/>
      <c r="G1475" s="128"/>
      <c r="H1475" s="129"/>
      <c r="I1475" s="130"/>
      <c r="O1475" s="131"/>
      <c r="P1475" s="132"/>
      <c r="Q1475" s="132"/>
    </row>
    <row r="1476" spans="6:17" s="127" customFormat="1" x14ac:dyDescent="0.2">
      <c r="F1476" s="128"/>
      <c r="G1476" s="128"/>
      <c r="H1476" s="129"/>
      <c r="I1476" s="130"/>
      <c r="O1476" s="131"/>
      <c r="P1476" s="132"/>
      <c r="Q1476" s="132"/>
    </row>
    <row r="1477" spans="6:17" s="127" customFormat="1" x14ac:dyDescent="0.2">
      <c r="F1477" s="128"/>
      <c r="G1477" s="128"/>
      <c r="H1477" s="129"/>
      <c r="I1477" s="130"/>
      <c r="O1477" s="131"/>
      <c r="P1477" s="132"/>
      <c r="Q1477" s="132"/>
    </row>
    <row r="1478" spans="6:17" s="127" customFormat="1" x14ac:dyDescent="0.2">
      <c r="F1478" s="128"/>
      <c r="G1478" s="128"/>
      <c r="H1478" s="129"/>
      <c r="I1478" s="130"/>
      <c r="O1478" s="131"/>
      <c r="P1478" s="132"/>
      <c r="Q1478" s="132"/>
    </row>
    <row r="1479" spans="6:17" s="127" customFormat="1" x14ac:dyDescent="0.2">
      <c r="F1479" s="128"/>
      <c r="G1479" s="128"/>
      <c r="H1479" s="129"/>
      <c r="I1479" s="130"/>
      <c r="O1479" s="131"/>
      <c r="P1479" s="132"/>
      <c r="Q1479" s="132"/>
    </row>
    <row r="1480" spans="6:17" s="127" customFormat="1" x14ac:dyDescent="0.2">
      <c r="F1480" s="128"/>
      <c r="G1480" s="128"/>
      <c r="H1480" s="129"/>
      <c r="I1480" s="130"/>
      <c r="O1480" s="131"/>
      <c r="P1480" s="132"/>
      <c r="Q1480" s="132"/>
    </row>
    <row r="1481" spans="6:17" s="127" customFormat="1" x14ac:dyDescent="0.2">
      <c r="F1481" s="128"/>
      <c r="G1481" s="128"/>
      <c r="H1481" s="129"/>
      <c r="I1481" s="130"/>
      <c r="O1481" s="131"/>
      <c r="P1481" s="132"/>
      <c r="Q1481" s="132"/>
    </row>
    <row r="1482" spans="6:17" s="127" customFormat="1" x14ac:dyDescent="0.2">
      <c r="F1482" s="128"/>
      <c r="G1482" s="128"/>
      <c r="H1482" s="129"/>
      <c r="I1482" s="130"/>
      <c r="O1482" s="131"/>
      <c r="P1482" s="132"/>
      <c r="Q1482" s="132"/>
    </row>
    <row r="1483" spans="6:17" s="127" customFormat="1" x14ac:dyDescent="0.2">
      <c r="F1483" s="128"/>
      <c r="G1483" s="128"/>
      <c r="H1483" s="129"/>
      <c r="I1483" s="130"/>
      <c r="O1483" s="131"/>
      <c r="P1483" s="132"/>
      <c r="Q1483" s="132"/>
    </row>
    <row r="1484" spans="6:17" s="127" customFormat="1" x14ac:dyDescent="0.2">
      <c r="F1484" s="128"/>
      <c r="G1484" s="128"/>
      <c r="H1484" s="129"/>
      <c r="I1484" s="130"/>
      <c r="O1484" s="131"/>
      <c r="P1484" s="132"/>
      <c r="Q1484" s="132"/>
    </row>
    <row r="1485" spans="6:17" s="127" customFormat="1" x14ac:dyDescent="0.2">
      <c r="F1485" s="128"/>
      <c r="G1485" s="128"/>
      <c r="H1485" s="129"/>
      <c r="I1485" s="130"/>
      <c r="O1485" s="131"/>
      <c r="P1485" s="132"/>
      <c r="Q1485" s="132"/>
    </row>
    <row r="1486" spans="6:17" s="127" customFormat="1" x14ac:dyDescent="0.2">
      <c r="F1486" s="128"/>
      <c r="G1486" s="128"/>
      <c r="H1486" s="129"/>
      <c r="I1486" s="130"/>
      <c r="O1486" s="131"/>
      <c r="P1486" s="132"/>
      <c r="Q1486" s="132"/>
    </row>
    <row r="1487" spans="6:17" s="127" customFormat="1" x14ac:dyDescent="0.2">
      <c r="F1487" s="128"/>
      <c r="G1487" s="128"/>
      <c r="H1487" s="129"/>
      <c r="I1487" s="130"/>
      <c r="O1487" s="131"/>
      <c r="P1487" s="132"/>
      <c r="Q1487" s="132"/>
    </row>
    <row r="1488" spans="6:17" s="127" customFormat="1" x14ac:dyDescent="0.2">
      <c r="F1488" s="128"/>
      <c r="G1488" s="128"/>
      <c r="H1488" s="129"/>
      <c r="I1488" s="130"/>
      <c r="O1488" s="131"/>
      <c r="P1488" s="132"/>
      <c r="Q1488" s="132"/>
    </row>
    <row r="1489" spans="6:17" s="127" customFormat="1" x14ac:dyDescent="0.2">
      <c r="F1489" s="128"/>
      <c r="G1489" s="128"/>
      <c r="H1489" s="129"/>
      <c r="I1489" s="130"/>
      <c r="O1489" s="131"/>
      <c r="P1489" s="132"/>
      <c r="Q1489" s="132"/>
    </row>
    <row r="1490" spans="6:17" s="127" customFormat="1" x14ac:dyDescent="0.2">
      <c r="F1490" s="128"/>
      <c r="G1490" s="128"/>
      <c r="H1490" s="129"/>
      <c r="I1490" s="130"/>
      <c r="O1490" s="131"/>
      <c r="P1490" s="132"/>
      <c r="Q1490" s="132"/>
    </row>
    <row r="1491" spans="6:17" s="127" customFormat="1" x14ac:dyDescent="0.2">
      <c r="F1491" s="128"/>
      <c r="G1491" s="128"/>
      <c r="H1491" s="129"/>
      <c r="I1491" s="130"/>
      <c r="O1491" s="131"/>
      <c r="P1491" s="132"/>
      <c r="Q1491" s="132"/>
    </row>
    <row r="1492" spans="6:17" s="127" customFormat="1" x14ac:dyDescent="0.2">
      <c r="F1492" s="128"/>
      <c r="G1492" s="128"/>
      <c r="H1492" s="129"/>
      <c r="I1492" s="130"/>
      <c r="O1492" s="131"/>
      <c r="P1492" s="132"/>
      <c r="Q1492" s="132"/>
    </row>
    <row r="1493" spans="6:17" s="127" customFormat="1" x14ac:dyDescent="0.2">
      <c r="F1493" s="128"/>
      <c r="G1493" s="128"/>
      <c r="H1493" s="129"/>
      <c r="I1493" s="130"/>
      <c r="O1493" s="131"/>
      <c r="P1493" s="132"/>
      <c r="Q1493" s="132"/>
    </row>
    <row r="1494" spans="6:17" s="127" customFormat="1" x14ac:dyDescent="0.2">
      <c r="F1494" s="128"/>
      <c r="G1494" s="128"/>
      <c r="H1494" s="129"/>
      <c r="I1494" s="130"/>
      <c r="O1494" s="131"/>
      <c r="P1494" s="132"/>
      <c r="Q1494" s="132"/>
    </row>
    <row r="1495" spans="6:17" s="127" customFormat="1" x14ac:dyDescent="0.2">
      <c r="F1495" s="128"/>
      <c r="G1495" s="128"/>
      <c r="H1495" s="129"/>
      <c r="I1495" s="130"/>
      <c r="O1495" s="131"/>
      <c r="P1495" s="132"/>
      <c r="Q1495" s="132"/>
    </row>
    <row r="1496" spans="6:17" s="127" customFormat="1" x14ac:dyDescent="0.2">
      <c r="F1496" s="128"/>
      <c r="G1496" s="128"/>
      <c r="H1496" s="129"/>
      <c r="I1496" s="130"/>
      <c r="O1496" s="131"/>
      <c r="P1496" s="132"/>
      <c r="Q1496" s="132"/>
    </row>
    <row r="1497" spans="6:17" s="127" customFormat="1" x14ac:dyDescent="0.2">
      <c r="F1497" s="128"/>
      <c r="G1497" s="128"/>
      <c r="H1497" s="129"/>
      <c r="I1497" s="130"/>
      <c r="O1497" s="131"/>
      <c r="P1497" s="132"/>
      <c r="Q1497" s="132"/>
    </row>
    <row r="1498" spans="6:17" s="127" customFormat="1" x14ac:dyDescent="0.2">
      <c r="F1498" s="128"/>
      <c r="G1498" s="128"/>
      <c r="H1498" s="129"/>
      <c r="I1498" s="130"/>
      <c r="O1498" s="131"/>
      <c r="P1498" s="132"/>
      <c r="Q1498" s="132"/>
    </row>
    <row r="1499" spans="6:17" s="127" customFormat="1" x14ac:dyDescent="0.2">
      <c r="F1499" s="128"/>
      <c r="G1499" s="128"/>
      <c r="H1499" s="129"/>
      <c r="I1499" s="130"/>
      <c r="O1499" s="131"/>
      <c r="P1499" s="132"/>
      <c r="Q1499" s="132"/>
    </row>
    <row r="1500" spans="6:17" s="127" customFormat="1" x14ac:dyDescent="0.2">
      <c r="F1500" s="128"/>
      <c r="G1500" s="128"/>
      <c r="H1500" s="129"/>
      <c r="I1500" s="130"/>
      <c r="O1500" s="131"/>
      <c r="P1500" s="132"/>
      <c r="Q1500" s="132"/>
    </row>
    <row r="1501" spans="6:17" s="127" customFormat="1" x14ac:dyDescent="0.2">
      <c r="F1501" s="128"/>
      <c r="G1501" s="128"/>
      <c r="H1501" s="129"/>
      <c r="I1501" s="130"/>
      <c r="O1501" s="131"/>
      <c r="P1501" s="132"/>
      <c r="Q1501" s="132"/>
    </row>
    <row r="1502" spans="6:17" s="127" customFormat="1" x14ac:dyDescent="0.2">
      <c r="F1502" s="128"/>
      <c r="G1502" s="128"/>
      <c r="H1502" s="129"/>
      <c r="I1502" s="130"/>
      <c r="O1502" s="131"/>
      <c r="P1502" s="132"/>
      <c r="Q1502" s="132"/>
    </row>
    <row r="1503" spans="6:17" s="127" customFormat="1" x14ac:dyDescent="0.2">
      <c r="F1503" s="128"/>
      <c r="G1503" s="128"/>
      <c r="H1503" s="129"/>
      <c r="I1503" s="130"/>
      <c r="O1503" s="131"/>
      <c r="P1503" s="132"/>
      <c r="Q1503" s="132"/>
    </row>
    <row r="1504" spans="6:17" s="127" customFormat="1" x14ac:dyDescent="0.2">
      <c r="F1504" s="128"/>
      <c r="G1504" s="128"/>
      <c r="H1504" s="129"/>
      <c r="I1504" s="130"/>
      <c r="O1504" s="131"/>
      <c r="P1504" s="132"/>
      <c r="Q1504" s="132"/>
    </row>
    <row r="1505" spans="6:17" s="127" customFormat="1" x14ac:dyDescent="0.2">
      <c r="F1505" s="128"/>
      <c r="G1505" s="128"/>
      <c r="H1505" s="129"/>
      <c r="I1505" s="130"/>
      <c r="O1505" s="131"/>
      <c r="P1505" s="132"/>
      <c r="Q1505" s="132"/>
    </row>
    <row r="1506" spans="6:17" s="127" customFormat="1" x14ac:dyDescent="0.2">
      <c r="F1506" s="128"/>
      <c r="G1506" s="128"/>
      <c r="H1506" s="129"/>
      <c r="I1506" s="130"/>
      <c r="O1506" s="131"/>
      <c r="P1506" s="132"/>
      <c r="Q1506" s="132"/>
    </row>
    <row r="1507" spans="6:17" s="127" customFormat="1" x14ac:dyDescent="0.2">
      <c r="F1507" s="128"/>
      <c r="G1507" s="128"/>
      <c r="H1507" s="129"/>
      <c r="I1507" s="130"/>
      <c r="O1507" s="131"/>
      <c r="P1507" s="132"/>
      <c r="Q1507" s="132"/>
    </row>
    <row r="1508" spans="6:17" s="127" customFormat="1" x14ac:dyDescent="0.2">
      <c r="F1508" s="128"/>
      <c r="G1508" s="128"/>
      <c r="H1508" s="129"/>
      <c r="I1508" s="130"/>
      <c r="O1508" s="131"/>
      <c r="P1508" s="132"/>
      <c r="Q1508" s="132"/>
    </row>
    <row r="1509" spans="6:17" s="127" customFormat="1" x14ac:dyDescent="0.2">
      <c r="F1509" s="128"/>
      <c r="G1509" s="128"/>
      <c r="H1509" s="129"/>
      <c r="I1509" s="130"/>
      <c r="O1509" s="131"/>
      <c r="P1509" s="132"/>
      <c r="Q1509" s="132"/>
    </row>
    <row r="1510" spans="6:17" s="127" customFormat="1" x14ac:dyDescent="0.2">
      <c r="F1510" s="128"/>
      <c r="G1510" s="128"/>
      <c r="H1510" s="129"/>
      <c r="I1510" s="130"/>
      <c r="O1510" s="131"/>
      <c r="P1510" s="132"/>
      <c r="Q1510" s="132"/>
    </row>
    <row r="1511" spans="6:17" s="127" customFormat="1" x14ac:dyDescent="0.2">
      <c r="F1511" s="128"/>
      <c r="G1511" s="128"/>
      <c r="H1511" s="129"/>
      <c r="I1511" s="130"/>
      <c r="O1511" s="131"/>
      <c r="P1511" s="132"/>
      <c r="Q1511" s="132"/>
    </row>
    <row r="1512" spans="6:17" s="127" customFormat="1" x14ac:dyDescent="0.2">
      <c r="F1512" s="128"/>
      <c r="G1512" s="128"/>
      <c r="H1512" s="129"/>
      <c r="I1512" s="130"/>
      <c r="O1512" s="131"/>
      <c r="P1512" s="132"/>
      <c r="Q1512" s="132"/>
    </row>
    <row r="1513" spans="6:17" s="127" customFormat="1" x14ac:dyDescent="0.2">
      <c r="F1513" s="128"/>
      <c r="G1513" s="128"/>
      <c r="H1513" s="129"/>
      <c r="I1513" s="130"/>
      <c r="O1513" s="131"/>
      <c r="P1513" s="132"/>
      <c r="Q1513" s="132"/>
    </row>
    <row r="1514" spans="6:17" s="127" customFormat="1" x14ac:dyDescent="0.2">
      <c r="F1514" s="128"/>
      <c r="G1514" s="128"/>
      <c r="H1514" s="129"/>
      <c r="I1514" s="130"/>
      <c r="O1514" s="131"/>
      <c r="P1514" s="132"/>
      <c r="Q1514" s="132"/>
    </row>
    <row r="1515" spans="6:17" s="127" customFormat="1" x14ac:dyDescent="0.2">
      <c r="F1515" s="128"/>
      <c r="G1515" s="128"/>
      <c r="H1515" s="129"/>
      <c r="I1515" s="130"/>
      <c r="O1515" s="131"/>
      <c r="P1515" s="132"/>
      <c r="Q1515" s="132"/>
    </row>
    <row r="1516" spans="6:17" s="127" customFormat="1" x14ac:dyDescent="0.2">
      <c r="F1516" s="128"/>
      <c r="G1516" s="128"/>
      <c r="H1516" s="129"/>
      <c r="I1516" s="130"/>
      <c r="O1516" s="131"/>
      <c r="P1516" s="132"/>
      <c r="Q1516" s="132"/>
    </row>
    <row r="1517" spans="6:17" s="127" customFormat="1" x14ac:dyDescent="0.2">
      <c r="F1517" s="128"/>
      <c r="G1517" s="128"/>
      <c r="H1517" s="129"/>
      <c r="I1517" s="130"/>
      <c r="O1517" s="131"/>
      <c r="P1517" s="132"/>
      <c r="Q1517" s="132"/>
    </row>
    <row r="1518" spans="6:17" s="127" customFormat="1" x14ac:dyDescent="0.2">
      <c r="F1518" s="128"/>
      <c r="G1518" s="128"/>
      <c r="H1518" s="129"/>
      <c r="I1518" s="130"/>
      <c r="O1518" s="131"/>
      <c r="P1518" s="132"/>
      <c r="Q1518" s="132"/>
    </row>
    <row r="1519" spans="6:17" s="127" customFormat="1" x14ac:dyDescent="0.2">
      <c r="F1519" s="128"/>
      <c r="G1519" s="128"/>
      <c r="H1519" s="129"/>
      <c r="I1519" s="130"/>
      <c r="O1519" s="131"/>
      <c r="P1519" s="132"/>
      <c r="Q1519" s="132"/>
    </row>
    <row r="1520" spans="6:17" s="127" customFormat="1" x14ac:dyDescent="0.2">
      <c r="F1520" s="128"/>
      <c r="G1520" s="128"/>
      <c r="H1520" s="129"/>
      <c r="I1520" s="130"/>
      <c r="O1520" s="131"/>
      <c r="P1520" s="132"/>
      <c r="Q1520" s="132"/>
    </row>
    <row r="1521" spans="6:17" s="127" customFormat="1" x14ac:dyDescent="0.2">
      <c r="F1521" s="128"/>
      <c r="G1521" s="128"/>
      <c r="H1521" s="129"/>
      <c r="I1521" s="130"/>
      <c r="O1521" s="131"/>
      <c r="P1521" s="132"/>
      <c r="Q1521" s="132"/>
    </row>
    <row r="1522" spans="6:17" s="127" customFormat="1" x14ac:dyDescent="0.2">
      <c r="F1522" s="128"/>
      <c r="G1522" s="128"/>
      <c r="H1522" s="129"/>
      <c r="I1522" s="130"/>
      <c r="O1522" s="131"/>
      <c r="P1522" s="132"/>
      <c r="Q1522" s="132"/>
    </row>
    <row r="1523" spans="6:17" s="127" customFormat="1" x14ac:dyDescent="0.2">
      <c r="F1523" s="128"/>
      <c r="G1523" s="128"/>
      <c r="H1523" s="129"/>
      <c r="I1523" s="130"/>
      <c r="O1523" s="131"/>
      <c r="P1523" s="132"/>
      <c r="Q1523" s="132"/>
    </row>
    <row r="1524" spans="6:17" s="127" customFormat="1" x14ac:dyDescent="0.2">
      <c r="F1524" s="128"/>
      <c r="G1524" s="128"/>
      <c r="H1524" s="129"/>
      <c r="I1524" s="130"/>
      <c r="O1524" s="131"/>
      <c r="P1524" s="132"/>
      <c r="Q1524" s="132"/>
    </row>
    <row r="1525" spans="6:17" s="127" customFormat="1" x14ac:dyDescent="0.2">
      <c r="F1525" s="128"/>
      <c r="G1525" s="128"/>
      <c r="H1525" s="129"/>
      <c r="I1525" s="130"/>
      <c r="O1525" s="131"/>
      <c r="P1525" s="132"/>
      <c r="Q1525" s="132"/>
    </row>
    <row r="1526" spans="6:17" s="127" customFormat="1" x14ac:dyDescent="0.2">
      <c r="F1526" s="128"/>
      <c r="G1526" s="128"/>
      <c r="H1526" s="129"/>
      <c r="I1526" s="130"/>
      <c r="O1526" s="131"/>
      <c r="P1526" s="132"/>
      <c r="Q1526" s="132"/>
    </row>
    <row r="1527" spans="6:17" s="127" customFormat="1" x14ac:dyDescent="0.2">
      <c r="F1527" s="128"/>
      <c r="G1527" s="128"/>
      <c r="H1527" s="129"/>
      <c r="I1527" s="130"/>
      <c r="O1527" s="131"/>
      <c r="P1527" s="132"/>
      <c r="Q1527" s="132"/>
    </row>
    <row r="1528" spans="6:17" s="127" customFormat="1" x14ac:dyDescent="0.2">
      <c r="F1528" s="128"/>
      <c r="G1528" s="128"/>
      <c r="H1528" s="129"/>
      <c r="I1528" s="130"/>
      <c r="O1528" s="131"/>
      <c r="P1528" s="132"/>
      <c r="Q1528" s="132"/>
    </row>
    <row r="1529" spans="6:17" s="127" customFormat="1" x14ac:dyDescent="0.2">
      <c r="F1529" s="128"/>
      <c r="G1529" s="128"/>
      <c r="H1529" s="129"/>
      <c r="I1529" s="130"/>
      <c r="O1529" s="131"/>
      <c r="P1529" s="132"/>
      <c r="Q1529" s="132"/>
    </row>
    <row r="1530" spans="6:17" s="127" customFormat="1" x14ac:dyDescent="0.2">
      <c r="F1530" s="128"/>
      <c r="G1530" s="128"/>
      <c r="H1530" s="129"/>
      <c r="I1530" s="130"/>
      <c r="O1530" s="131"/>
      <c r="P1530" s="132"/>
      <c r="Q1530" s="132"/>
    </row>
    <row r="1531" spans="6:17" s="127" customFormat="1" x14ac:dyDescent="0.2">
      <c r="F1531" s="128"/>
      <c r="G1531" s="128"/>
      <c r="H1531" s="129"/>
      <c r="I1531" s="130"/>
      <c r="O1531" s="131"/>
      <c r="P1531" s="132"/>
      <c r="Q1531" s="132"/>
    </row>
    <row r="1532" spans="6:17" s="127" customFormat="1" x14ac:dyDescent="0.2">
      <c r="F1532" s="128"/>
      <c r="G1532" s="128"/>
      <c r="H1532" s="129"/>
      <c r="I1532" s="130"/>
      <c r="O1532" s="131"/>
      <c r="P1532" s="132"/>
      <c r="Q1532" s="132"/>
    </row>
    <row r="1533" spans="6:17" s="127" customFormat="1" x14ac:dyDescent="0.2">
      <c r="F1533" s="128"/>
      <c r="G1533" s="128"/>
      <c r="H1533" s="129"/>
      <c r="I1533" s="130"/>
      <c r="O1533" s="131"/>
      <c r="P1533" s="132"/>
      <c r="Q1533" s="132"/>
    </row>
    <row r="1534" spans="6:17" s="127" customFormat="1" x14ac:dyDescent="0.2">
      <c r="F1534" s="128"/>
      <c r="G1534" s="128"/>
      <c r="H1534" s="129"/>
      <c r="I1534" s="130"/>
      <c r="O1534" s="131"/>
      <c r="P1534" s="132"/>
      <c r="Q1534" s="132"/>
    </row>
    <row r="1535" spans="6:17" s="127" customFormat="1" x14ac:dyDescent="0.2">
      <c r="F1535" s="128"/>
      <c r="G1535" s="128"/>
      <c r="H1535" s="129"/>
      <c r="I1535" s="130"/>
      <c r="O1535" s="131"/>
      <c r="P1535" s="132"/>
      <c r="Q1535" s="132"/>
    </row>
    <row r="1536" spans="6:17" s="127" customFormat="1" x14ac:dyDescent="0.2">
      <c r="F1536" s="128"/>
      <c r="G1536" s="128"/>
      <c r="H1536" s="129"/>
      <c r="I1536" s="130"/>
      <c r="O1536" s="131"/>
      <c r="P1536" s="132"/>
      <c r="Q1536" s="132"/>
    </row>
    <row r="1537" spans="6:17" s="127" customFormat="1" x14ac:dyDescent="0.2">
      <c r="F1537" s="128"/>
      <c r="G1537" s="128"/>
      <c r="H1537" s="129"/>
      <c r="I1537" s="130"/>
      <c r="O1537" s="131"/>
      <c r="P1537" s="132"/>
      <c r="Q1537" s="132"/>
    </row>
    <row r="1538" spans="6:17" s="127" customFormat="1" x14ac:dyDescent="0.2">
      <c r="F1538" s="128"/>
      <c r="G1538" s="128"/>
      <c r="H1538" s="129"/>
      <c r="I1538" s="130"/>
      <c r="O1538" s="131"/>
      <c r="P1538" s="132"/>
      <c r="Q1538" s="132"/>
    </row>
    <row r="1539" spans="6:17" s="127" customFormat="1" x14ac:dyDescent="0.2">
      <c r="F1539" s="128"/>
      <c r="G1539" s="128"/>
      <c r="H1539" s="129"/>
      <c r="I1539" s="130"/>
      <c r="O1539" s="131"/>
      <c r="P1539" s="132"/>
      <c r="Q1539" s="132"/>
    </row>
    <row r="1540" spans="6:17" s="127" customFormat="1" x14ac:dyDescent="0.2">
      <c r="F1540" s="128"/>
      <c r="G1540" s="128"/>
      <c r="H1540" s="129"/>
      <c r="I1540" s="130"/>
      <c r="O1540" s="131"/>
      <c r="P1540" s="132"/>
      <c r="Q1540" s="132"/>
    </row>
    <row r="1541" spans="6:17" s="127" customFormat="1" x14ac:dyDescent="0.2">
      <c r="F1541" s="128"/>
      <c r="G1541" s="128"/>
      <c r="H1541" s="129"/>
      <c r="I1541" s="130"/>
      <c r="O1541" s="131"/>
      <c r="P1541" s="132"/>
      <c r="Q1541" s="132"/>
    </row>
    <row r="1542" spans="6:17" s="127" customFormat="1" x14ac:dyDescent="0.2">
      <c r="F1542" s="128"/>
      <c r="G1542" s="128"/>
      <c r="H1542" s="129"/>
      <c r="I1542" s="130"/>
      <c r="O1542" s="131"/>
      <c r="P1542" s="132"/>
      <c r="Q1542" s="132"/>
    </row>
    <row r="1543" spans="6:17" s="127" customFormat="1" x14ac:dyDescent="0.2">
      <c r="F1543" s="128"/>
      <c r="G1543" s="128"/>
      <c r="H1543" s="129"/>
      <c r="I1543" s="130"/>
      <c r="O1543" s="131"/>
      <c r="P1543" s="132"/>
      <c r="Q1543" s="132"/>
    </row>
    <row r="1544" spans="6:17" s="127" customFormat="1" x14ac:dyDescent="0.2">
      <c r="F1544" s="128"/>
      <c r="G1544" s="128"/>
      <c r="H1544" s="129"/>
      <c r="I1544" s="130"/>
      <c r="O1544" s="131"/>
      <c r="P1544" s="132"/>
      <c r="Q1544" s="132"/>
    </row>
    <row r="1545" spans="6:17" s="127" customFormat="1" x14ac:dyDescent="0.2">
      <c r="F1545" s="128"/>
      <c r="G1545" s="128"/>
      <c r="H1545" s="129"/>
      <c r="I1545" s="130"/>
      <c r="O1545" s="131"/>
      <c r="P1545" s="132"/>
      <c r="Q1545" s="132"/>
    </row>
    <row r="1546" spans="6:17" s="127" customFormat="1" x14ac:dyDescent="0.2">
      <c r="F1546" s="128"/>
      <c r="G1546" s="128"/>
      <c r="H1546" s="129"/>
      <c r="I1546" s="130"/>
      <c r="O1546" s="131"/>
      <c r="P1546" s="132"/>
      <c r="Q1546" s="132"/>
    </row>
    <row r="1547" spans="6:17" s="127" customFormat="1" x14ac:dyDescent="0.2">
      <c r="F1547" s="128"/>
      <c r="G1547" s="128"/>
      <c r="H1547" s="129"/>
      <c r="I1547" s="130"/>
      <c r="O1547" s="131"/>
      <c r="P1547" s="132"/>
      <c r="Q1547" s="132"/>
    </row>
    <row r="1548" spans="6:17" s="127" customFormat="1" x14ac:dyDescent="0.2">
      <c r="F1548" s="128"/>
      <c r="G1548" s="128"/>
      <c r="H1548" s="129"/>
      <c r="I1548" s="130"/>
      <c r="O1548" s="131"/>
      <c r="P1548" s="132"/>
      <c r="Q1548" s="132"/>
    </row>
    <row r="1549" spans="6:17" s="127" customFormat="1" x14ac:dyDescent="0.2">
      <c r="F1549" s="128"/>
      <c r="G1549" s="128"/>
      <c r="H1549" s="129"/>
      <c r="I1549" s="130"/>
      <c r="O1549" s="131"/>
      <c r="P1549" s="132"/>
      <c r="Q1549" s="132"/>
    </row>
    <row r="1550" spans="6:17" s="127" customFormat="1" x14ac:dyDescent="0.2">
      <c r="F1550" s="128"/>
      <c r="G1550" s="128"/>
      <c r="H1550" s="129"/>
      <c r="I1550" s="130"/>
      <c r="O1550" s="131"/>
      <c r="P1550" s="132"/>
      <c r="Q1550" s="132"/>
    </row>
    <row r="1551" spans="6:17" s="127" customFormat="1" x14ac:dyDescent="0.2">
      <c r="F1551" s="128"/>
      <c r="G1551" s="128"/>
      <c r="H1551" s="129"/>
      <c r="I1551" s="130"/>
      <c r="O1551" s="131"/>
      <c r="P1551" s="132"/>
      <c r="Q1551" s="132"/>
    </row>
    <row r="1552" spans="6:17" s="127" customFormat="1" x14ac:dyDescent="0.2">
      <c r="F1552" s="128"/>
      <c r="G1552" s="128"/>
      <c r="H1552" s="129"/>
      <c r="I1552" s="130"/>
      <c r="O1552" s="131"/>
      <c r="P1552" s="132"/>
      <c r="Q1552" s="132"/>
    </row>
    <row r="1553" spans="6:17" s="127" customFormat="1" x14ac:dyDescent="0.2">
      <c r="F1553" s="128"/>
      <c r="G1553" s="128"/>
      <c r="H1553" s="129"/>
      <c r="I1553" s="130"/>
      <c r="O1553" s="131"/>
      <c r="P1553" s="132"/>
      <c r="Q1553" s="132"/>
    </row>
    <row r="1554" spans="6:17" s="127" customFormat="1" x14ac:dyDescent="0.2">
      <c r="F1554" s="128"/>
      <c r="G1554" s="128"/>
      <c r="H1554" s="129"/>
      <c r="I1554" s="130"/>
      <c r="O1554" s="131"/>
      <c r="P1554" s="132"/>
      <c r="Q1554" s="132"/>
    </row>
    <row r="1555" spans="6:17" s="127" customFormat="1" x14ac:dyDescent="0.2">
      <c r="F1555" s="128"/>
      <c r="G1555" s="128"/>
      <c r="H1555" s="129"/>
      <c r="I1555" s="130"/>
      <c r="O1555" s="131"/>
      <c r="P1555" s="132"/>
      <c r="Q1555" s="132"/>
    </row>
    <row r="1556" spans="6:17" s="127" customFormat="1" x14ac:dyDescent="0.2">
      <c r="F1556" s="128"/>
      <c r="G1556" s="128"/>
      <c r="H1556" s="129"/>
      <c r="I1556" s="130"/>
      <c r="O1556" s="131"/>
      <c r="P1556" s="132"/>
      <c r="Q1556" s="132"/>
    </row>
    <row r="1557" spans="6:17" s="127" customFormat="1" x14ac:dyDescent="0.2">
      <c r="F1557" s="128"/>
      <c r="G1557" s="128"/>
      <c r="H1557" s="129"/>
      <c r="I1557" s="130"/>
      <c r="O1557" s="131"/>
      <c r="P1557" s="132"/>
      <c r="Q1557" s="132"/>
    </row>
    <row r="1558" spans="6:17" s="127" customFormat="1" x14ac:dyDescent="0.2">
      <c r="F1558" s="128"/>
      <c r="G1558" s="128"/>
      <c r="H1558" s="129"/>
      <c r="I1558" s="130"/>
      <c r="O1558" s="131"/>
      <c r="P1558" s="132"/>
      <c r="Q1558" s="132"/>
    </row>
    <row r="1559" spans="6:17" s="127" customFormat="1" x14ac:dyDescent="0.2">
      <c r="F1559" s="128"/>
      <c r="G1559" s="128"/>
      <c r="H1559" s="129"/>
      <c r="I1559" s="130"/>
      <c r="O1559" s="131"/>
      <c r="P1559" s="132"/>
      <c r="Q1559" s="132"/>
    </row>
    <row r="1560" spans="6:17" s="127" customFormat="1" x14ac:dyDescent="0.2">
      <c r="F1560" s="128"/>
      <c r="G1560" s="128"/>
      <c r="H1560" s="129"/>
      <c r="I1560" s="130"/>
      <c r="O1560" s="131"/>
      <c r="P1560" s="132"/>
      <c r="Q1560" s="132"/>
    </row>
    <row r="1561" spans="6:17" s="127" customFormat="1" x14ac:dyDescent="0.2">
      <c r="F1561" s="128"/>
      <c r="G1561" s="128"/>
      <c r="H1561" s="129"/>
      <c r="I1561" s="130"/>
      <c r="O1561" s="131"/>
      <c r="P1561" s="132"/>
      <c r="Q1561" s="132"/>
    </row>
    <row r="1562" spans="6:17" s="127" customFormat="1" x14ac:dyDescent="0.2">
      <c r="F1562" s="128"/>
      <c r="G1562" s="128"/>
      <c r="H1562" s="129"/>
      <c r="I1562" s="130"/>
      <c r="O1562" s="131"/>
      <c r="P1562" s="132"/>
      <c r="Q1562" s="132"/>
    </row>
    <row r="1563" spans="6:17" s="127" customFormat="1" x14ac:dyDescent="0.2">
      <c r="F1563" s="128"/>
      <c r="G1563" s="128"/>
      <c r="H1563" s="129"/>
      <c r="I1563" s="130"/>
      <c r="O1563" s="131"/>
      <c r="P1563" s="132"/>
      <c r="Q1563" s="132"/>
    </row>
    <row r="1564" spans="6:17" s="127" customFormat="1" x14ac:dyDescent="0.2">
      <c r="F1564" s="128"/>
      <c r="G1564" s="128"/>
      <c r="H1564" s="129"/>
      <c r="I1564" s="130"/>
      <c r="O1564" s="131"/>
      <c r="P1564" s="132"/>
      <c r="Q1564" s="132"/>
    </row>
    <row r="1565" spans="6:17" s="127" customFormat="1" x14ac:dyDescent="0.2">
      <c r="F1565" s="128"/>
      <c r="G1565" s="128"/>
      <c r="H1565" s="129"/>
      <c r="I1565" s="130"/>
      <c r="O1565" s="131"/>
      <c r="P1565" s="132"/>
      <c r="Q1565" s="132"/>
    </row>
    <row r="1566" spans="6:17" s="127" customFormat="1" x14ac:dyDescent="0.2">
      <c r="F1566" s="128"/>
      <c r="G1566" s="128"/>
      <c r="H1566" s="129"/>
      <c r="I1566" s="130"/>
      <c r="O1566" s="131"/>
      <c r="P1566" s="132"/>
      <c r="Q1566" s="132"/>
    </row>
    <row r="1567" spans="6:17" s="127" customFormat="1" x14ac:dyDescent="0.2">
      <c r="F1567" s="128"/>
      <c r="G1567" s="128"/>
      <c r="H1567" s="129"/>
      <c r="I1567" s="130"/>
      <c r="O1567" s="131"/>
      <c r="P1567" s="132"/>
      <c r="Q1567" s="132"/>
    </row>
    <row r="1568" spans="6:17" s="127" customFormat="1" x14ac:dyDescent="0.2">
      <c r="F1568" s="128"/>
      <c r="G1568" s="128"/>
      <c r="H1568" s="129"/>
      <c r="I1568" s="130"/>
      <c r="O1568" s="131"/>
      <c r="P1568" s="132"/>
      <c r="Q1568" s="132"/>
    </row>
    <row r="1569" spans="6:17" s="127" customFormat="1" x14ac:dyDescent="0.2">
      <c r="F1569" s="128"/>
      <c r="G1569" s="128"/>
      <c r="H1569" s="129"/>
      <c r="I1569" s="130"/>
      <c r="O1569" s="131"/>
      <c r="P1569" s="132"/>
      <c r="Q1569" s="132"/>
    </row>
    <row r="1570" spans="6:17" s="127" customFormat="1" x14ac:dyDescent="0.2">
      <c r="F1570" s="128"/>
      <c r="G1570" s="128"/>
      <c r="H1570" s="129"/>
      <c r="I1570" s="130"/>
      <c r="O1570" s="131"/>
      <c r="P1570" s="132"/>
      <c r="Q1570" s="132"/>
    </row>
    <row r="1571" spans="6:17" s="127" customFormat="1" x14ac:dyDescent="0.2">
      <c r="F1571" s="128"/>
      <c r="G1571" s="128"/>
      <c r="H1571" s="129"/>
      <c r="I1571" s="130"/>
      <c r="O1571" s="131"/>
      <c r="P1571" s="132"/>
      <c r="Q1571" s="132"/>
    </row>
    <row r="1572" spans="6:17" s="127" customFormat="1" x14ac:dyDescent="0.2">
      <c r="F1572" s="128"/>
      <c r="G1572" s="128"/>
      <c r="H1572" s="129"/>
      <c r="I1572" s="130"/>
      <c r="O1572" s="131"/>
      <c r="P1572" s="132"/>
      <c r="Q1572" s="132"/>
    </row>
    <row r="1573" spans="6:17" s="127" customFormat="1" x14ac:dyDescent="0.2">
      <c r="F1573" s="128"/>
      <c r="G1573" s="128"/>
      <c r="H1573" s="129"/>
      <c r="I1573" s="130"/>
      <c r="O1573" s="131"/>
      <c r="P1573" s="132"/>
      <c r="Q1573" s="132"/>
    </row>
    <row r="1574" spans="6:17" s="127" customFormat="1" x14ac:dyDescent="0.2">
      <c r="F1574" s="128"/>
      <c r="G1574" s="128"/>
      <c r="H1574" s="129"/>
      <c r="I1574" s="130"/>
      <c r="O1574" s="131"/>
      <c r="P1574" s="132"/>
      <c r="Q1574" s="132"/>
    </row>
    <row r="1575" spans="6:17" s="127" customFormat="1" x14ac:dyDescent="0.2">
      <c r="F1575" s="128"/>
      <c r="G1575" s="128"/>
      <c r="H1575" s="129"/>
      <c r="I1575" s="130"/>
      <c r="O1575" s="131"/>
      <c r="P1575" s="132"/>
      <c r="Q1575" s="132"/>
    </row>
    <row r="1576" spans="6:17" s="127" customFormat="1" x14ac:dyDescent="0.2">
      <c r="F1576" s="128"/>
      <c r="G1576" s="128"/>
      <c r="H1576" s="129"/>
      <c r="I1576" s="130"/>
      <c r="O1576" s="131"/>
      <c r="P1576" s="132"/>
      <c r="Q1576" s="132"/>
    </row>
    <row r="1577" spans="6:17" s="127" customFormat="1" x14ac:dyDescent="0.2">
      <c r="F1577" s="128"/>
      <c r="G1577" s="128"/>
      <c r="H1577" s="129"/>
      <c r="I1577" s="130"/>
      <c r="O1577" s="131"/>
      <c r="P1577" s="132"/>
      <c r="Q1577" s="132"/>
    </row>
    <row r="1578" spans="6:17" s="127" customFormat="1" x14ac:dyDescent="0.2">
      <c r="F1578" s="128"/>
      <c r="G1578" s="128"/>
      <c r="H1578" s="129"/>
      <c r="I1578" s="130"/>
      <c r="O1578" s="131"/>
      <c r="P1578" s="132"/>
      <c r="Q1578" s="132"/>
    </row>
    <row r="1579" spans="6:17" s="127" customFormat="1" x14ac:dyDescent="0.2">
      <c r="F1579" s="128"/>
      <c r="G1579" s="128"/>
      <c r="H1579" s="129"/>
      <c r="I1579" s="130"/>
      <c r="O1579" s="131"/>
      <c r="P1579" s="132"/>
      <c r="Q1579" s="132"/>
    </row>
    <row r="1580" spans="6:17" s="127" customFormat="1" x14ac:dyDescent="0.2">
      <c r="F1580" s="128"/>
      <c r="G1580" s="128"/>
      <c r="H1580" s="129"/>
      <c r="I1580" s="130"/>
      <c r="O1580" s="131"/>
      <c r="P1580" s="132"/>
      <c r="Q1580" s="132"/>
    </row>
    <row r="1581" spans="6:17" s="127" customFormat="1" x14ac:dyDescent="0.2">
      <c r="F1581" s="128"/>
      <c r="G1581" s="128"/>
      <c r="H1581" s="129"/>
      <c r="I1581" s="130"/>
      <c r="O1581" s="131"/>
      <c r="P1581" s="132"/>
      <c r="Q1581" s="132"/>
    </row>
    <row r="1582" spans="6:17" s="127" customFormat="1" x14ac:dyDescent="0.2">
      <c r="F1582" s="128"/>
      <c r="G1582" s="128"/>
      <c r="H1582" s="129"/>
      <c r="I1582" s="130"/>
      <c r="O1582" s="131"/>
      <c r="P1582" s="132"/>
      <c r="Q1582" s="132"/>
    </row>
    <row r="1583" spans="6:17" s="127" customFormat="1" x14ac:dyDescent="0.2">
      <c r="F1583" s="128"/>
      <c r="G1583" s="128"/>
      <c r="H1583" s="129"/>
      <c r="I1583" s="130"/>
      <c r="O1583" s="131"/>
      <c r="P1583" s="132"/>
      <c r="Q1583" s="132"/>
    </row>
    <row r="1584" spans="6:17" s="127" customFormat="1" x14ac:dyDescent="0.2">
      <c r="F1584" s="128"/>
      <c r="G1584" s="128"/>
      <c r="H1584" s="129"/>
      <c r="I1584" s="130"/>
      <c r="O1584" s="131"/>
      <c r="P1584" s="132"/>
      <c r="Q1584" s="132"/>
    </row>
    <row r="1585" spans="6:17" s="127" customFormat="1" x14ac:dyDescent="0.2">
      <c r="F1585" s="128"/>
      <c r="G1585" s="128"/>
      <c r="H1585" s="129"/>
      <c r="I1585" s="130"/>
      <c r="O1585" s="131"/>
      <c r="P1585" s="132"/>
      <c r="Q1585" s="132"/>
    </row>
    <row r="1586" spans="6:17" s="127" customFormat="1" x14ac:dyDescent="0.2">
      <c r="F1586" s="128"/>
      <c r="G1586" s="128"/>
      <c r="H1586" s="129"/>
      <c r="I1586" s="130"/>
      <c r="O1586" s="131"/>
      <c r="P1586" s="132"/>
      <c r="Q1586" s="132"/>
    </row>
    <row r="1587" spans="6:17" s="127" customFormat="1" x14ac:dyDescent="0.2">
      <c r="F1587" s="128"/>
      <c r="G1587" s="128"/>
      <c r="H1587" s="129"/>
      <c r="I1587" s="130"/>
      <c r="O1587" s="131"/>
      <c r="P1587" s="132"/>
      <c r="Q1587" s="132"/>
    </row>
    <row r="1588" spans="6:17" s="127" customFormat="1" x14ac:dyDescent="0.2">
      <c r="F1588" s="128"/>
      <c r="G1588" s="128"/>
      <c r="H1588" s="129"/>
      <c r="I1588" s="130"/>
      <c r="O1588" s="131"/>
      <c r="P1588" s="132"/>
      <c r="Q1588" s="132"/>
    </row>
    <row r="1589" spans="6:17" s="127" customFormat="1" x14ac:dyDescent="0.2">
      <c r="F1589" s="128"/>
      <c r="G1589" s="128"/>
      <c r="H1589" s="129"/>
      <c r="I1589" s="130"/>
      <c r="O1589" s="131"/>
      <c r="P1589" s="132"/>
      <c r="Q1589" s="132"/>
    </row>
    <row r="1590" spans="6:17" s="127" customFormat="1" x14ac:dyDescent="0.2">
      <c r="F1590" s="128"/>
      <c r="G1590" s="128"/>
      <c r="H1590" s="129"/>
      <c r="I1590" s="130"/>
      <c r="O1590" s="131"/>
      <c r="P1590" s="132"/>
      <c r="Q1590" s="132"/>
    </row>
    <row r="1591" spans="6:17" s="127" customFormat="1" x14ac:dyDescent="0.2">
      <c r="F1591" s="128"/>
      <c r="G1591" s="128"/>
      <c r="H1591" s="129"/>
      <c r="I1591" s="130"/>
      <c r="O1591" s="131"/>
      <c r="P1591" s="132"/>
      <c r="Q1591" s="132"/>
    </row>
    <row r="1592" spans="6:17" s="127" customFormat="1" x14ac:dyDescent="0.2">
      <c r="F1592" s="128"/>
      <c r="G1592" s="128"/>
      <c r="H1592" s="129"/>
      <c r="I1592" s="130"/>
      <c r="O1592" s="131"/>
      <c r="P1592" s="132"/>
      <c r="Q1592" s="132"/>
    </row>
    <row r="1593" spans="6:17" s="127" customFormat="1" x14ac:dyDescent="0.2">
      <c r="F1593" s="128"/>
      <c r="G1593" s="128"/>
      <c r="H1593" s="129"/>
      <c r="I1593" s="130"/>
      <c r="O1593" s="131"/>
      <c r="P1593" s="132"/>
      <c r="Q1593" s="132"/>
    </row>
    <row r="1594" spans="6:17" s="127" customFormat="1" x14ac:dyDescent="0.2">
      <c r="F1594" s="128"/>
      <c r="G1594" s="128"/>
      <c r="H1594" s="129"/>
      <c r="I1594" s="130"/>
      <c r="O1594" s="131"/>
      <c r="P1594" s="132"/>
      <c r="Q1594" s="132"/>
    </row>
    <row r="1595" spans="6:17" s="127" customFormat="1" x14ac:dyDescent="0.2">
      <c r="F1595" s="128"/>
      <c r="G1595" s="128"/>
      <c r="H1595" s="129"/>
      <c r="I1595" s="130"/>
      <c r="O1595" s="131"/>
      <c r="P1595" s="132"/>
      <c r="Q1595" s="132"/>
    </row>
    <row r="1596" spans="6:17" s="127" customFormat="1" x14ac:dyDescent="0.2">
      <c r="F1596" s="128"/>
      <c r="G1596" s="128"/>
      <c r="H1596" s="129"/>
      <c r="I1596" s="130"/>
      <c r="O1596" s="131"/>
      <c r="P1596" s="132"/>
      <c r="Q1596" s="132"/>
    </row>
    <row r="1597" spans="6:17" s="127" customFormat="1" x14ac:dyDescent="0.2">
      <c r="F1597" s="128"/>
      <c r="G1597" s="128"/>
      <c r="H1597" s="129"/>
      <c r="I1597" s="130"/>
      <c r="O1597" s="131"/>
      <c r="P1597" s="132"/>
      <c r="Q1597" s="132"/>
    </row>
    <row r="1598" spans="6:17" s="127" customFormat="1" x14ac:dyDescent="0.2">
      <c r="F1598" s="128"/>
      <c r="G1598" s="128"/>
      <c r="H1598" s="129"/>
      <c r="I1598" s="130"/>
      <c r="O1598" s="131"/>
      <c r="P1598" s="132"/>
      <c r="Q1598" s="132"/>
    </row>
    <row r="1599" spans="6:17" s="127" customFormat="1" x14ac:dyDescent="0.2">
      <c r="F1599" s="128"/>
      <c r="G1599" s="128"/>
      <c r="H1599" s="129"/>
      <c r="I1599" s="130"/>
      <c r="O1599" s="131"/>
      <c r="P1599" s="132"/>
      <c r="Q1599" s="132"/>
    </row>
    <row r="1600" spans="6:17" s="127" customFormat="1" x14ac:dyDescent="0.2">
      <c r="F1600" s="128"/>
      <c r="G1600" s="128"/>
      <c r="H1600" s="129"/>
      <c r="I1600" s="130"/>
      <c r="O1600" s="131"/>
      <c r="P1600" s="132"/>
      <c r="Q1600" s="132"/>
    </row>
    <row r="1601" spans="6:17" s="127" customFormat="1" x14ac:dyDescent="0.2">
      <c r="F1601" s="128"/>
      <c r="G1601" s="128"/>
      <c r="H1601" s="129"/>
      <c r="I1601" s="130"/>
      <c r="O1601" s="131"/>
      <c r="P1601" s="132"/>
      <c r="Q1601" s="132"/>
    </row>
    <row r="1602" spans="6:17" s="127" customFormat="1" x14ac:dyDescent="0.2">
      <c r="F1602" s="128"/>
      <c r="G1602" s="128"/>
      <c r="H1602" s="129"/>
      <c r="I1602" s="130"/>
      <c r="O1602" s="131"/>
      <c r="P1602" s="132"/>
      <c r="Q1602" s="132"/>
    </row>
    <row r="1603" spans="6:17" s="127" customFormat="1" x14ac:dyDescent="0.2">
      <c r="F1603" s="128"/>
      <c r="G1603" s="128"/>
      <c r="H1603" s="129"/>
      <c r="I1603" s="130"/>
      <c r="O1603" s="131"/>
      <c r="P1603" s="132"/>
      <c r="Q1603" s="132"/>
    </row>
    <row r="1604" spans="6:17" s="127" customFormat="1" x14ac:dyDescent="0.2">
      <c r="F1604" s="128"/>
      <c r="G1604" s="128"/>
      <c r="H1604" s="129"/>
      <c r="I1604" s="130"/>
      <c r="O1604" s="131"/>
      <c r="P1604" s="132"/>
      <c r="Q1604" s="132"/>
    </row>
    <row r="1605" spans="6:17" s="127" customFormat="1" x14ac:dyDescent="0.2">
      <c r="F1605" s="128"/>
      <c r="G1605" s="128"/>
      <c r="H1605" s="129"/>
      <c r="I1605" s="130"/>
      <c r="O1605" s="131"/>
      <c r="P1605" s="132"/>
      <c r="Q1605" s="132"/>
    </row>
    <row r="1606" spans="6:17" s="127" customFormat="1" x14ac:dyDescent="0.2">
      <c r="F1606" s="128"/>
      <c r="G1606" s="128"/>
      <c r="H1606" s="129"/>
      <c r="I1606" s="130"/>
      <c r="O1606" s="131"/>
      <c r="P1606" s="132"/>
      <c r="Q1606" s="132"/>
    </row>
    <row r="1607" spans="6:17" s="127" customFormat="1" x14ac:dyDescent="0.2">
      <c r="F1607" s="128"/>
      <c r="G1607" s="128"/>
      <c r="H1607" s="129"/>
      <c r="I1607" s="130"/>
      <c r="O1607" s="131"/>
      <c r="P1607" s="132"/>
      <c r="Q1607" s="132"/>
    </row>
    <row r="1608" spans="6:17" s="127" customFormat="1" x14ac:dyDescent="0.2">
      <c r="F1608" s="128"/>
      <c r="G1608" s="128"/>
      <c r="H1608" s="129"/>
      <c r="I1608" s="130"/>
      <c r="O1608" s="131"/>
      <c r="P1608" s="132"/>
      <c r="Q1608" s="132"/>
    </row>
    <row r="1609" spans="6:17" s="127" customFormat="1" x14ac:dyDescent="0.2">
      <c r="F1609" s="128"/>
      <c r="G1609" s="128"/>
      <c r="H1609" s="129"/>
      <c r="I1609" s="130"/>
      <c r="O1609" s="131"/>
      <c r="P1609" s="132"/>
      <c r="Q1609" s="132"/>
    </row>
    <row r="1610" spans="6:17" s="127" customFormat="1" x14ac:dyDescent="0.2">
      <c r="F1610" s="128"/>
      <c r="G1610" s="128"/>
      <c r="H1610" s="129"/>
      <c r="I1610" s="130"/>
      <c r="O1610" s="131"/>
      <c r="P1610" s="132"/>
      <c r="Q1610" s="132"/>
    </row>
    <row r="1611" spans="6:17" s="127" customFormat="1" x14ac:dyDescent="0.2">
      <c r="F1611" s="128"/>
      <c r="G1611" s="128"/>
      <c r="H1611" s="129"/>
      <c r="I1611" s="130"/>
      <c r="O1611" s="131"/>
      <c r="P1611" s="132"/>
      <c r="Q1611" s="132"/>
    </row>
    <row r="1612" spans="6:17" s="127" customFormat="1" x14ac:dyDescent="0.2">
      <c r="F1612" s="128"/>
      <c r="G1612" s="128"/>
      <c r="H1612" s="129"/>
      <c r="I1612" s="130"/>
      <c r="O1612" s="131"/>
      <c r="P1612" s="132"/>
      <c r="Q1612" s="132"/>
    </row>
    <row r="1613" spans="6:17" s="127" customFormat="1" x14ac:dyDescent="0.2">
      <c r="F1613" s="128"/>
      <c r="G1613" s="128"/>
      <c r="H1613" s="129"/>
      <c r="I1613" s="130"/>
      <c r="O1613" s="131"/>
      <c r="P1613" s="132"/>
      <c r="Q1613" s="132"/>
    </row>
    <row r="1614" spans="6:17" s="127" customFormat="1" x14ac:dyDescent="0.2">
      <c r="F1614" s="128"/>
      <c r="G1614" s="128"/>
      <c r="H1614" s="129"/>
      <c r="I1614" s="130"/>
      <c r="O1614" s="131"/>
      <c r="P1614" s="132"/>
      <c r="Q1614" s="132"/>
    </row>
    <row r="1615" spans="6:17" s="127" customFormat="1" x14ac:dyDescent="0.2">
      <c r="F1615" s="128"/>
      <c r="G1615" s="128"/>
      <c r="H1615" s="129"/>
      <c r="I1615" s="130"/>
      <c r="O1615" s="131"/>
      <c r="P1615" s="132"/>
      <c r="Q1615" s="132"/>
    </row>
    <row r="1616" spans="6:17" s="127" customFormat="1" x14ac:dyDescent="0.2">
      <c r="F1616" s="128"/>
      <c r="G1616" s="128"/>
      <c r="H1616" s="129"/>
      <c r="I1616" s="130"/>
      <c r="O1616" s="131"/>
      <c r="P1616" s="132"/>
      <c r="Q1616" s="132"/>
    </row>
    <row r="1617" spans="6:17" s="127" customFormat="1" x14ac:dyDescent="0.2">
      <c r="F1617" s="128"/>
      <c r="G1617" s="128"/>
      <c r="H1617" s="129"/>
      <c r="I1617" s="130"/>
      <c r="O1617" s="131"/>
      <c r="P1617" s="132"/>
      <c r="Q1617" s="132"/>
    </row>
    <row r="1618" spans="6:17" s="127" customFormat="1" x14ac:dyDescent="0.2">
      <c r="F1618" s="128"/>
      <c r="G1618" s="128"/>
      <c r="H1618" s="129"/>
      <c r="I1618" s="130"/>
      <c r="O1618" s="131"/>
      <c r="P1618" s="132"/>
      <c r="Q1618" s="132"/>
    </row>
    <row r="1619" spans="6:17" s="127" customFormat="1" x14ac:dyDescent="0.2">
      <c r="F1619" s="128"/>
      <c r="G1619" s="128"/>
      <c r="H1619" s="129"/>
      <c r="I1619" s="130"/>
      <c r="O1619" s="131"/>
      <c r="P1619" s="132"/>
      <c r="Q1619" s="132"/>
    </row>
    <row r="1620" spans="6:17" s="127" customFormat="1" x14ac:dyDescent="0.2">
      <c r="F1620" s="128"/>
      <c r="G1620" s="128"/>
      <c r="H1620" s="129"/>
      <c r="I1620" s="130"/>
      <c r="O1620" s="131"/>
      <c r="P1620" s="132"/>
      <c r="Q1620" s="132"/>
    </row>
    <row r="1621" spans="6:17" s="127" customFormat="1" x14ac:dyDescent="0.2">
      <c r="F1621" s="128"/>
      <c r="G1621" s="128"/>
      <c r="H1621" s="129"/>
      <c r="I1621" s="130"/>
      <c r="O1621" s="131"/>
      <c r="P1621" s="132"/>
      <c r="Q1621" s="132"/>
    </row>
    <row r="1622" spans="6:17" s="127" customFormat="1" x14ac:dyDescent="0.2">
      <c r="F1622" s="128"/>
      <c r="G1622" s="128"/>
      <c r="H1622" s="129"/>
      <c r="I1622" s="130"/>
      <c r="O1622" s="131"/>
      <c r="P1622" s="132"/>
      <c r="Q1622" s="132"/>
    </row>
    <row r="1623" spans="6:17" s="127" customFormat="1" x14ac:dyDescent="0.2">
      <c r="F1623" s="128"/>
      <c r="G1623" s="128"/>
      <c r="H1623" s="129"/>
      <c r="I1623" s="130"/>
      <c r="O1623" s="131"/>
      <c r="P1623" s="132"/>
      <c r="Q1623" s="132"/>
    </row>
    <row r="1624" spans="6:17" s="127" customFormat="1" x14ac:dyDescent="0.2">
      <c r="F1624" s="128"/>
      <c r="G1624" s="128"/>
      <c r="H1624" s="129"/>
      <c r="I1624" s="130"/>
      <c r="O1624" s="131"/>
      <c r="P1624" s="132"/>
      <c r="Q1624" s="132"/>
    </row>
    <row r="1625" spans="6:17" s="127" customFormat="1" x14ac:dyDescent="0.2">
      <c r="F1625" s="128"/>
      <c r="G1625" s="128"/>
      <c r="H1625" s="129"/>
      <c r="I1625" s="130"/>
      <c r="O1625" s="131"/>
      <c r="P1625" s="132"/>
      <c r="Q1625" s="132"/>
    </row>
    <row r="1626" spans="6:17" s="127" customFormat="1" x14ac:dyDescent="0.2">
      <c r="F1626" s="128"/>
      <c r="G1626" s="128"/>
      <c r="H1626" s="129"/>
      <c r="I1626" s="130"/>
      <c r="O1626" s="131"/>
      <c r="P1626" s="132"/>
      <c r="Q1626" s="132"/>
    </row>
    <row r="1627" spans="6:17" s="127" customFormat="1" x14ac:dyDescent="0.2">
      <c r="F1627" s="128"/>
      <c r="G1627" s="128"/>
      <c r="H1627" s="129"/>
      <c r="I1627" s="130"/>
      <c r="O1627" s="131"/>
      <c r="P1627" s="132"/>
      <c r="Q1627" s="132"/>
    </row>
    <row r="1628" spans="6:17" s="127" customFormat="1" x14ac:dyDescent="0.2">
      <c r="F1628" s="128"/>
      <c r="G1628" s="128"/>
      <c r="H1628" s="129"/>
      <c r="I1628" s="130"/>
      <c r="O1628" s="131"/>
      <c r="P1628" s="132"/>
      <c r="Q1628" s="132"/>
    </row>
    <row r="1629" spans="6:17" s="127" customFormat="1" x14ac:dyDescent="0.2">
      <c r="F1629" s="128"/>
      <c r="G1629" s="128"/>
      <c r="H1629" s="129"/>
      <c r="I1629" s="130"/>
      <c r="O1629" s="131"/>
      <c r="P1629" s="132"/>
      <c r="Q1629" s="132"/>
    </row>
    <row r="1630" spans="6:17" s="127" customFormat="1" x14ac:dyDescent="0.2">
      <c r="F1630" s="128"/>
      <c r="G1630" s="128"/>
      <c r="H1630" s="129"/>
      <c r="I1630" s="130"/>
      <c r="O1630" s="131"/>
      <c r="P1630" s="132"/>
      <c r="Q1630" s="132"/>
    </row>
    <row r="1631" spans="6:17" s="127" customFormat="1" x14ac:dyDescent="0.2">
      <c r="F1631" s="128"/>
      <c r="G1631" s="128"/>
      <c r="H1631" s="129"/>
      <c r="I1631" s="130"/>
      <c r="O1631" s="131"/>
      <c r="P1631" s="132"/>
      <c r="Q1631" s="132"/>
    </row>
    <row r="1632" spans="6:17" s="127" customFormat="1" x14ac:dyDescent="0.2">
      <c r="F1632" s="128"/>
      <c r="G1632" s="128"/>
      <c r="H1632" s="129"/>
      <c r="I1632" s="130"/>
      <c r="O1632" s="131"/>
      <c r="P1632" s="132"/>
      <c r="Q1632" s="132"/>
    </row>
    <row r="1633" spans="6:17" s="127" customFormat="1" x14ac:dyDescent="0.2">
      <c r="F1633" s="128"/>
      <c r="G1633" s="128"/>
      <c r="H1633" s="129"/>
      <c r="I1633" s="130"/>
      <c r="O1633" s="131"/>
      <c r="P1633" s="132"/>
      <c r="Q1633" s="132"/>
    </row>
    <row r="1634" spans="6:17" s="127" customFormat="1" x14ac:dyDescent="0.2">
      <c r="F1634" s="128"/>
      <c r="G1634" s="128"/>
      <c r="H1634" s="129"/>
      <c r="I1634" s="130"/>
      <c r="O1634" s="131"/>
      <c r="P1634" s="132"/>
      <c r="Q1634" s="132"/>
    </row>
    <row r="1635" spans="6:17" s="127" customFormat="1" x14ac:dyDescent="0.2">
      <c r="F1635" s="128"/>
      <c r="G1635" s="128"/>
      <c r="H1635" s="129"/>
      <c r="I1635" s="130"/>
      <c r="O1635" s="131"/>
      <c r="P1635" s="132"/>
      <c r="Q1635" s="132"/>
    </row>
    <row r="1636" spans="6:17" s="127" customFormat="1" x14ac:dyDescent="0.2">
      <c r="F1636" s="128"/>
      <c r="G1636" s="128"/>
      <c r="H1636" s="129"/>
      <c r="I1636" s="130"/>
      <c r="O1636" s="131"/>
      <c r="P1636" s="132"/>
      <c r="Q1636" s="132"/>
    </row>
    <row r="1637" spans="6:17" s="127" customFormat="1" x14ac:dyDescent="0.2">
      <c r="F1637" s="128"/>
      <c r="G1637" s="128"/>
      <c r="H1637" s="129"/>
      <c r="I1637" s="130"/>
      <c r="O1637" s="131"/>
      <c r="P1637" s="132"/>
      <c r="Q1637" s="132"/>
    </row>
    <row r="1638" spans="6:17" s="127" customFormat="1" x14ac:dyDescent="0.2">
      <c r="F1638" s="128"/>
      <c r="G1638" s="128"/>
      <c r="H1638" s="129"/>
      <c r="I1638" s="130"/>
      <c r="O1638" s="131"/>
      <c r="P1638" s="132"/>
      <c r="Q1638" s="132"/>
    </row>
    <row r="1639" spans="6:17" s="127" customFormat="1" x14ac:dyDescent="0.2">
      <c r="F1639" s="128"/>
      <c r="G1639" s="128"/>
      <c r="H1639" s="129"/>
      <c r="I1639" s="130"/>
      <c r="O1639" s="131"/>
      <c r="P1639" s="132"/>
      <c r="Q1639" s="132"/>
    </row>
    <row r="1640" spans="6:17" s="127" customFormat="1" x14ac:dyDescent="0.2">
      <c r="F1640" s="128"/>
      <c r="G1640" s="128"/>
      <c r="H1640" s="129"/>
      <c r="I1640" s="130"/>
      <c r="O1640" s="131"/>
      <c r="P1640" s="132"/>
      <c r="Q1640" s="132"/>
    </row>
    <row r="1641" spans="6:17" s="127" customFormat="1" x14ac:dyDescent="0.2">
      <c r="F1641" s="128"/>
      <c r="G1641" s="128"/>
      <c r="H1641" s="129"/>
      <c r="I1641" s="130"/>
      <c r="O1641" s="131"/>
      <c r="P1641" s="132"/>
      <c r="Q1641" s="132"/>
    </row>
    <row r="1642" spans="6:17" s="127" customFormat="1" x14ac:dyDescent="0.2">
      <c r="F1642" s="128"/>
      <c r="G1642" s="128"/>
      <c r="H1642" s="129"/>
      <c r="I1642" s="130"/>
      <c r="O1642" s="131"/>
      <c r="P1642" s="132"/>
      <c r="Q1642" s="132"/>
    </row>
    <row r="1643" spans="6:17" s="127" customFormat="1" x14ac:dyDescent="0.2">
      <c r="F1643" s="128"/>
      <c r="G1643" s="128"/>
      <c r="H1643" s="129"/>
      <c r="I1643" s="130"/>
      <c r="O1643" s="131"/>
      <c r="P1643" s="132"/>
      <c r="Q1643" s="132"/>
    </row>
    <row r="1644" spans="6:17" s="127" customFormat="1" x14ac:dyDescent="0.2">
      <c r="F1644" s="128"/>
      <c r="G1644" s="128"/>
      <c r="H1644" s="129"/>
      <c r="I1644" s="130"/>
      <c r="O1644" s="131"/>
      <c r="P1644" s="132"/>
      <c r="Q1644" s="132"/>
    </row>
    <row r="1645" spans="6:17" s="127" customFormat="1" x14ac:dyDescent="0.2">
      <c r="F1645" s="128"/>
      <c r="G1645" s="128"/>
      <c r="H1645" s="129"/>
      <c r="I1645" s="130"/>
      <c r="O1645" s="131"/>
      <c r="P1645" s="132"/>
      <c r="Q1645" s="132"/>
    </row>
    <row r="1646" spans="6:17" s="127" customFormat="1" x14ac:dyDescent="0.2">
      <c r="F1646" s="128"/>
      <c r="G1646" s="128"/>
      <c r="H1646" s="129"/>
      <c r="I1646" s="130"/>
      <c r="O1646" s="131"/>
      <c r="P1646" s="132"/>
      <c r="Q1646" s="132"/>
    </row>
    <row r="1647" spans="6:17" s="127" customFormat="1" x14ac:dyDescent="0.2">
      <c r="F1647" s="128"/>
      <c r="G1647" s="128"/>
      <c r="H1647" s="129"/>
      <c r="I1647" s="130"/>
      <c r="O1647" s="131"/>
      <c r="P1647" s="132"/>
      <c r="Q1647" s="132"/>
    </row>
    <row r="1648" spans="6:17" s="127" customFormat="1" x14ac:dyDescent="0.2">
      <c r="F1648" s="128"/>
      <c r="G1648" s="128"/>
      <c r="H1648" s="129"/>
      <c r="I1648" s="130"/>
      <c r="O1648" s="131"/>
      <c r="P1648" s="132"/>
      <c r="Q1648" s="132"/>
    </row>
    <row r="1649" spans="6:17" s="127" customFormat="1" x14ac:dyDescent="0.2">
      <c r="F1649" s="128"/>
      <c r="G1649" s="128"/>
      <c r="H1649" s="129"/>
      <c r="I1649" s="130"/>
      <c r="O1649" s="131"/>
      <c r="P1649" s="132"/>
      <c r="Q1649" s="132"/>
    </row>
    <row r="1650" spans="6:17" s="127" customFormat="1" x14ac:dyDescent="0.2">
      <c r="F1650" s="128"/>
      <c r="G1650" s="128"/>
      <c r="H1650" s="129"/>
      <c r="I1650" s="130"/>
      <c r="O1650" s="131"/>
      <c r="P1650" s="132"/>
      <c r="Q1650" s="132"/>
    </row>
    <row r="1651" spans="6:17" s="127" customFormat="1" x14ac:dyDescent="0.2">
      <c r="F1651" s="128"/>
      <c r="G1651" s="128"/>
      <c r="H1651" s="129"/>
      <c r="I1651" s="130"/>
      <c r="O1651" s="131"/>
      <c r="P1651" s="132"/>
      <c r="Q1651" s="132"/>
    </row>
    <row r="1652" spans="6:17" s="127" customFormat="1" x14ac:dyDescent="0.2">
      <c r="F1652" s="128"/>
      <c r="G1652" s="128"/>
      <c r="H1652" s="129"/>
      <c r="I1652" s="130"/>
      <c r="O1652" s="131"/>
      <c r="P1652" s="132"/>
      <c r="Q1652" s="132"/>
    </row>
    <row r="1653" spans="6:17" s="127" customFormat="1" x14ac:dyDescent="0.2">
      <c r="F1653" s="128"/>
      <c r="G1653" s="128"/>
      <c r="H1653" s="129"/>
      <c r="I1653" s="130"/>
      <c r="O1653" s="131"/>
      <c r="P1653" s="132"/>
      <c r="Q1653" s="132"/>
    </row>
    <row r="1654" spans="6:17" s="127" customFormat="1" x14ac:dyDescent="0.2">
      <c r="F1654" s="128"/>
      <c r="G1654" s="128"/>
      <c r="H1654" s="129"/>
      <c r="I1654" s="130"/>
      <c r="O1654" s="131"/>
      <c r="P1654" s="132"/>
      <c r="Q1654" s="132"/>
    </row>
    <row r="1655" spans="6:17" s="127" customFormat="1" x14ac:dyDescent="0.2">
      <c r="F1655" s="128"/>
      <c r="G1655" s="128"/>
      <c r="H1655" s="129"/>
      <c r="I1655" s="130"/>
      <c r="O1655" s="131"/>
      <c r="P1655" s="132"/>
      <c r="Q1655" s="132"/>
    </row>
  </sheetData>
  <mergeCells count="43">
    <mergeCell ref="A4:Q4"/>
    <mergeCell ref="A5:Q5"/>
    <mergeCell ref="F8:F10"/>
    <mergeCell ref="A11:Q11"/>
    <mergeCell ref="A40:Q40"/>
    <mergeCell ref="A19:E19"/>
    <mergeCell ref="N9:N10"/>
    <mergeCell ref="K9:K10"/>
    <mergeCell ref="A20:Q20"/>
    <mergeCell ref="A32:Q32"/>
    <mergeCell ref="A31:E31"/>
    <mergeCell ref="A39:E39"/>
    <mergeCell ref="A7:Q7"/>
    <mergeCell ref="I9:J9"/>
    <mergeCell ref="I8:N8"/>
    <mergeCell ref="O8:P8"/>
    <mergeCell ref="L9:M9"/>
    <mergeCell ref="Q8:Q10"/>
    <mergeCell ref="O9:O10"/>
    <mergeCell ref="B8:B10"/>
    <mergeCell ref="A8:A10"/>
    <mergeCell ref="G8:G10"/>
    <mergeCell ref="H8:H10"/>
    <mergeCell ref="P9:P10"/>
    <mergeCell ref="D8:D10"/>
    <mergeCell ref="E8:E10"/>
    <mergeCell ref="C8:C10"/>
    <mergeCell ref="A261:F261"/>
    <mergeCell ref="B260:F260"/>
    <mergeCell ref="A45:E45"/>
    <mergeCell ref="A61:E61"/>
    <mergeCell ref="A82:E82"/>
    <mergeCell ref="A46:Q46"/>
    <mergeCell ref="A62:Q62"/>
    <mergeCell ref="A83:Q83"/>
    <mergeCell ref="A88:E88"/>
    <mergeCell ref="A187:Q187"/>
    <mergeCell ref="A186:E186"/>
    <mergeCell ref="A225:Q225"/>
    <mergeCell ref="A224:E224"/>
    <mergeCell ref="A125:Q125"/>
    <mergeCell ref="A90:Q90"/>
    <mergeCell ref="A124:E124"/>
  </mergeCells>
  <phoneticPr fontId="2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27" fitToHeight="0" orientation="landscape" r:id="rId1"/>
  <headerFooter differentOddEven="1" differentFirst="1" scaleWithDoc="0" alignWithMargins="0"/>
  <rowBreaks count="3" manualBreakCount="3">
    <brk id="55" max="16" man="1"/>
    <brk id="122" max="16" man="1"/>
    <brk id="269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Empleados fijos</vt:lpstr>
      <vt:lpstr>'Empleados fijos'!Print_Area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Jennifer Gomez</cp:lastModifiedBy>
  <cp:lastPrinted>2023-08-07T14:08:36Z</cp:lastPrinted>
  <dcterms:created xsi:type="dcterms:W3CDTF">2006-07-11T17:39:34Z</dcterms:created>
  <dcterms:modified xsi:type="dcterms:W3CDTF">2023-08-17T14:18:18Z</dcterms:modified>
</cp:coreProperties>
</file>