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13_ncr:1_{0E479E8D-FEFD-4939-8A1E-132E4E7BB6FF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R10" i="1" l="1"/>
  <c r="L10" i="1"/>
  <c r="O11" i="1" l="1"/>
  <c r="I11" i="1"/>
  <c r="G11" i="1"/>
  <c r="O12" i="1" l="1"/>
  <c r="L11" i="1" l="1"/>
  <c r="K10" i="1" l="1"/>
  <c r="J10" i="1"/>
  <c r="N10" i="1"/>
  <c r="M10" i="1"/>
  <c r="J11" i="1" l="1"/>
  <c r="K11" i="1"/>
  <c r="M11" i="1"/>
  <c r="N11" i="1"/>
  <c r="P10" i="1"/>
  <c r="Q10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<sst xmlns="http://schemas.openxmlformats.org/spreadsheetml/2006/main" count="41" uniqueCount="41">
  <si>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</si>
  <si>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</si>
  <si>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</si>
  <si>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</si>
  <si>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</si>
  <si>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</si>
  <si>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</si>
  <si>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</si>
  <si>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</si>
  <si>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</si>
  <si>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</si>
  <si>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</si>
  <si>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</si>
  <si>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</si>
  <si>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</si>
  <si>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</si>
  <si>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</si>
  <si>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</si>
  <si>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</si>
  <si>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</si>
  <si>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</si>
  <si>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</si>
  <si>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</si>
  <si>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</si>
  <si>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</si>
  <si>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</si>
  <si>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</si>
  <si>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</si>
  <si>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</si>
  <si>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</si>
  <si>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</si>
  <si>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</si>
  <si>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</si>
  <si>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</si>
  <si>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</si>
  <si>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</si>
  <si>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</si>
  <si>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</si>
  <si>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</si>
  <si>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diciembre del año 2023</t>
  </si>
  <si>
    <t>Regalia Pascual
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</si>
</sst>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242455</xdr:colOff>
      <xdr:row>1</xdr:row>
      <xdr:rowOff>121229</xdr:rowOff>
    </xdr:from>
    <xdr:to>
      <xdr:col>17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E2" zoomScale="55" zoomScaleNormal="70" zoomScaleSheetLayoutView="55" workbookViewId="0">
      <selection activeCell="H13" sqref="H13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26"/>
      <c r="T2" s="26"/>
      <c r="U2" s="26"/>
      <c r="V2" s="26"/>
      <c r="W2" s="26"/>
      <c r="X2" s="26"/>
      <c r="Y2" s="26"/>
    </row>
    <row r="3" spans="1:25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5" s="1" customFormat="1" ht="35.25" customHeight="1" x14ac:dyDescent="0.2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25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25" s="58" customFormat="1" ht="45" customHeight="1" x14ac:dyDescent="0.45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0"/>
    </row>
    <row r="7" spans="1:25" ht="54" customHeight="1" x14ac:dyDescent="0.2">
      <c r="A7" s="60" t="s">
        <v>17</v>
      </c>
      <c r="B7" s="67" t="s">
        <v>14</v>
      </c>
      <c r="C7" s="74" t="s">
        <v>25</v>
      </c>
      <c r="D7" s="67" t="s">
        <v>19</v>
      </c>
      <c r="E7" s="67" t="s">
        <v>22</v>
      </c>
      <c r="F7" s="67" t="s">
        <v>18</v>
      </c>
      <c r="G7" s="60" t="s">
        <v>15</v>
      </c>
      <c r="H7" s="60" t="s">
        <v>40</v>
      </c>
      <c r="I7" s="61" t="s">
        <v>10</v>
      </c>
      <c r="J7" s="67" t="s">
        <v>8</v>
      </c>
      <c r="K7" s="67"/>
      <c r="L7" s="67"/>
      <c r="M7" s="67"/>
      <c r="N7" s="67"/>
      <c r="O7" s="67"/>
      <c r="P7" s="60" t="s">
        <v>1</v>
      </c>
      <c r="Q7" s="60"/>
      <c r="R7" s="60" t="s">
        <v>16</v>
      </c>
      <c r="T7" s="15"/>
    </row>
    <row r="8" spans="1:25" ht="56.25" customHeight="1" x14ac:dyDescent="0.2">
      <c r="A8" s="60"/>
      <c r="B8" s="67"/>
      <c r="C8" s="75"/>
      <c r="D8" s="67"/>
      <c r="E8" s="67"/>
      <c r="F8" s="67"/>
      <c r="G8" s="60"/>
      <c r="H8" s="60"/>
      <c r="I8" s="61"/>
      <c r="J8" s="60" t="s">
        <v>12</v>
      </c>
      <c r="K8" s="60"/>
      <c r="L8" s="66" t="s">
        <v>9</v>
      </c>
      <c r="M8" s="60" t="s">
        <v>13</v>
      </c>
      <c r="N8" s="60"/>
      <c r="O8" s="60" t="s">
        <v>11</v>
      </c>
      <c r="P8" s="60" t="s">
        <v>3</v>
      </c>
      <c r="Q8" s="60" t="s">
        <v>0</v>
      </c>
      <c r="R8" s="60"/>
    </row>
    <row r="9" spans="1:25" ht="64.5" customHeight="1" x14ac:dyDescent="0.2">
      <c r="A9" s="60"/>
      <c r="B9" s="67"/>
      <c r="C9" s="76"/>
      <c r="D9" s="67"/>
      <c r="E9" s="67"/>
      <c r="F9" s="67"/>
      <c r="G9" s="60"/>
      <c r="H9" s="60"/>
      <c r="I9" s="61"/>
      <c r="J9" s="49" t="s">
        <v>4</v>
      </c>
      <c r="K9" s="50" t="s">
        <v>5</v>
      </c>
      <c r="L9" s="66"/>
      <c r="M9" s="50" t="s">
        <v>6</v>
      </c>
      <c r="N9" s="50" t="s">
        <v>7</v>
      </c>
      <c r="O9" s="60"/>
      <c r="P9" s="60"/>
      <c r="Q9" s="60"/>
      <c r="R9" s="60"/>
    </row>
    <row r="10" spans="1:25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20000</v>
      </c>
      <c r="H10" s="54">
        <v>17208.330000000002</v>
      </c>
      <c r="I10" s="55">
        <v>0</v>
      </c>
      <c r="J10" s="55">
        <f t="shared" ref="J10" si="0">G10*2.87/100</f>
        <v>574</v>
      </c>
      <c r="K10" s="55">
        <f t="shared" ref="K10" si="1">G10*7.1/100</f>
        <v>1420</v>
      </c>
      <c r="L10" s="59">
        <f>+G10*1.1%</f>
        <v>220.00000000000003</v>
      </c>
      <c r="M10" s="55">
        <f t="shared" ref="M10" si="2">G10*3.04/100</f>
        <v>608</v>
      </c>
      <c r="N10" s="55">
        <f t="shared" ref="N10" si="3">G10*7.09/100</f>
        <v>1418</v>
      </c>
      <c r="O10" s="56">
        <v>0</v>
      </c>
      <c r="P10" s="55">
        <f>I10+J10+M10+O10</f>
        <v>1182</v>
      </c>
      <c r="Q10" s="55">
        <f t="shared" ref="Q10" si="4">K10+L10+N10</f>
        <v>3058</v>
      </c>
      <c r="R10" s="57">
        <f>G10-P10+H10</f>
        <v>36026.33</v>
      </c>
    </row>
    <row r="11" spans="1:25" s="1" customFormat="1" ht="34.5" customHeight="1" x14ac:dyDescent="0.2">
      <c r="A11" s="72" t="s">
        <v>21</v>
      </c>
      <c r="B11" s="72"/>
      <c r="C11" s="72"/>
      <c r="D11" s="72"/>
      <c r="E11" s="72"/>
      <c r="F11" s="27"/>
      <c r="G11" s="29">
        <f t="shared" ref="G11:R11" si="5">SUM(G10:G10)</f>
        <v>20000</v>
      </c>
      <c r="H11" s="29"/>
      <c r="I11" s="29">
        <f t="shared" si="5"/>
        <v>0</v>
      </c>
      <c r="J11" s="29">
        <f t="shared" si="5"/>
        <v>574</v>
      </c>
      <c r="K11" s="29">
        <f t="shared" si="5"/>
        <v>1420</v>
      </c>
      <c r="L11" s="29">
        <f t="shared" si="5"/>
        <v>220.00000000000003</v>
      </c>
      <c r="M11" s="29">
        <f t="shared" si="5"/>
        <v>608</v>
      </c>
      <c r="N11" s="29">
        <f t="shared" si="5"/>
        <v>1418</v>
      </c>
      <c r="O11" s="29">
        <f t="shared" si="5"/>
        <v>0</v>
      </c>
      <c r="P11" s="29">
        <f t="shared" si="5"/>
        <v>1182</v>
      </c>
      <c r="Q11" s="29">
        <f t="shared" si="5"/>
        <v>3058</v>
      </c>
      <c r="R11" s="29">
        <f t="shared" si="5"/>
        <v>36026.33</v>
      </c>
    </row>
    <row r="12" spans="1:25" s="1" customFormat="1" ht="35.1" customHeight="1" x14ac:dyDescent="0.2">
      <c r="A12" s="73" t="s">
        <v>20</v>
      </c>
      <c r="B12" s="73"/>
      <c r="C12" s="73"/>
      <c r="D12" s="73"/>
      <c r="E12" s="73"/>
      <c r="F12" s="28"/>
      <c r="G12" s="30">
        <f>SUM(G11)</f>
        <v>20000</v>
      </c>
      <c r="H12" s="30">
        <f>+H10</f>
        <v>17208.330000000002</v>
      </c>
      <c r="I12" s="30">
        <f t="shared" ref="I12:Q12" si="6">SUM(I11)</f>
        <v>0</v>
      </c>
      <c r="J12" s="30">
        <f t="shared" si="6"/>
        <v>574</v>
      </c>
      <c r="K12" s="30">
        <f t="shared" si="6"/>
        <v>1420</v>
      </c>
      <c r="L12" s="30">
        <f t="shared" si="6"/>
        <v>220.00000000000003</v>
      </c>
      <c r="M12" s="30">
        <f t="shared" si="6"/>
        <v>608</v>
      </c>
      <c r="N12" s="30">
        <f t="shared" si="6"/>
        <v>1418</v>
      </c>
      <c r="O12" s="30">
        <f>SUM(O11)</f>
        <v>0</v>
      </c>
      <c r="P12" s="30">
        <f t="shared" si="6"/>
        <v>1182</v>
      </c>
      <c r="Q12" s="30">
        <f t="shared" si="6"/>
        <v>3058</v>
      </c>
      <c r="R12" s="30">
        <f>SUM(R11)</f>
        <v>36026.33</v>
      </c>
    </row>
    <row r="13" spans="1:25" s="17" customFormat="1" ht="24" customHeight="1" x14ac:dyDescent="0.2">
      <c r="A13" s="43"/>
      <c r="B13" s="44"/>
      <c r="C13" s="44"/>
      <c r="D13" s="44"/>
      <c r="E13" s="45"/>
      <c r="F13" s="16"/>
      <c r="G13" s="18"/>
      <c r="H13" s="18"/>
      <c r="I13" s="20"/>
      <c r="J13" s="21"/>
      <c r="K13" s="21"/>
      <c r="L13" s="22"/>
      <c r="M13" s="20"/>
      <c r="N13" s="20"/>
      <c r="O13" s="20"/>
      <c r="P13" s="20"/>
      <c r="Q13" s="18"/>
      <c r="R13" s="18"/>
    </row>
    <row r="14" spans="1:25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/>
      <c r="I14" s="25" t="s">
        <v>28</v>
      </c>
      <c r="J14" s="21"/>
      <c r="K14" s="21"/>
      <c r="L14" s="22"/>
      <c r="M14" s="20"/>
      <c r="N14" s="20"/>
      <c r="O14" s="20"/>
      <c r="P14" s="20"/>
      <c r="Q14" s="18"/>
      <c r="R14" s="18"/>
    </row>
    <row r="15" spans="1:25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21"/>
      <c r="I15" s="42"/>
      <c r="J15" s="42" t="s">
        <v>29</v>
      </c>
      <c r="K15" s="23"/>
      <c r="L15" s="21"/>
      <c r="M15" s="22"/>
      <c r="N15" s="21"/>
      <c r="O15" s="21"/>
      <c r="P15" s="21"/>
      <c r="Q15" s="21"/>
      <c r="R15" s="18"/>
    </row>
    <row r="16" spans="1:25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41"/>
      <c r="I16" s="24"/>
      <c r="J16" s="24" t="s">
        <v>30</v>
      </c>
      <c r="K16" s="35"/>
      <c r="L16" s="36"/>
      <c r="M16" s="36"/>
      <c r="N16" s="36"/>
      <c r="O16" s="36"/>
      <c r="P16" s="37"/>
      <c r="Q16" s="36"/>
      <c r="R16" s="38"/>
    </row>
    <row r="17" spans="1:18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20"/>
      <c r="I17" s="39"/>
      <c r="J17" s="31"/>
      <c r="K17" s="32"/>
      <c r="L17" s="33"/>
      <c r="M17" s="32"/>
      <c r="N17" s="32"/>
      <c r="O17" s="33"/>
      <c r="P17" s="34"/>
      <c r="Q17" s="40"/>
      <c r="R17" s="38"/>
    </row>
    <row r="18" spans="1:18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41"/>
      <c r="I18" s="24"/>
      <c r="J18" s="23"/>
      <c r="K18" s="22"/>
      <c r="L18" s="20"/>
      <c r="M18" s="22"/>
      <c r="N18" s="22"/>
      <c r="O18" s="22"/>
      <c r="P18" s="22"/>
      <c r="Q18" s="19"/>
      <c r="R18" s="19"/>
    </row>
    <row r="19" spans="1:18" s="1" customFormat="1" ht="24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1" customFormat="1" ht="24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1:18" s="1" customFormat="1" ht="24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1:18" s="1" customFormat="1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18" s="1" customFormat="1" ht="24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s="1" customFormat="1" ht="15.7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2024-01-15T15:29:28Z</dcterms:modified>
</cp:coreProperties>
</file>