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Abril\"/>
    </mc:Choice>
  </mc:AlternateContent>
  <xr:revisionPtr revIDLastSave="0" documentId="8_{C925928F-5963-42E3-9B51-BF167AAB3F92}" xr6:coauthVersionLast="47" xr6:coauthVersionMax="47" xr10:uidLastSave="{00000000-0000-0000-0000-000000000000}"/>
  <bookViews>
    <workbookView xWindow="2388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fijos'!$A$1:$R$24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1" l="1"/>
  <c r="N13" i="1"/>
  <c r="N12" i="1"/>
  <c r="N11" i="1"/>
  <c r="M13" i="1"/>
  <c r="M12" i="1"/>
  <c r="M11" i="1"/>
  <c r="L13" i="1"/>
  <c r="L12" i="1"/>
  <c r="Q12" i="1" s="1"/>
  <c r="K13" i="1"/>
  <c r="K12" i="1"/>
  <c r="K11" i="1"/>
  <c r="J13" i="1"/>
  <c r="J12" i="1"/>
  <c r="J11" i="1"/>
  <c r="P11" i="1" s="1"/>
  <c r="R11" i="1" s="1"/>
  <c r="P13" i="1"/>
  <c r="R13" i="1" s="1"/>
  <c r="P12" i="1"/>
  <c r="R12" i="1" s="1"/>
  <c r="A13" i="1"/>
  <c r="A12" i="1"/>
  <c r="H14" i="1"/>
  <c r="H15" i="1" s="1"/>
  <c r="Q13" i="1" l="1"/>
  <c r="Q11" i="1"/>
  <c r="I14" i="1"/>
  <c r="O14" i="1"/>
  <c r="G14" i="1"/>
  <c r="I15" i="1" l="1"/>
  <c r="O15" i="1"/>
  <c r="G15" i="1" l="1"/>
  <c r="L14" i="1" l="1"/>
  <c r="L15" i="1" s="1"/>
  <c r="K14" i="1" l="1"/>
  <c r="K15" i="1" s="1"/>
  <c r="N14" i="1"/>
  <c r="N15" i="1" s="1"/>
  <c r="M14" i="1"/>
  <c r="M15" i="1" s="1"/>
  <c r="J14" i="1"/>
  <c r="J15" i="1" s="1"/>
  <c r="Q14" i="1" l="1"/>
  <c r="Q15" i="1" s="1"/>
  <c r="P14" i="1" l="1"/>
  <c r="P15" i="1" s="1"/>
  <c r="R14" i="1" l="1"/>
  <c r="R15" i="1" s="1"/>
</calcChain>
</file>

<file path=xl/sharedStrings.xml><?xml version="1.0" encoding="utf-8"?>
<sst xmlns="http://schemas.openxmlformats.org/spreadsheetml/2006/main" count="55" uniqueCount="48">
  <si>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</si>
  <si>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</si>
  <si>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</si>
  <si>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</si>
  <si>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</si>
  <si>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</si>
  <si>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</si>
  <si>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</si>
  <si>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</si>
  <si>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</si>
  <si>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</si>
  <si>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</si>
  <si>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</si>
  <si>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</si>
  <si>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</si>
  <si>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</si>
  <si>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</si>
  <si>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</si>
  <si>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</si>
  <si>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</si>
  <si>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</si>
  <si>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</si>
  <si>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</si>
  <si>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</si>
  <si>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</si>
  <si>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</si>
  <si>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</si>
  <si>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</si>
  <si>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</si>
  <si>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</si>
  <si>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Sexo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</si>
  <si>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</si>
  <si>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</si>
  <si>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</si>
  <si>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</si>
  <si>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Regalia Pascual 
(RD$)</t>
  </si>
  <si>
    <t>ARIANNY CELESTE COSTE ROSARIO</t>
  </si>
  <si>
    <t>Femenino</t>
  </si>
  <si>
    <t>OFICINA DE SANTIAGO</t>
  </si>
  <si>
    <t>FISCALIZADOR DE SEGURIDAD SOCIAL</t>
  </si>
  <si>
    <t>FIJO</t>
  </si>
  <si>
    <t>RAMON AMAURIS RODRIGUEZ BERROA</t>
  </si>
  <si>
    <t>Masculino</t>
  </si>
  <si>
    <t>GESTOR DE TRAMITES Y SERVICIOS</t>
  </si>
  <si>
    <t>Carrera Administrativa</t>
  </si>
  <si>
    <t>FIOR DAMARIS INFANTE ACOSTA</t>
  </si>
  <si>
    <t xml:space="preserve"> (4*) Deducción directa declaración TSS del SUIRPLUS por registro de dependientes adicionales al SDSS. RD$1,715.46 por cada dependiente adicional registrado.</t>
  </si>
  <si>
    <t>Correspondiente al mes de abril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</si>
</sst>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48"/>
      <name val="Century Gothic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18"/>
      <name val="Century Gothic"/>
      <family val="2"/>
    </font>
    <font>
      <b/>
      <sz val="26"/>
      <name val="Century Gothic"/>
      <family val="2"/>
    </font>
    <font>
      <sz val="26"/>
      <color rgb="FF000000"/>
      <name val="Century Gothic"/>
      <family val="2"/>
    </font>
    <font>
      <b/>
      <sz val="26"/>
      <color rgb="FF000000"/>
      <name val="Century Gothic"/>
      <family val="2"/>
    </font>
    <font>
      <sz val="12"/>
      <name val="Century Gothic"/>
      <family val="2"/>
    </font>
    <font>
      <sz val="26"/>
      <name val="Century Gothic"/>
      <family val="2"/>
    </font>
    <font>
      <sz val="26"/>
      <color theme="1"/>
      <name val="Century Gothic"/>
      <family val="2"/>
    </font>
    <font>
      <sz val="14"/>
      <name val="Century Gothic"/>
      <family val="2"/>
    </font>
    <font>
      <u/>
      <sz val="26"/>
      <name val="Century Gothic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0" borderId="0" xfId="5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164" fontId="15" fillId="2" borderId="6" xfId="4" applyFont="1" applyFill="1" applyBorder="1" applyAlignment="1">
      <alignment horizontal="right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2" borderId="9" xfId="0" applyFont="1" applyFill="1" applyBorder="1" applyAlignment="1">
      <alignment horizontal="center" vertical="top" wrapText="1" readingOrder="1"/>
    </xf>
    <xf numFmtId="165" fontId="18" fillId="2" borderId="3" xfId="0" applyNumberFormat="1" applyFont="1" applyFill="1" applyBorder="1" applyAlignment="1">
      <alignment horizontal="right" vertical="top" wrapText="1"/>
    </xf>
    <xf numFmtId="0" fontId="19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 vertical="center" wrapText="1"/>
    </xf>
    <xf numFmtId="4" fontId="16" fillId="2" borderId="16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" fontId="21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horizontal="center" vertical="center"/>
    </xf>
    <xf numFmtId="4" fontId="20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16" fillId="0" borderId="0" xfId="0" applyFont="1"/>
    <xf numFmtId="4" fontId="22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vertical="center"/>
    </xf>
    <xf numFmtId="0" fontId="20" fillId="0" borderId="0" xfId="0" applyFont="1"/>
    <xf numFmtId="0" fontId="22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left" vertical="center"/>
    </xf>
    <xf numFmtId="0" fontId="23" fillId="2" borderId="29" xfId="0" applyFont="1" applyFill="1" applyBorder="1" applyAlignment="1">
      <alignment horizontal="right" vertical="center"/>
    </xf>
    <xf numFmtId="164" fontId="23" fillId="2" borderId="34" xfId="4" applyFont="1" applyFill="1" applyBorder="1" applyAlignment="1">
      <alignment vertical="center"/>
    </xf>
    <xf numFmtId="4" fontId="23" fillId="2" borderId="31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vertical="center"/>
    </xf>
    <xf numFmtId="4" fontId="20" fillId="2" borderId="29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0" fillId="2" borderId="33" xfId="0" applyFont="1" applyFill="1" applyBorder="1" applyAlignment="1">
      <alignment vertical="center"/>
    </xf>
    <xf numFmtId="164" fontId="20" fillId="2" borderId="35" xfId="4" applyFont="1" applyFill="1" applyBorder="1" applyAlignment="1">
      <alignment vertical="center"/>
    </xf>
    <xf numFmtId="4" fontId="20" fillId="2" borderId="30" xfId="0" applyNumberFormat="1" applyFont="1" applyFill="1" applyBorder="1" applyAlignment="1">
      <alignment vertical="center"/>
    </xf>
    <xf numFmtId="4" fontId="20" fillId="2" borderId="0" xfId="0" applyNumberFormat="1" applyFont="1" applyFill="1" applyAlignment="1">
      <alignment horizontal="right" vertical="center"/>
    </xf>
    <xf numFmtId="4" fontId="20" fillId="2" borderId="36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right" vertical="center"/>
    </xf>
    <xf numFmtId="4" fontId="20" fillId="2" borderId="32" xfId="0" applyNumberFormat="1" applyFont="1" applyFill="1" applyBorder="1" applyAlignment="1">
      <alignment vertical="center"/>
    </xf>
    <xf numFmtId="0" fontId="24" fillId="5" borderId="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164" fontId="15" fillId="5" borderId="0" xfId="0" applyNumberFormat="1" applyFont="1" applyFill="1" applyAlignment="1">
      <alignment vertical="center"/>
    </xf>
    <xf numFmtId="0" fontId="24" fillId="5" borderId="18" xfId="0" applyFont="1" applyFill="1" applyBorder="1" applyAlignment="1">
      <alignment horizontal="center" vertical="center" wrapText="1"/>
    </xf>
    <xf numFmtId="164" fontId="24" fillId="5" borderId="0" xfId="4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vertical="top" wrapText="1" readingOrder="1"/>
    </xf>
    <xf numFmtId="0" fontId="26" fillId="2" borderId="4" xfId="0" applyFont="1" applyFill="1" applyBorder="1" applyAlignment="1">
      <alignment vertical="top" wrapText="1" readingOrder="1"/>
    </xf>
    <xf numFmtId="0" fontId="26" fillId="2" borderId="6" xfId="0" applyFont="1" applyFill="1" applyBorder="1" applyAlignment="1">
      <alignment horizontal="center" vertical="top" wrapText="1" readingOrder="1"/>
    </xf>
    <xf numFmtId="164" fontId="27" fillId="2" borderId="6" xfId="4" applyFont="1" applyFill="1" applyBorder="1" applyAlignment="1">
      <alignment horizontal="right"/>
    </xf>
    <xf numFmtId="165" fontId="27" fillId="2" borderId="6" xfId="0" applyNumberFormat="1" applyFont="1" applyFill="1" applyBorder="1" applyAlignment="1">
      <alignment horizontal="right" vertical="top" wrapText="1" readingOrder="1"/>
    </xf>
    <xf numFmtId="164" fontId="26" fillId="2" borderId="6" xfId="4" applyFont="1" applyFill="1" applyBorder="1" applyAlignment="1">
      <alignment horizontal="right" vertical="top" wrapText="1"/>
    </xf>
    <xf numFmtId="165" fontId="26" fillId="2" borderId="6" xfId="0" applyNumberFormat="1" applyFont="1" applyFill="1" applyBorder="1" applyAlignment="1">
      <alignment horizontal="right" vertical="top" wrapText="1"/>
    </xf>
    <xf numFmtId="164" fontId="27" fillId="2" borderId="4" xfId="0" applyNumberFormat="1" applyFont="1" applyFill="1" applyBorder="1" applyAlignment="1">
      <alignment horizontal="right"/>
    </xf>
    <xf numFmtId="164" fontId="27" fillId="2" borderId="6" xfId="0" applyNumberFormat="1" applyFont="1" applyFill="1" applyBorder="1" applyAlignment="1">
      <alignment horizontal="right"/>
    </xf>
    <xf numFmtId="4" fontId="27" fillId="2" borderId="6" xfId="0" applyNumberFormat="1" applyFont="1" applyFill="1" applyBorder="1" applyAlignment="1">
      <alignment horizontal="right" readingOrder="1"/>
    </xf>
    <xf numFmtId="4" fontId="27" fillId="2" borderId="4" xfId="0" applyNumberFormat="1" applyFont="1" applyFill="1" applyBorder="1" applyAlignment="1">
      <alignment horizontal="right" vertical="center"/>
    </xf>
    <xf numFmtId="4" fontId="27" fillId="2" borderId="13" xfId="0" applyNumberFormat="1" applyFont="1" applyFill="1" applyBorder="1" applyAlignment="1">
      <alignment horizontal="right" vertical="center"/>
    </xf>
    <xf numFmtId="4" fontId="27" fillId="2" borderId="8" xfId="0" applyNumberFormat="1" applyFont="1" applyFill="1" applyBorder="1" applyAlignment="1">
      <alignment horizontal="right" vertical="center"/>
    </xf>
    <xf numFmtId="0" fontId="24" fillId="5" borderId="2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16" fillId="2" borderId="25" xfId="0" applyFont="1" applyFill="1" applyBorder="1" applyAlignment="1">
      <alignment horizontal="right" vertical="center"/>
    </xf>
    <xf numFmtId="0" fontId="16" fillId="2" borderId="26" xfId="0" applyFont="1" applyFill="1" applyBorder="1" applyAlignment="1">
      <alignment horizontal="right" vertical="center"/>
    </xf>
    <xf numFmtId="0" fontId="16" fillId="2" borderId="27" xfId="0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428623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404813</xdr:colOff>
      <xdr:row>1</xdr:row>
      <xdr:rowOff>738188</xdr:rowOff>
    </xdr:from>
    <xdr:to>
      <xdr:col>17</xdr:col>
      <xdr:colOff>1261879</xdr:colOff>
      <xdr:row>4</xdr:row>
      <xdr:rowOff>847175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8CC0F7-7B17-48DA-B5A4-704CB6E1C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1" y="928688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5"/>
  <sheetViews>
    <sheetView tabSelected="1" view="pageBreakPreview" topLeftCell="A4" zoomScale="40" zoomScaleNormal="70" zoomScaleSheetLayoutView="40" workbookViewId="0">
      <selection activeCell="I13" sqref="I13"/>
    </sheetView>
  </sheetViews>
  <sheetFormatPr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21" style="10" customWidth="1"/>
    <col min="7" max="7" width="29.28515625" style="10" bestFit="1" customWidth="1"/>
    <col min="8" max="8" width="29.28515625" style="10" customWidth="1"/>
    <col min="9" max="9" width="37.5703125" style="14" customWidth="1"/>
    <col min="10" max="10" width="25.5703125" style="11" customWidth="1"/>
    <col min="11" max="11" width="35.28515625" style="9" customWidth="1"/>
    <col min="12" max="12" width="30.140625" style="1" customWidth="1"/>
    <col min="13" max="14" width="26.140625" style="9" bestFit="1" customWidth="1"/>
    <col min="15" max="15" width="36.140625" style="9" customWidth="1"/>
    <col min="16" max="16" width="33.28515625" style="9" customWidth="1"/>
    <col min="17" max="17" width="31.140625" style="9" customWidth="1"/>
    <col min="18" max="18" width="28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77.2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21" s="1" customFormat="1" ht="48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7"/>
      <c r="L3" s="16"/>
      <c r="M3" s="16"/>
      <c r="N3" s="16"/>
      <c r="O3" s="16"/>
      <c r="P3" s="16"/>
      <c r="Q3" s="16"/>
      <c r="R3" s="16"/>
    </row>
    <row r="4" spans="1:21" s="1" customFormat="1" ht="90" customHeight="1" x14ac:dyDescent="0.2">
      <c r="A4" s="95" t="s">
        <v>31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15"/>
      <c r="T4" s="15"/>
      <c r="U4" s="15"/>
    </row>
    <row r="5" spans="1:21" s="1" customFormat="1" ht="78" customHeight="1" x14ac:dyDescent="0.2">
      <c r="A5" s="101" t="s">
        <v>23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</row>
    <row r="6" spans="1:21" s="1" customFormat="1" ht="20.25" customHeight="1" x14ac:dyDescent="0.2">
      <c r="A6" s="93" t="s">
        <v>47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</row>
    <row r="7" spans="1:21" s="1" customFormat="1" ht="52.5" customHeight="1" thickBot="1" x14ac:dyDescent="0.25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</row>
    <row r="8" spans="1:21" s="59" customFormat="1" ht="65.25" customHeight="1" thickBot="1" x14ac:dyDescent="0.25">
      <c r="A8" s="79" t="s">
        <v>17</v>
      </c>
      <c r="B8" s="106" t="s">
        <v>14</v>
      </c>
      <c r="C8" s="79" t="s">
        <v>30</v>
      </c>
      <c r="D8" s="79" t="s">
        <v>19</v>
      </c>
      <c r="E8" s="58"/>
      <c r="F8" s="79" t="s">
        <v>18</v>
      </c>
      <c r="G8" s="79" t="s">
        <v>15</v>
      </c>
      <c r="H8" s="79" t="s">
        <v>35</v>
      </c>
      <c r="I8" s="109" t="s">
        <v>10</v>
      </c>
      <c r="J8" s="98" t="s">
        <v>8</v>
      </c>
      <c r="K8" s="99"/>
      <c r="L8" s="99"/>
      <c r="M8" s="99"/>
      <c r="N8" s="99"/>
      <c r="O8" s="100"/>
      <c r="P8" s="102" t="s">
        <v>1</v>
      </c>
      <c r="Q8" s="103"/>
      <c r="R8" s="79" t="s">
        <v>16</v>
      </c>
      <c r="T8" s="60"/>
    </row>
    <row r="9" spans="1:21" s="59" customFormat="1" ht="66" customHeight="1" x14ac:dyDescent="0.2">
      <c r="A9" s="80"/>
      <c r="B9" s="107"/>
      <c r="C9" s="80"/>
      <c r="D9" s="80"/>
      <c r="E9" s="58" t="s">
        <v>22</v>
      </c>
      <c r="F9" s="80"/>
      <c r="G9" s="80"/>
      <c r="H9" s="80" t="s">
        <v>35</v>
      </c>
      <c r="I9" s="110"/>
      <c r="J9" s="96" t="s">
        <v>12</v>
      </c>
      <c r="K9" s="97"/>
      <c r="L9" s="79" t="s">
        <v>9</v>
      </c>
      <c r="M9" s="104" t="s">
        <v>13</v>
      </c>
      <c r="N9" s="105"/>
      <c r="O9" s="79" t="s">
        <v>11</v>
      </c>
      <c r="P9" s="79" t="s">
        <v>3</v>
      </c>
      <c r="Q9" s="79" t="s">
        <v>0</v>
      </c>
      <c r="R9" s="80"/>
    </row>
    <row r="10" spans="1:21" s="59" customFormat="1" ht="111.75" customHeight="1" thickBot="1" x14ac:dyDescent="0.25">
      <c r="A10" s="81"/>
      <c r="B10" s="108"/>
      <c r="C10" s="81"/>
      <c r="D10" s="81"/>
      <c r="E10" s="61"/>
      <c r="F10" s="81"/>
      <c r="G10" s="81"/>
      <c r="H10" s="81"/>
      <c r="I10" s="111"/>
      <c r="J10" s="62" t="s">
        <v>4</v>
      </c>
      <c r="K10" s="63" t="s">
        <v>5</v>
      </c>
      <c r="L10" s="81"/>
      <c r="M10" s="64" t="s">
        <v>6</v>
      </c>
      <c r="N10" s="65" t="s">
        <v>7</v>
      </c>
      <c r="O10" s="81"/>
      <c r="P10" s="81"/>
      <c r="Q10" s="81"/>
      <c r="R10" s="81"/>
    </row>
    <row r="11" spans="1:21" s="20" customFormat="1" ht="69.75" customHeight="1" x14ac:dyDescent="0.5">
      <c r="A11" s="18">
        <v>1</v>
      </c>
      <c r="B11" s="66" t="s">
        <v>36</v>
      </c>
      <c r="C11" s="67" t="s">
        <v>37</v>
      </c>
      <c r="D11" s="67" t="s">
        <v>38</v>
      </c>
      <c r="E11" s="66" t="s">
        <v>39</v>
      </c>
      <c r="F11" s="68" t="s">
        <v>40</v>
      </c>
      <c r="G11" s="69">
        <v>90000</v>
      </c>
      <c r="H11" s="19"/>
      <c r="I11" s="70">
        <v>0</v>
      </c>
      <c r="J11" s="71">
        <f>G11*2.87/100</f>
        <v>2583</v>
      </c>
      <c r="K11" s="72">
        <f>G11*7.1/100</f>
        <v>6390</v>
      </c>
      <c r="L11" s="73">
        <f>77410*1.1%</f>
        <v>851.5100000000001</v>
      </c>
      <c r="M11" s="74">
        <f>G11*3.04/100</f>
        <v>2736</v>
      </c>
      <c r="N11" s="72">
        <f>G11*7.09/100</f>
        <v>6381</v>
      </c>
      <c r="O11" s="75">
        <v>1715.46</v>
      </c>
      <c r="P11" s="76">
        <f>I11+J11+M11+O11</f>
        <v>7034.46</v>
      </c>
      <c r="Q11" s="77">
        <f>K11+L11+N11</f>
        <v>13622.51</v>
      </c>
      <c r="R11" s="78">
        <f>G11-P11</f>
        <v>82965.539999999994</v>
      </c>
    </row>
    <row r="12" spans="1:21" s="21" customFormat="1" ht="101.25" x14ac:dyDescent="0.5">
      <c r="A12" s="18">
        <f>+A11+1</f>
        <v>2</v>
      </c>
      <c r="B12" s="66" t="s">
        <v>41</v>
      </c>
      <c r="C12" s="67" t="s">
        <v>42</v>
      </c>
      <c r="D12" s="67" t="s">
        <v>38</v>
      </c>
      <c r="E12" s="66" t="s">
        <v>43</v>
      </c>
      <c r="F12" s="68" t="s">
        <v>44</v>
      </c>
      <c r="G12" s="69">
        <v>60000</v>
      </c>
      <c r="H12" s="19"/>
      <c r="I12" s="70">
        <v>0</v>
      </c>
      <c r="J12" s="71">
        <f t="shared" ref="J12:J13" si="0">G12*2.87/100</f>
        <v>1722</v>
      </c>
      <c r="K12" s="72">
        <f t="shared" ref="K12:K13" si="1">G12*7.1/100</f>
        <v>4260</v>
      </c>
      <c r="L12" s="73">
        <f>+G12*1.1%</f>
        <v>660.00000000000011</v>
      </c>
      <c r="M12" s="74">
        <f t="shared" ref="M12:M13" si="2">G12*3.04/100</f>
        <v>1824</v>
      </c>
      <c r="N12" s="72">
        <f t="shared" ref="N12:N13" si="3">G12*7.09/100</f>
        <v>4254</v>
      </c>
      <c r="O12" s="75">
        <v>0</v>
      </c>
      <c r="P12" s="76">
        <f>I12+J12+M12+O12</f>
        <v>3546</v>
      </c>
      <c r="Q12" s="77">
        <f>K12+L12+N12</f>
        <v>9174</v>
      </c>
      <c r="R12" s="78">
        <f t="shared" ref="R12:R13" si="4">G12-P12</f>
        <v>56454</v>
      </c>
      <c r="S12" s="20"/>
    </row>
    <row r="13" spans="1:21" s="20" customFormat="1" ht="73.5" customHeight="1" x14ac:dyDescent="0.5">
      <c r="A13" s="18">
        <f>+A12+1</f>
        <v>3</v>
      </c>
      <c r="B13" s="66" t="s">
        <v>45</v>
      </c>
      <c r="C13" s="67" t="s">
        <v>37</v>
      </c>
      <c r="D13" s="67" t="s">
        <v>38</v>
      </c>
      <c r="E13" s="66" t="s">
        <v>43</v>
      </c>
      <c r="F13" s="68" t="s">
        <v>40</v>
      </c>
      <c r="G13" s="69">
        <v>60000</v>
      </c>
      <c r="H13" s="19"/>
      <c r="I13" s="70">
        <v>0</v>
      </c>
      <c r="J13" s="71">
        <f t="shared" si="0"/>
        <v>1722</v>
      </c>
      <c r="K13" s="72">
        <f t="shared" si="1"/>
        <v>4260</v>
      </c>
      <c r="L13" s="73">
        <f>+G13*1.1%</f>
        <v>660.00000000000011</v>
      </c>
      <c r="M13" s="74">
        <f t="shared" si="2"/>
        <v>1824</v>
      </c>
      <c r="N13" s="72">
        <f t="shared" si="3"/>
        <v>4254</v>
      </c>
      <c r="O13" s="75">
        <v>1715.46</v>
      </c>
      <c r="P13" s="76">
        <f>I13+J13+M13+O13</f>
        <v>5261.46</v>
      </c>
      <c r="Q13" s="77">
        <f>K13+L13+N13</f>
        <v>9174</v>
      </c>
      <c r="R13" s="78">
        <f t="shared" si="4"/>
        <v>54738.54</v>
      </c>
    </row>
    <row r="14" spans="1:21" s="24" customFormat="1" ht="57.75" customHeight="1" thickBot="1" x14ac:dyDescent="0.25">
      <c r="A14" s="84" t="s">
        <v>21</v>
      </c>
      <c r="B14" s="85"/>
      <c r="C14" s="85"/>
      <c r="D14" s="85"/>
      <c r="E14" s="86"/>
      <c r="F14" s="22"/>
      <c r="G14" s="23">
        <f t="shared" ref="G14:R14" si="5">SUM(G11:G13)</f>
        <v>210000</v>
      </c>
      <c r="H14" s="23">
        <f t="shared" si="5"/>
        <v>0</v>
      </c>
      <c r="I14" s="23">
        <f t="shared" si="5"/>
        <v>0</v>
      </c>
      <c r="J14" s="23">
        <f t="shared" si="5"/>
        <v>6027</v>
      </c>
      <c r="K14" s="23">
        <f t="shared" si="5"/>
        <v>14910</v>
      </c>
      <c r="L14" s="23">
        <f t="shared" si="5"/>
        <v>2171.5100000000002</v>
      </c>
      <c r="M14" s="23">
        <f t="shared" si="5"/>
        <v>6384</v>
      </c>
      <c r="N14" s="23">
        <f t="shared" si="5"/>
        <v>14889</v>
      </c>
      <c r="O14" s="23">
        <f t="shared" si="5"/>
        <v>3430.92</v>
      </c>
      <c r="P14" s="23">
        <f t="shared" si="5"/>
        <v>15841.919999999998</v>
      </c>
      <c r="Q14" s="23">
        <f t="shared" si="5"/>
        <v>31970.510000000002</v>
      </c>
      <c r="R14" s="23">
        <f t="shared" si="5"/>
        <v>194158.07999999999</v>
      </c>
    </row>
    <row r="15" spans="1:21" s="24" customFormat="1" ht="51.75" customHeight="1" thickBot="1" x14ac:dyDescent="0.25">
      <c r="A15" s="87" t="s">
        <v>20</v>
      </c>
      <c r="B15" s="88"/>
      <c r="C15" s="88"/>
      <c r="D15" s="88"/>
      <c r="E15" s="89"/>
      <c r="F15" s="25"/>
      <c r="G15" s="26">
        <f>SUM(G14)</f>
        <v>210000</v>
      </c>
      <c r="H15" s="26">
        <f>SUM(H14)</f>
        <v>0</v>
      </c>
      <c r="I15" s="26">
        <f t="shared" ref="I15:R15" si="6">SUM(I14)</f>
        <v>0</v>
      </c>
      <c r="J15" s="26">
        <f t="shared" si="6"/>
        <v>6027</v>
      </c>
      <c r="K15" s="26">
        <f t="shared" si="6"/>
        <v>14910</v>
      </c>
      <c r="L15" s="26">
        <f t="shared" si="6"/>
        <v>2171.5100000000002</v>
      </c>
      <c r="M15" s="26">
        <f t="shared" si="6"/>
        <v>6384</v>
      </c>
      <c r="N15" s="26">
        <f t="shared" si="6"/>
        <v>14889</v>
      </c>
      <c r="O15" s="26">
        <f t="shared" si="6"/>
        <v>3430.92</v>
      </c>
      <c r="P15" s="26">
        <f t="shared" si="6"/>
        <v>15841.919999999998</v>
      </c>
      <c r="Q15" s="26">
        <f t="shared" si="6"/>
        <v>31970.510000000002</v>
      </c>
      <c r="R15" s="26">
        <f t="shared" si="6"/>
        <v>194158.07999999999</v>
      </c>
    </row>
    <row r="16" spans="1:21" s="24" customFormat="1" ht="24" customHeight="1" x14ac:dyDescent="0.2">
      <c r="A16" s="27"/>
      <c r="B16" s="27"/>
      <c r="C16" s="27"/>
      <c r="D16" s="27"/>
      <c r="E16" s="27"/>
      <c r="F16" s="28"/>
      <c r="G16" s="29"/>
      <c r="H16" s="29"/>
      <c r="I16" s="30"/>
      <c r="J16" s="31"/>
      <c r="K16" s="29"/>
      <c r="L16" s="32"/>
      <c r="M16" s="29"/>
      <c r="N16" s="29"/>
      <c r="O16" s="29"/>
      <c r="P16" s="29"/>
      <c r="Q16" s="33"/>
      <c r="R16" s="29"/>
    </row>
    <row r="17" spans="1:19" s="24" customFormat="1" ht="24" customHeight="1" x14ac:dyDescent="0.4">
      <c r="A17" s="27" t="s">
        <v>24</v>
      </c>
      <c r="B17" s="34"/>
      <c r="C17" s="34"/>
      <c r="D17" s="34"/>
      <c r="E17" s="35"/>
      <c r="F17" s="35"/>
      <c r="G17" s="29"/>
      <c r="H17" s="29"/>
      <c r="I17" s="29"/>
      <c r="J17" s="36"/>
      <c r="K17" s="37" t="s">
        <v>25</v>
      </c>
      <c r="L17" s="29"/>
      <c r="M17" s="37"/>
      <c r="N17" s="37" t="s">
        <v>26</v>
      </c>
      <c r="O17" s="35"/>
      <c r="P17" s="37" t="s">
        <v>27</v>
      </c>
      <c r="Q17" s="37"/>
      <c r="R17" s="29"/>
      <c r="S17" s="38"/>
    </row>
    <row r="18" spans="1:19" s="24" customFormat="1" ht="24" customHeight="1" x14ac:dyDescent="0.45">
      <c r="A18" s="27"/>
      <c r="B18" s="34"/>
      <c r="C18" s="34"/>
      <c r="D18" s="34"/>
      <c r="E18" s="35"/>
      <c r="F18" s="35"/>
      <c r="G18" s="29"/>
      <c r="H18" s="29"/>
      <c r="I18" s="29"/>
      <c r="J18" s="36"/>
      <c r="K18" s="39" t="s">
        <v>28</v>
      </c>
      <c r="L18" s="29"/>
      <c r="M18" s="32"/>
      <c r="N18" s="40"/>
      <c r="O18" s="35"/>
      <c r="P18" s="35"/>
      <c r="Q18" s="40"/>
      <c r="R18" s="29"/>
      <c r="S18" s="38"/>
    </row>
    <row r="19" spans="1:19" s="24" customFormat="1" ht="24" customHeight="1" x14ac:dyDescent="0.2">
      <c r="A19" s="27" t="s">
        <v>2</v>
      </c>
      <c r="B19" s="34"/>
      <c r="C19" s="34"/>
      <c r="D19" s="34"/>
      <c r="E19" s="35"/>
      <c r="F19" s="35"/>
      <c r="G19" s="29"/>
      <c r="H19" s="29"/>
      <c r="I19" s="29"/>
      <c r="J19" s="35"/>
      <c r="K19" s="39" t="s">
        <v>32</v>
      </c>
      <c r="L19" s="29"/>
      <c r="M19" s="32"/>
      <c r="N19" s="35"/>
      <c r="O19" s="35"/>
      <c r="P19" s="35"/>
      <c r="Q19" s="35"/>
      <c r="R19" s="29"/>
      <c r="S19" s="38"/>
    </row>
    <row r="20" spans="1:19" s="41" customFormat="1" ht="27" customHeight="1" x14ac:dyDescent="0.2">
      <c r="A20" s="83" t="s">
        <v>29</v>
      </c>
      <c r="B20" s="83"/>
      <c r="C20" s="83"/>
      <c r="D20" s="83"/>
      <c r="E20" s="83"/>
      <c r="F20" s="83"/>
      <c r="G20" s="83"/>
      <c r="H20" s="83"/>
      <c r="I20" s="83"/>
      <c r="J20" s="29"/>
      <c r="K20" s="29"/>
      <c r="L20" s="29"/>
      <c r="M20" s="32"/>
      <c r="N20" s="29"/>
      <c r="O20" s="29"/>
      <c r="P20" s="29"/>
      <c r="Q20" s="29"/>
      <c r="R20" s="29"/>
      <c r="S20" s="38"/>
    </row>
    <row r="21" spans="1:19" s="41" customFormat="1" ht="33.75" customHeight="1" x14ac:dyDescent="0.2">
      <c r="A21" s="36" t="s">
        <v>33</v>
      </c>
      <c r="B21" s="34"/>
      <c r="C21" s="34"/>
      <c r="D21" s="34"/>
      <c r="E21" s="35"/>
      <c r="F21" s="35"/>
      <c r="G21" s="34"/>
      <c r="H21" s="34"/>
      <c r="I21" s="42"/>
      <c r="J21" s="43"/>
      <c r="K21" s="44"/>
      <c r="L21" s="45"/>
      <c r="M21" s="46"/>
      <c r="N21" s="47"/>
      <c r="O21" s="47"/>
      <c r="P21" s="48"/>
      <c r="Q21" s="47"/>
      <c r="R21" s="32"/>
      <c r="S21" s="49"/>
    </row>
    <row r="22" spans="1:19" s="41" customFormat="1" ht="24" customHeight="1" x14ac:dyDescent="0.2">
      <c r="A22" s="35" t="s">
        <v>34</v>
      </c>
      <c r="B22" s="34"/>
      <c r="C22" s="34"/>
      <c r="D22" s="34"/>
      <c r="E22" s="35"/>
      <c r="F22" s="35"/>
      <c r="G22" s="34"/>
      <c r="H22" s="34"/>
      <c r="I22" s="50"/>
      <c r="J22" s="51"/>
      <c r="K22" s="52"/>
      <c r="L22" s="53"/>
      <c r="M22" s="54"/>
      <c r="N22" s="54"/>
      <c r="O22" s="53"/>
      <c r="P22" s="46"/>
      <c r="Q22" s="29"/>
      <c r="R22" s="55"/>
      <c r="S22" s="49"/>
    </row>
    <row r="23" spans="1:19" s="41" customFormat="1" ht="76.5" customHeight="1" x14ac:dyDescent="0.2">
      <c r="A23" s="82" t="s">
        <v>46</v>
      </c>
      <c r="B23" s="82"/>
      <c r="C23" s="82"/>
      <c r="D23" s="82"/>
      <c r="E23" s="82"/>
      <c r="F23" s="82"/>
      <c r="G23" s="82"/>
      <c r="H23" s="82"/>
      <c r="I23" s="82"/>
      <c r="J23" s="39"/>
      <c r="K23" s="39"/>
      <c r="L23" s="32"/>
      <c r="M23" s="56"/>
      <c r="N23" s="54"/>
      <c r="O23" s="32"/>
      <c r="P23" s="32"/>
      <c r="Q23" s="32"/>
      <c r="R23" s="57"/>
      <c r="S23" s="49"/>
    </row>
    <row r="24" spans="1:19" s="24" customFormat="1" ht="76.5" customHeight="1" x14ac:dyDescent="0.2">
      <c r="A24" s="83" t="s">
        <v>24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32"/>
      <c r="N24" s="32"/>
      <c r="O24" s="32"/>
      <c r="P24" s="32"/>
      <c r="Q24" s="32"/>
      <c r="R24" s="32"/>
    </row>
    <row r="25" spans="1:19" s="1" customFormat="1" ht="24" customHeight="1" x14ac:dyDescent="0.2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8"/>
      <c r="N25" s="8"/>
      <c r="O25" s="8"/>
      <c r="P25" s="8"/>
      <c r="Q25" s="8"/>
      <c r="R25" s="8"/>
    </row>
    <row r="26" spans="1:19" s="1" customFormat="1" ht="24" customHeight="1" x14ac:dyDescent="0.2">
      <c r="B26" s="2"/>
      <c r="C26" s="2"/>
      <c r="D26" s="2"/>
      <c r="F26" s="2"/>
      <c r="G26" s="2"/>
      <c r="H26" s="2"/>
      <c r="I26" s="12"/>
      <c r="J26" s="3"/>
      <c r="K26" s="8"/>
      <c r="M26" s="8"/>
      <c r="N26" s="8"/>
      <c r="O26" s="8"/>
      <c r="P26" s="8"/>
      <c r="Q26" s="8"/>
      <c r="R26" s="8"/>
    </row>
    <row r="27" spans="1:19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9" s="1" customFormat="1" ht="24" customHeight="1" x14ac:dyDescent="0.2">
      <c r="A28" s="4"/>
      <c r="B28" s="2"/>
      <c r="C28" s="2"/>
      <c r="D28" s="2"/>
      <c r="F28" s="2"/>
      <c r="G28" s="2"/>
      <c r="H28" s="2"/>
      <c r="I28" s="12"/>
      <c r="J28" s="3"/>
      <c r="K28" s="8"/>
      <c r="M28" s="8"/>
      <c r="P28" s="8"/>
      <c r="Q28" s="8"/>
      <c r="R28" s="8"/>
    </row>
    <row r="29" spans="1:19" s="1" customFormat="1" ht="24" customHeight="1" x14ac:dyDescent="0.2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</row>
    <row r="30" spans="1:19" s="1" customFormat="1" ht="24" customHeight="1" x14ac:dyDescent="0.2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</row>
    <row r="31" spans="1:19" s="1" customFormat="1" ht="24" customHeight="1" x14ac:dyDescent="0.2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</row>
    <row r="32" spans="1:19" s="1" customFormat="1" ht="24" customHeight="1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" customFormat="1" ht="24" customHeight="1" x14ac:dyDescent="0.2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</row>
    <row r="34" spans="1:18" s="1" customFormat="1" ht="15.75" x14ac:dyDescent="0.2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</sheetData>
  <mergeCells count="32">
    <mergeCell ref="A6:R7"/>
    <mergeCell ref="A4:R4"/>
    <mergeCell ref="J9:K9"/>
    <mergeCell ref="J8:O8"/>
    <mergeCell ref="A5:R5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  <mergeCell ref="A34:R34"/>
    <mergeCell ref="A30:R30"/>
    <mergeCell ref="A32:R32"/>
    <mergeCell ref="A31:R31"/>
    <mergeCell ref="A24:L24"/>
    <mergeCell ref="A33:R33"/>
    <mergeCell ref="A29:R29"/>
    <mergeCell ref="A25:L25"/>
    <mergeCell ref="C8:C10"/>
    <mergeCell ref="D8:D10"/>
    <mergeCell ref="F8:F10"/>
    <mergeCell ref="A23:I23"/>
    <mergeCell ref="A20:I20"/>
    <mergeCell ref="A14:E14"/>
    <mergeCell ref="A15:E15"/>
    <mergeCell ref="H8:H10"/>
  </mergeCells>
  <phoneticPr fontId="2" type="noConversion"/>
  <printOptions horizontalCentered="1"/>
  <pageMargins left="0" right="0" top="0.15748031496063" bottom="0.15748031496063" header="0" footer="0"/>
  <pageSetup paperSize="5" scale="29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2024-05-08T14:54:01Z</dcterms:modified>
</cp:coreProperties>
</file>