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3A9A8366-0EEE-4D04-9321-016E87D65334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A14" i="1"/>
  <c r="K14" i="1"/>
  <c r="A12" i="1" l="1"/>
  <c r="A13" i="1" s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3" i="1"/>
  <c r="M13" i="1"/>
  <c r="L14" i="1"/>
  <c r="M14" i="1"/>
  <c r="I11" i="1"/>
  <c r="J11" i="1"/>
  <c r="I12" i="1"/>
  <c r="J12" i="1"/>
  <c r="P12" i="1" s="1"/>
  <c r="I13" i="1"/>
  <c r="O13" i="1" s="1"/>
  <c r="J13" i="1"/>
  <c r="I14" i="1"/>
  <c r="O14" i="1" s="1"/>
  <c r="J14" i="1"/>
  <c r="O12" i="1" l="1"/>
  <c r="P14" i="1"/>
  <c r="P13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3" i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<sst xmlns="http://schemas.openxmlformats.org/spreadsheetml/2006/main" count="58" uniqueCount="47">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</sst>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1023937</xdr:colOff>
      <xdr:row>1</xdr:row>
      <xdr:rowOff>136817</xdr:rowOff>
    </xdr:from>
    <xdr:to>
      <xdr:col>17</xdr:col>
      <xdr:colOff>0</xdr:colOff>
      <xdr:row>4</xdr:row>
      <xdr:rowOff>928688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370"/>
        <a:stretch>
          <a:fillRect/>
        </a:stretch>
      </xdr:blipFill>
      <xdr:spPr bwMode="auto">
        <a:xfrm>
          <a:off x="35575875" y="327317"/>
          <a:ext cx="2952750" cy="3030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V5" sqref="V5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92" t="s">
        <v>40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9"/>
      <c r="S4" s="19"/>
      <c r="T4" s="19"/>
    </row>
    <row r="5" spans="1:20" s="1" customFormat="1" ht="78" customHeight="1" x14ac:dyDescent="0.2">
      <c r="A5" s="98" t="s">
        <v>29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0" s="1" customFormat="1" ht="20.25" customHeight="1" x14ac:dyDescent="0.2">
      <c r="A6" s="90" t="s">
        <v>46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0" s="1" customFormat="1" ht="52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0" ht="65.25" customHeight="1" thickBot="1" x14ac:dyDescent="0.25">
      <c r="A8" s="76" t="s">
        <v>17</v>
      </c>
      <c r="B8" s="103" t="s">
        <v>14</v>
      </c>
      <c r="C8" s="76" t="s">
        <v>38</v>
      </c>
      <c r="D8" s="76" t="s">
        <v>19</v>
      </c>
      <c r="E8" s="73" t="s">
        <v>27</v>
      </c>
      <c r="F8" s="76" t="s">
        <v>18</v>
      </c>
      <c r="G8" s="76" t="s">
        <v>15</v>
      </c>
      <c r="H8" s="106" t="s">
        <v>10</v>
      </c>
      <c r="I8" s="95" t="s">
        <v>8</v>
      </c>
      <c r="J8" s="96"/>
      <c r="K8" s="96"/>
      <c r="L8" s="96"/>
      <c r="M8" s="96"/>
      <c r="N8" s="97"/>
      <c r="O8" s="99" t="s">
        <v>1</v>
      </c>
      <c r="P8" s="100"/>
      <c r="Q8" s="76" t="s">
        <v>16</v>
      </c>
      <c r="S8" s="15"/>
    </row>
    <row r="9" spans="1:20" ht="66" customHeight="1" x14ac:dyDescent="0.2">
      <c r="A9" s="77"/>
      <c r="B9" s="104"/>
      <c r="C9" s="77"/>
      <c r="D9" s="77"/>
      <c r="E9" s="74"/>
      <c r="F9" s="77"/>
      <c r="G9" s="77"/>
      <c r="H9" s="107"/>
      <c r="I9" s="93" t="s">
        <v>12</v>
      </c>
      <c r="J9" s="94"/>
      <c r="K9" s="76" t="s">
        <v>9</v>
      </c>
      <c r="L9" s="101" t="s">
        <v>13</v>
      </c>
      <c r="M9" s="102"/>
      <c r="N9" s="76" t="s">
        <v>11</v>
      </c>
      <c r="O9" s="76" t="s">
        <v>3</v>
      </c>
      <c r="P9" s="76" t="s">
        <v>0</v>
      </c>
      <c r="Q9" s="77"/>
    </row>
    <row r="10" spans="1:20" ht="111.75" customHeight="1" thickBot="1" x14ac:dyDescent="0.25">
      <c r="A10" s="78"/>
      <c r="B10" s="105"/>
      <c r="C10" s="78"/>
      <c r="D10" s="78"/>
      <c r="E10" s="75"/>
      <c r="F10" s="78"/>
      <c r="G10" s="78"/>
      <c r="H10" s="108"/>
      <c r="I10" s="69" t="s">
        <v>4</v>
      </c>
      <c r="J10" s="70" t="s">
        <v>5</v>
      </c>
      <c r="K10" s="78"/>
      <c r="L10" s="71" t="s">
        <v>6</v>
      </c>
      <c r="M10" s="72" t="s">
        <v>7</v>
      </c>
      <c r="N10" s="78"/>
      <c r="O10" s="78"/>
      <c r="P10" s="78"/>
      <c r="Q10" s="78"/>
    </row>
    <row r="11" spans="1:20" s="1" customFormat="1" ht="44.25" customHeight="1" x14ac:dyDescent="0.5">
      <c r="A11" s="20">
        <v>1</v>
      </c>
      <c r="B11" s="21" t="s">
        <v>24</v>
      </c>
      <c r="C11" s="22" t="s">
        <v>39</v>
      </c>
      <c r="D11" s="22" t="s">
        <v>28</v>
      </c>
      <c r="E11" s="21" t="s">
        <v>36</v>
      </c>
      <c r="F11" s="23" t="s">
        <v>21</v>
      </c>
      <c r="G11" s="24">
        <v>85000</v>
      </c>
      <c r="H11" s="25">
        <v>8576.99</v>
      </c>
      <c r="I11" s="26">
        <f t="shared" ref="I11:I14" si="0">G11*2.87/100</f>
        <v>2439.5</v>
      </c>
      <c r="J11" s="27">
        <f t="shared" ref="J11:J14" si="1">G11*7.1/100</f>
        <v>6035</v>
      </c>
      <c r="K11" s="28">
        <f>74808*1.1%</f>
        <v>822.88800000000003</v>
      </c>
      <c r="L11" s="29">
        <f t="shared" ref="L11:L14" si="2">G11*3.04/100</f>
        <v>2584</v>
      </c>
      <c r="M11" s="27">
        <f t="shared" ref="M11:M14" si="3">G11*7.09/100</f>
        <v>6026.5</v>
      </c>
      <c r="N11" s="30">
        <v>0</v>
      </c>
      <c r="O11" s="31">
        <f t="shared" ref="O11:O14" si="4">H11+I11+L11+N11</f>
        <v>13600.49</v>
      </c>
      <c r="P11" s="32">
        <f t="shared" ref="P11:P14" si="5">J11+K11+M11</f>
        <v>12884.387999999999</v>
      </c>
      <c r="Q11" s="33">
        <f t="shared" ref="Q11:Q14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23</v>
      </c>
      <c r="C12" s="22" t="s">
        <v>39</v>
      </c>
      <c r="D12" s="22" t="s">
        <v>28</v>
      </c>
      <c r="E12" s="21" t="s">
        <v>37</v>
      </c>
      <c r="F12" s="23" t="s">
        <v>21</v>
      </c>
      <c r="G12" s="24">
        <v>75000</v>
      </c>
      <c r="H12" s="30">
        <v>0</v>
      </c>
      <c r="I12" s="26">
        <f t="shared" si="0"/>
        <v>2152.5</v>
      </c>
      <c r="J12" s="27">
        <f t="shared" si="1"/>
        <v>5325</v>
      </c>
      <c r="K12" s="28">
        <f t="shared" ref="K12:K13" si="7">74808*1.1%</f>
        <v>822.88800000000003</v>
      </c>
      <c r="L12" s="29">
        <f t="shared" si="2"/>
        <v>2280</v>
      </c>
      <c r="M12" s="27">
        <f t="shared" si="3"/>
        <v>5317.5</v>
      </c>
      <c r="N12" s="34">
        <v>1577.45</v>
      </c>
      <c r="O12" s="31">
        <f t="shared" si="4"/>
        <v>6009.95</v>
      </c>
      <c r="P12" s="32">
        <f t="shared" si="5"/>
        <v>11465.387999999999</v>
      </c>
      <c r="Q12" s="33">
        <f t="shared" si="6"/>
        <v>68990.05</v>
      </c>
    </row>
    <row r="13" spans="1:20" s="1" customFormat="1" ht="81.75" customHeight="1" x14ac:dyDescent="0.5">
      <c r="A13" s="20">
        <f t="shared" ref="A13:A14" si="8">A12+1</f>
        <v>3</v>
      </c>
      <c r="B13" s="21" t="s">
        <v>22</v>
      </c>
      <c r="C13" s="22" t="s">
        <v>39</v>
      </c>
      <c r="D13" s="22" t="s">
        <v>28</v>
      </c>
      <c r="E13" s="21" t="s">
        <v>37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822.88800000000003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11465.387999999999</v>
      </c>
      <c r="Q13" s="33">
        <f t="shared" si="6"/>
        <v>64258.119999999995</v>
      </c>
    </row>
    <row r="14" spans="1:20" s="1" customFormat="1" ht="73.5" customHeight="1" x14ac:dyDescent="0.5">
      <c r="A14" s="20">
        <f t="shared" si="8"/>
        <v>4</v>
      </c>
      <c r="B14" s="21" t="s">
        <v>25</v>
      </c>
      <c r="C14" s="22" t="s">
        <v>39</v>
      </c>
      <c r="D14" s="22" t="s">
        <v>28</v>
      </c>
      <c r="E14" s="21" t="s">
        <v>44</v>
      </c>
      <c r="F14" s="23" t="s">
        <v>21</v>
      </c>
      <c r="G14" s="24">
        <v>50000</v>
      </c>
      <c r="H14" s="30">
        <v>1617.38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1577.45</v>
      </c>
      <c r="O14" s="31">
        <f t="shared" si="4"/>
        <v>6149.83</v>
      </c>
      <c r="P14" s="32">
        <f t="shared" si="5"/>
        <v>7645</v>
      </c>
      <c r="Q14" s="33">
        <f t="shared" si="6"/>
        <v>43850.17</v>
      </c>
    </row>
    <row r="15" spans="1:20" s="1" customFormat="1" ht="57.75" customHeight="1" thickBot="1" x14ac:dyDescent="0.25">
      <c r="A15" s="81" t="s">
        <v>26</v>
      </c>
      <c r="B15" s="82"/>
      <c r="C15" s="82"/>
      <c r="D15" s="82"/>
      <c r="E15" s="83"/>
      <c r="F15" s="35"/>
      <c r="G15" s="36">
        <f t="shared" ref="G15:Q15" si="9">SUM(G11:G14)</f>
        <v>285000</v>
      </c>
      <c r="H15" s="36">
        <f t="shared" si="9"/>
        <v>16503.75</v>
      </c>
      <c r="I15" s="36">
        <f t="shared" si="9"/>
        <v>8179.5</v>
      </c>
      <c r="J15" s="36">
        <f t="shared" si="9"/>
        <v>20235</v>
      </c>
      <c r="K15" s="36">
        <f t="shared" si="9"/>
        <v>3018.6640000000002</v>
      </c>
      <c r="L15" s="36">
        <f t="shared" si="9"/>
        <v>8664</v>
      </c>
      <c r="M15" s="36">
        <f t="shared" si="9"/>
        <v>20206.5</v>
      </c>
      <c r="N15" s="36">
        <f t="shared" si="9"/>
        <v>3154.9</v>
      </c>
      <c r="O15" s="36">
        <f t="shared" si="9"/>
        <v>36502.15</v>
      </c>
      <c r="P15" s="36">
        <f t="shared" si="9"/>
        <v>43460.163999999997</v>
      </c>
      <c r="Q15" s="36">
        <f t="shared" si="9"/>
        <v>248497.84999999998</v>
      </c>
    </row>
    <row r="16" spans="1:20" s="1" customFormat="1" ht="51.75" customHeight="1" thickBot="1" x14ac:dyDescent="0.25">
      <c r="A16" s="84" t="s">
        <v>20</v>
      </c>
      <c r="B16" s="85"/>
      <c r="C16" s="85"/>
      <c r="D16" s="85"/>
      <c r="E16" s="86"/>
      <c r="F16" s="37"/>
      <c r="G16" s="38">
        <f>SUM(G15)</f>
        <v>285000</v>
      </c>
      <c r="H16" s="38">
        <f t="shared" ref="H16:Q16" si="10">SUM(H15)</f>
        <v>16503.75</v>
      </c>
      <c r="I16" s="38">
        <f t="shared" si="10"/>
        <v>8179.5</v>
      </c>
      <c r="J16" s="38">
        <f t="shared" si="10"/>
        <v>20235</v>
      </c>
      <c r="K16" s="38">
        <f t="shared" si="10"/>
        <v>3018.6640000000002</v>
      </c>
      <c r="L16" s="38">
        <f t="shared" si="10"/>
        <v>8664</v>
      </c>
      <c r="M16" s="38">
        <f t="shared" si="10"/>
        <v>20206.5</v>
      </c>
      <c r="N16" s="38">
        <f t="shared" si="10"/>
        <v>3154.9</v>
      </c>
      <c r="O16" s="38">
        <f t="shared" si="10"/>
        <v>36502.15</v>
      </c>
      <c r="P16" s="38">
        <f t="shared" si="10"/>
        <v>43460.163999999997</v>
      </c>
      <c r="Q16" s="38">
        <f t="shared" si="10"/>
        <v>248497.84999999998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30</v>
      </c>
      <c r="B18" s="46"/>
      <c r="C18" s="46"/>
      <c r="D18" s="46"/>
      <c r="E18" s="47"/>
      <c r="F18" s="47"/>
      <c r="G18" s="41"/>
      <c r="H18" s="41"/>
      <c r="I18" s="48"/>
      <c r="J18" s="65" t="s">
        <v>31</v>
      </c>
      <c r="K18" s="41"/>
      <c r="L18" s="65"/>
      <c r="M18" s="65" t="s">
        <v>32</v>
      </c>
      <c r="N18" s="47"/>
      <c r="O18" s="65" t="s">
        <v>33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34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41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80" t="s">
        <v>35</v>
      </c>
      <c r="B21" s="80"/>
      <c r="C21" s="80"/>
      <c r="D21" s="80"/>
      <c r="E21" s="80"/>
      <c r="F21" s="80"/>
      <c r="G21" s="80"/>
      <c r="H21" s="80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42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43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79" t="s">
        <v>45</v>
      </c>
      <c r="B24" s="79"/>
      <c r="C24" s="79"/>
      <c r="D24" s="79"/>
      <c r="E24" s="79"/>
      <c r="F24" s="79"/>
      <c r="G24" s="79"/>
      <c r="H24" s="79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80" t="s">
        <v>30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" customFormat="1" ht="24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1" customFormat="1" ht="24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1" customFormat="1" ht="15.7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5:Q35"/>
    <mergeCell ref="A31:Q31"/>
    <mergeCell ref="A33:Q33"/>
    <mergeCell ref="A32:Q32"/>
    <mergeCell ref="A25:K25"/>
    <mergeCell ref="A34:Q34"/>
    <mergeCell ref="A30:Q30"/>
    <mergeCell ref="A26:K26"/>
    <mergeCell ref="C8:C10"/>
    <mergeCell ref="D8:D10"/>
    <mergeCell ref="F8:F10"/>
    <mergeCell ref="A24:H24"/>
    <mergeCell ref="A21:H21"/>
    <mergeCell ref="A15:E15"/>
    <mergeCell ref="A16:E16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2022-03-04T19:05:23Z</cp:lastPrinted>
  <dcterms:created xsi:type="dcterms:W3CDTF">2006-07-11T17:39:34Z</dcterms:created>
  <dcterms:modified xsi:type="dcterms:W3CDTF">2023-05-16T18:24:16Z</dcterms:modified>
</cp:coreProperties>
</file>