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\\SRVWCITRIXFS01.tss2.gov.do\Profiles\ramona_espinal\Desktop\"/>
    </mc:Choice>
  </mc:AlternateContent>
  <xr:revisionPtr revIDLastSave="0" documentId="8_{B6F30687-E44A-4629-8503-F38231A47D0C}" xr6:coauthVersionLast="45" xr6:coauthVersionMax="45" xr10:uidLastSave="{00000000-0000-0000-0000-000000000000}"/>
  <bookViews>
    <workbookView xWindow="-120" yWindow="-120" windowWidth="29040" windowHeight="15840" tabRatio="601" xr2:uid="{00000000-000D-0000-FFFF-FFFF00000000}"/>
  </bookViews>
  <sheets>
    <sheet name="Empleados fijos" sheetId="1" r:id="rId1"/>
  </sheets>
  <definedNames>
    <definedName name="_xlnm.Print_Area" localSheetId="0">'Empleados fijos'!$A$1:$Q$25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" l="1"/>
  <c r="K12" i="1"/>
  <c r="K11" i="1"/>
  <c r="A14" i="1"/>
  <c r="K14" i="1"/>
  <c r="A12" i="1" l="1"/>
  <c r="A13" i="1" s="1"/>
  <c r="H15" i="1" l="1"/>
  <c r="N15" i="1"/>
  <c r="G15" i="1"/>
  <c r="H16" i="1" l="1"/>
  <c r="N16" i="1"/>
  <c r="G16" i="1" l="1"/>
  <c r="K15" i="1" l="1"/>
  <c r="K16" i="1" s="1"/>
  <c r="L11" i="1"/>
  <c r="M11" i="1"/>
  <c r="L12" i="1"/>
  <c r="M12" i="1"/>
  <c r="L13" i="1"/>
  <c r="M13" i="1"/>
  <c r="L14" i="1"/>
  <c r="M14" i="1"/>
  <c r="I11" i="1"/>
  <c r="J11" i="1"/>
  <c r="I12" i="1"/>
  <c r="J12" i="1"/>
  <c r="P12" i="1" s="1"/>
  <c r="I13" i="1"/>
  <c r="O13" i="1" s="1"/>
  <c r="J13" i="1"/>
  <c r="I14" i="1"/>
  <c r="O14" i="1" s="1"/>
  <c r="J14" i="1"/>
  <c r="O12" i="1" l="1"/>
  <c r="P14" i="1"/>
  <c r="P13" i="1"/>
  <c r="J15" i="1"/>
  <c r="J16" i="1" s="1"/>
  <c r="M15" i="1"/>
  <c r="M16" i="1" s="1"/>
  <c r="L15" i="1"/>
  <c r="L16" i="1" s="1"/>
  <c r="I15" i="1"/>
  <c r="I16" i="1" s="1"/>
  <c r="P11" i="1"/>
  <c r="P15" i="1" l="1"/>
  <c r="P16" i="1" s="1"/>
  <c r="Q13" i="1"/>
  <c r="Q12" i="1"/>
  <c r="O11" i="1"/>
  <c r="Q11" i="1" s="1"/>
  <c r="Q14" i="1"/>
  <c r="O15" i="1" l="1"/>
  <c r="O16" i="1" s="1"/>
  <c r="Q15" i="1" l="1"/>
  <c r="Q16" i="1" s="1"/>
</calcChain>
</file>

<file path=xl/sharedStrings.xml><?xml version="1.0" encoding="utf-8"?>
<sst xmlns="http://schemas.openxmlformats.org/spreadsheetml/2006/main" count="58" uniqueCount="47">
  <si>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</si>
  <si>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</si>
  <si>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</si>
  <si>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</si>
  <si>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</si>
  <si>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</si>
  <si>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</si>
  <si>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</si>
  <si>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</si>
  <si>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</si>
  <si>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</si>
  <si>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</si>
  <si>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</si>
  <si>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</si>
  <si>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</si>
  <si>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</si>
  <si>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</si>
  <si>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</si>
  <si>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</si>
  <si>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</si>
  <si>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</si>
  <si>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</si>
  <si>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YANIRYS MARIA FERNANDEZ OVALLES</t>
  </si>
  <si>
    <t>ARIANNY CELESTE COSTE ROSARIO</t>
  </si>
  <si>
    <t>RUT CESARINA REYES HERNANDEZ</t>
  </si>
  <si>
    <t>FIOR DAMARIS INFANTE ACOSTA</t>
  </si>
  <si>
    <t>SUB-TOTAL</t>
  </si>
  <si>
    <t xml:space="preserve">Función </t>
  </si>
  <si>
    <t>OFICINA DE SANTIAGO</t>
  </si>
  <si>
    <t>Nómina de Sueldos: Empleados Fijos (Regional Santiago)</t>
  </si>
  <si>
    <t xml:space="preserve"> 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</si>
  <si>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</si>
  <si>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</si>
  <si>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</si>
  <si>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</si>
  <si>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>(1*)   Deducción directa en declaración ISR empleados del SUIRPLUS. Rentas hasta RD$416,220.00 estan exentas.</t>
  </si>
  <si>
    <t>COORDINADOR DE SERVICIOS</t>
  </si>
  <si>
    <t>FISCALIZADOR DE SEGURIDAD SOCIAL</t>
  </si>
  <si>
    <t>Sexo</t>
  </si>
  <si>
    <t>Femenino</t>
  </si>
  <si>
    <t xml:space="preserve">Tesorería de la Seguridad Social </t>
  </si>
  <si>
    <t xml:space="preserve">  Directora de Recursos Humanos               Director de Finanzas            Tesorero de la Seguridad Social</t>
  </si>
  <si>
    <t xml:space="preserve"> (2*) Salario cotizable hasta RD$162,625.00, deducción directa de la declaración TSS del SUIRPLUS.</t>
  </si>
  <si>
    <t>(3*) Salario cotizable hasta RD$325,250.00, deducción directa de la declaración TSS del SUIRPLUS.</t>
  </si>
  <si>
    <t>GESTOR DE TRAMITES Y SERVICIOS</t>
  </si>
  <si>
    <t xml:space="preserve"> (4*) Deducción directa declaración TSS del SUIRPLUS por registro de dependientes adicionales al SDSS. RD$1,577.45 por cada dependiente adicional registrado.</t>
  </si>
  <si>
    <t>Correspondiente al mes de mayo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</si>
</sst>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b/>
      <sz val="48"/>
      <name val="Century Gothic"/>
      <family val="2"/>
    </font>
    <font>
      <b/>
      <sz val="26"/>
      <name val="Calibri Light"/>
      <family val="2"/>
    </font>
    <font>
      <b/>
      <sz val="26"/>
      <color theme="1"/>
      <name val="Calibri Light"/>
      <family val="2"/>
    </font>
    <font>
      <sz val="26"/>
      <name val="Calibri Light"/>
      <family val="2"/>
    </font>
    <font>
      <sz val="26"/>
      <color rgb="FF000000"/>
      <name val="Calibri Light"/>
      <family val="2"/>
    </font>
    <font>
      <sz val="26"/>
      <color theme="1"/>
      <name val="Calibri Light"/>
      <family val="2"/>
    </font>
    <font>
      <b/>
      <sz val="26"/>
      <color rgb="FF000000"/>
      <name val="Calibri Light"/>
      <family val="2"/>
    </font>
    <font>
      <u/>
      <sz val="26"/>
      <name val="Calibri Light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09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9" fillId="2" borderId="0" xfId="0" applyFont="1" applyFill="1" applyAlignment="1">
      <alignment vertical="center"/>
    </xf>
    <xf numFmtId="4" fontId="9" fillId="2" borderId="0" xfId="0" applyNumberFormat="1" applyFont="1" applyFill="1" applyAlignment="1">
      <alignment horizontal="center" vertical="center"/>
    </xf>
    <xf numFmtId="4" fontId="9" fillId="2" borderId="0" xfId="0" applyNumberFormat="1" applyFont="1" applyFill="1" applyAlignment="1">
      <alignment vertical="center"/>
    </xf>
    <xf numFmtId="0" fontId="10" fillId="0" borderId="0" xfId="5" applyFont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vertical="top" wrapText="1" readingOrder="1"/>
    </xf>
    <xf numFmtId="0" fontId="14" fillId="2" borderId="4" xfId="0" applyFont="1" applyFill="1" applyBorder="1" applyAlignment="1">
      <alignment vertical="top" wrapText="1" readingOrder="1"/>
    </xf>
    <xf numFmtId="0" fontId="14" fillId="2" borderId="6" xfId="0" applyFont="1" applyFill="1" applyBorder="1" applyAlignment="1">
      <alignment horizontal="center" vertical="top" wrapText="1" readingOrder="1"/>
    </xf>
    <xf numFmtId="164" fontId="13" fillId="2" borderId="6" xfId="4" applyFont="1" applyFill="1" applyBorder="1" applyAlignment="1">
      <alignment horizontal="right"/>
    </xf>
    <xf numFmtId="165" fontId="15" fillId="2" borderId="6" xfId="0" applyNumberFormat="1" applyFont="1" applyFill="1" applyBorder="1" applyAlignment="1">
      <alignment horizontal="right" vertical="top" wrapText="1" readingOrder="1"/>
    </xf>
    <xf numFmtId="164" fontId="14" fillId="2" borderId="6" xfId="4" applyFont="1" applyFill="1" applyBorder="1" applyAlignment="1">
      <alignment horizontal="right" vertical="top" wrapText="1"/>
    </xf>
    <xf numFmtId="165" fontId="14" fillId="2" borderId="6" xfId="0" applyNumberFormat="1" applyFont="1" applyFill="1" applyBorder="1" applyAlignment="1">
      <alignment horizontal="right" vertical="top" wrapText="1"/>
    </xf>
    <xf numFmtId="164" fontId="13" fillId="2" borderId="4" xfId="0" applyNumberFormat="1" applyFont="1" applyFill="1" applyBorder="1" applyAlignment="1">
      <alignment horizontal="right"/>
    </xf>
    <xf numFmtId="164" fontId="13" fillId="2" borderId="6" xfId="0" applyNumberFormat="1" applyFont="1" applyFill="1" applyBorder="1" applyAlignment="1">
      <alignment horizontal="right"/>
    </xf>
    <xf numFmtId="165" fontId="13" fillId="2" borderId="6" xfId="0" applyNumberFormat="1" applyFont="1" applyFill="1" applyBorder="1" applyAlignment="1">
      <alignment horizontal="right" vertical="top" wrapText="1" readingOrder="1"/>
    </xf>
    <xf numFmtId="4" fontId="13" fillId="2" borderId="4" xfId="0" applyNumberFormat="1" applyFont="1" applyFill="1" applyBorder="1" applyAlignment="1">
      <alignment horizontal="right" vertical="center"/>
    </xf>
    <xf numFmtId="4" fontId="13" fillId="2" borderId="13" xfId="0" applyNumberFormat="1" applyFont="1" applyFill="1" applyBorder="1" applyAlignment="1">
      <alignment horizontal="right" vertical="center"/>
    </xf>
    <xf numFmtId="4" fontId="13" fillId="2" borderId="8" xfId="0" applyNumberFormat="1" applyFont="1" applyFill="1" applyBorder="1" applyAlignment="1">
      <alignment horizontal="right" vertical="center"/>
    </xf>
    <xf numFmtId="4" fontId="13" fillId="2" borderId="6" xfId="0" applyNumberFormat="1" applyFont="1" applyFill="1" applyBorder="1" applyAlignment="1">
      <alignment horizontal="right" readingOrder="1"/>
    </xf>
    <xf numFmtId="0" fontId="14" fillId="2" borderId="9" xfId="0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top" wrapText="1"/>
    </xf>
    <xf numFmtId="0" fontId="11" fillId="2" borderId="16" xfId="0" applyFont="1" applyFill="1" applyBorder="1" applyAlignment="1">
      <alignment horizontal="center" vertical="center" wrapText="1"/>
    </xf>
    <xf numFmtId="4" fontId="11" fillId="2" borderId="16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4" fontId="13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164" fontId="13" fillId="2" borderId="0" xfId="4" applyFont="1" applyFill="1" applyAlignment="1">
      <alignment horizontal="center" vertical="center"/>
    </xf>
    <xf numFmtId="4" fontId="13" fillId="2" borderId="0" xfId="0" applyNumberFormat="1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0" borderId="0" xfId="0" applyFont="1"/>
    <xf numFmtId="4" fontId="15" fillId="2" borderId="0" xfId="0" applyNumberFormat="1" applyFont="1" applyFill="1" applyAlignment="1">
      <alignment horizontal="left" vertical="center"/>
    </xf>
    <xf numFmtId="4" fontId="17" fillId="2" borderId="0" xfId="0" applyNumberFormat="1" applyFont="1" applyFill="1" applyAlignment="1">
      <alignment vertical="center"/>
    </xf>
    <xf numFmtId="4" fontId="17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164" fontId="13" fillId="2" borderId="0" xfId="4" applyFont="1" applyFill="1" applyAlignment="1">
      <alignment vertical="center"/>
    </xf>
    <xf numFmtId="4" fontId="13" fillId="2" borderId="0" xfId="0" applyNumberFormat="1" applyFont="1" applyFill="1" applyAlignment="1">
      <alignment horizontal="right" vertical="center"/>
    </xf>
    <xf numFmtId="0" fontId="13" fillId="2" borderId="0" xfId="0" applyFont="1" applyFill="1" applyAlignment="1">
      <alignment horizontal="right" vertical="center"/>
    </xf>
    <xf numFmtId="0" fontId="17" fillId="2" borderId="29" xfId="0" applyFont="1" applyFill="1" applyBorder="1" applyAlignment="1">
      <alignment horizontal="right" vertical="center"/>
    </xf>
    <xf numFmtId="4" fontId="13" fillId="2" borderId="29" xfId="0" applyNumberFormat="1" applyFont="1" applyFill="1" applyBorder="1" applyAlignment="1">
      <alignment vertical="center"/>
    </xf>
    <xf numFmtId="4" fontId="13" fillId="2" borderId="30" xfId="0" applyNumberFormat="1" applyFont="1" applyFill="1" applyBorder="1" applyAlignment="1">
      <alignment vertical="center"/>
    </xf>
    <xf numFmtId="4" fontId="13" fillId="2" borderId="32" xfId="0" applyNumberFormat="1" applyFont="1" applyFill="1" applyBorder="1" applyAlignment="1">
      <alignment vertical="center"/>
    </xf>
    <xf numFmtId="4" fontId="17" fillId="2" borderId="31" xfId="0" applyNumberFormat="1" applyFont="1" applyFill="1" applyBorder="1" applyAlignment="1">
      <alignment vertical="center"/>
    </xf>
    <xf numFmtId="0" fontId="13" fillId="2" borderId="33" xfId="0" applyFont="1" applyFill="1" applyBorder="1" applyAlignment="1">
      <alignment vertical="center"/>
    </xf>
    <xf numFmtId="164" fontId="13" fillId="2" borderId="35" xfId="4" applyFont="1" applyFill="1" applyBorder="1" applyAlignment="1">
      <alignment vertical="center"/>
    </xf>
    <xf numFmtId="164" fontId="17" fillId="2" borderId="34" xfId="4" applyFont="1" applyFill="1" applyBorder="1" applyAlignment="1">
      <alignment vertical="center"/>
    </xf>
    <xf numFmtId="0" fontId="11" fillId="0" borderId="0" xfId="0" applyFont="1"/>
    <xf numFmtId="4" fontId="13" fillId="2" borderId="36" xfId="0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164" fontId="11" fillId="5" borderId="0" xfId="4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19" fillId="0" borderId="0" xfId="5" applyFont="1" applyAlignment="1">
      <alignment horizontal="center" vertical="center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1" fillId="2" borderId="25" xfId="0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</cellXfs>
  <cellStyles count="6"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928686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14</xdr:col>
      <xdr:colOff>2095500</xdr:colOff>
      <xdr:row>2</xdr:row>
      <xdr:rowOff>95248</xdr:rowOff>
    </xdr:from>
    <xdr:to>
      <xdr:col>15</xdr:col>
      <xdr:colOff>2024062</xdr:colOff>
      <xdr:row>4</xdr:row>
      <xdr:rowOff>993799</xdr:rowOff>
    </xdr:to>
    <xdr:pic>
      <xdr:nvPicPr>
        <xdr:cNvPr id="5" name="Picture 4" descr="Icon&#10;&#10;Description automatically generated">
          <a:extLst>
            <a:ext uri="{FF2B5EF4-FFF2-40B4-BE49-F238E27FC236}">
              <a16:creationId xmlns:a16="http://schemas.microsoft.com/office/drawing/2014/main" id="{4DB199A4-4959-4607-9D07-76F1AAD02A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170" b="-1204"/>
        <a:stretch>
          <a:fillRect/>
        </a:stretch>
      </xdr:blipFill>
      <xdr:spPr bwMode="auto">
        <a:xfrm>
          <a:off x="34432875" y="1262061"/>
          <a:ext cx="2143125" cy="2160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1356"/>
  <sheetViews>
    <sheetView tabSelected="1" view="pageBreakPreview" zoomScale="40" zoomScaleNormal="70" zoomScaleSheetLayoutView="40" workbookViewId="0">
      <selection activeCell="A5" sqref="A5:Q5"/>
    </sheetView>
  </sheetViews>
  <sheetFormatPr baseColWidth="10" defaultColWidth="11.42578125" defaultRowHeight="15" x14ac:dyDescent="0.2"/>
  <cols>
    <col min="1" max="1" width="15.42578125" style="9" customWidth="1"/>
    <col min="2" max="2" width="55.28515625" style="7" customWidth="1"/>
    <col min="3" max="3" width="24.5703125" style="7" customWidth="1"/>
    <col min="4" max="4" width="40.28515625" style="7" customWidth="1"/>
    <col min="5" max="5" width="84.28515625" style="7" bestFit="1" customWidth="1"/>
    <col min="6" max="6" width="18.85546875" style="10" customWidth="1"/>
    <col min="7" max="7" width="29.28515625" style="10" bestFit="1" customWidth="1"/>
    <col min="8" max="8" width="37.5703125" style="14" customWidth="1"/>
    <col min="9" max="9" width="25.5703125" style="11" customWidth="1"/>
    <col min="10" max="10" width="35.28515625" style="9" customWidth="1"/>
    <col min="11" max="11" width="30.140625" style="1" customWidth="1"/>
    <col min="12" max="13" width="26.140625" style="9" bestFit="1" customWidth="1"/>
    <col min="14" max="14" width="36.140625" style="9" customWidth="1"/>
    <col min="15" max="15" width="33.28515625" style="9" customWidth="1"/>
    <col min="16" max="16" width="31.140625" style="9" customWidth="1"/>
    <col min="17" max="17" width="28.4257812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0" s="1" customFormat="1" x14ac:dyDescent="0.2"/>
    <row r="2" spans="1:20" s="1" customFormat="1" ht="77.2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20" s="1" customFormat="1" ht="48.75" customHeight="1" x14ac:dyDescent="0.2">
      <c r="A3" s="67"/>
      <c r="B3" s="67"/>
      <c r="C3" s="67"/>
      <c r="D3" s="67"/>
      <c r="E3" s="67"/>
      <c r="F3" s="67"/>
      <c r="G3" s="67"/>
      <c r="H3" s="67"/>
      <c r="I3" s="67"/>
      <c r="J3" s="68"/>
      <c r="K3" s="67"/>
      <c r="L3" s="67"/>
      <c r="M3" s="67"/>
      <c r="N3" s="67"/>
      <c r="O3" s="67"/>
      <c r="P3" s="67"/>
      <c r="Q3" s="67"/>
    </row>
    <row r="4" spans="1:20" s="1" customFormat="1" ht="50.25" customHeight="1" x14ac:dyDescent="0.2">
      <c r="A4" s="78" t="s">
        <v>40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19"/>
      <c r="S4" s="19"/>
      <c r="T4" s="19"/>
    </row>
    <row r="5" spans="1:20" s="1" customFormat="1" ht="78" customHeight="1" x14ac:dyDescent="0.2">
      <c r="A5" s="84" t="s">
        <v>29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</row>
    <row r="6" spans="1:20" s="1" customFormat="1" ht="20.25" customHeight="1" x14ac:dyDescent="0.2">
      <c r="A6" s="76" t="s">
        <v>46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</row>
    <row r="7" spans="1:20" s="1" customFormat="1" ht="52.5" customHeight="1" thickBot="1" x14ac:dyDescent="0.25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</row>
    <row r="8" spans="1:20" ht="65.25" customHeight="1" thickBot="1" x14ac:dyDescent="0.25">
      <c r="A8" s="89" t="s">
        <v>17</v>
      </c>
      <c r="B8" s="92" t="s">
        <v>14</v>
      </c>
      <c r="C8" s="89" t="s">
        <v>38</v>
      </c>
      <c r="D8" s="89" t="s">
        <v>19</v>
      </c>
      <c r="E8" s="73" t="s">
        <v>27</v>
      </c>
      <c r="F8" s="89" t="s">
        <v>18</v>
      </c>
      <c r="G8" s="89" t="s">
        <v>15</v>
      </c>
      <c r="H8" s="95" t="s">
        <v>10</v>
      </c>
      <c r="I8" s="81" t="s">
        <v>8</v>
      </c>
      <c r="J8" s="82"/>
      <c r="K8" s="82"/>
      <c r="L8" s="82"/>
      <c r="M8" s="82"/>
      <c r="N8" s="83"/>
      <c r="O8" s="85" t="s">
        <v>1</v>
      </c>
      <c r="P8" s="86"/>
      <c r="Q8" s="89" t="s">
        <v>16</v>
      </c>
      <c r="S8" s="15"/>
    </row>
    <row r="9" spans="1:20" ht="66" customHeight="1" x14ac:dyDescent="0.2">
      <c r="A9" s="90"/>
      <c r="B9" s="93"/>
      <c r="C9" s="90"/>
      <c r="D9" s="90"/>
      <c r="E9" s="74"/>
      <c r="F9" s="90"/>
      <c r="G9" s="90"/>
      <c r="H9" s="96"/>
      <c r="I9" s="79" t="s">
        <v>12</v>
      </c>
      <c r="J9" s="80"/>
      <c r="K9" s="89" t="s">
        <v>9</v>
      </c>
      <c r="L9" s="87" t="s">
        <v>13</v>
      </c>
      <c r="M9" s="88"/>
      <c r="N9" s="89" t="s">
        <v>11</v>
      </c>
      <c r="O9" s="89" t="s">
        <v>3</v>
      </c>
      <c r="P9" s="89" t="s">
        <v>0</v>
      </c>
      <c r="Q9" s="90"/>
    </row>
    <row r="10" spans="1:20" ht="111.75" customHeight="1" thickBot="1" x14ac:dyDescent="0.25">
      <c r="A10" s="91"/>
      <c r="B10" s="94"/>
      <c r="C10" s="91"/>
      <c r="D10" s="91"/>
      <c r="E10" s="75"/>
      <c r="F10" s="91"/>
      <c r="G10" s="91"/>
      <c r="H10" s="97"/>
      <c r="I10" s="69" t="s">
        <v>4</v>
      </c>
      <c r="J10" s="70" t="s">
        <v>5</v>
      </c>
      <c r="K10" s="91"/>
      <c r="L10" s="71" t="s">
        <v>6</v>
      </c>
      <c r="M10" s="72" t="s">
        <v>7</v>
      </c>
      <c r="N10" s="91"/>
      <c r="O10" s="91"/>
      <c r="P10" s="91"/>
      <c r="Q10" s="91"/>
    </row>
    <row r="11" spans="1:20" s="1" customFormat="1" ht="44.25" customHeight="1" x14ac:dyDescent="0.5">
      <c r="A11" s="20">
        <v>1</v>
      </c>
      <c r="B11" s="21" t="s">
        <v>24</v>
      </c>
      <c r="C11" s="22" t="s">
        <v>39</v>
      </c>
      <c r="D11" s="22" t="s">
        <v>28</v>
      </c>
      <c r="E11" s="21" t="s">
        <v>36</v>
      </c>
      <c r="F11" s="23" t="s">
        <v>21</v>
      </c>
      <c r="G11" s="24">
        <v>85000</v>
      </c>
      <c r="H11" s="25">
        <v>8576.99</v>
      </c>
      <c r="I11" s="26">
        <f t="shared" ref="I11:I14" si="0">G11*2.87/100</f>
        <v>2439.5</v>
      </c>
      <c r="J11" s="27">
        <f t="shared" ref="J11:J14" si="1">G11*7.1/100</f>
        <v>6035</v>
      </c>
      <c r="K11" s="28">
        <f>74808*1.1%</f>
        <v>822.88800000000003</v>
      </c>
      <c r="L11" s="29">
        <f t="shared" ref="L11:L14" si="2">G11*3.04/100</f>
        <v>2584</v>
      </c>
      <c r="M11" s="27">
        <f t="shared" ref="M11:M14" si="3">G11*7.09/100</f>
        <v>6026.5</v>
      </c>
      <c r="N11" s="30">
        <v>0</v>
      </c>
      <c r="O11" s="31">
        <f t="shared" ref="O11:O14" si="4">H11+I11+L11+N11</f>
        <v>13600.49</v>
      </c>
      <c r="P11" s="32">
        <f t="shared" ref="P11:P14" si="5">J11+K11+M11</f>
        <v>12884.387999999999</v>
      </c>
      <c r="Q11" s="33">
        <f t="shared" ref="Q11:Q14" si="6">G11-O11</f>
        <v>71399.509999999995</v>
      </c>
    </row>
    <row r="12" spans="1:20" s="1" customFormat="1" ht="69.75" customHeight="1" x14ac:dyDescent="0.5">
      <c r="A12" s="20">
        <f>A11+1</f>
        <v>2</v>
      </c>
      <c r="B12" s="21" t="s">
        <v>23</v>
      </c>
      <c r="C12" s="22" t="s">
        <v>39</v>
      </c>
      <c r="D12" s="22" t="s">
        <v>28</v>
      </c>
      <c r="E12" s="21" t="s">
        <v>37</v>
      </c>
      <c r="F12" s="23" t="s">
        <v>21</v>
      </c>
      <c r="G12" s="24">
        <v>75000</v>
      </c>
      <c r="H12" s="30">
        <v>5993.89</v>
      </c>
      <c r="I12" s="26">
        <f t="shared" si="0"/>
        <v>2152.5</v>
      </c>
      <c r="J12" s="27">
        <f t="shared" si="1"/>
        <v>5325</v>
      </c>
      <c r="K12" s="28">
        <f t="shared" ref="K12:K13" si="7">74808*1.1%</f>
        <v>822.88800000000003</v>
      </c>
      <c r="L12" s="29">
        <f t="shared" si="2"/>
        <v>2280</v>
      </c>
      <c r="M12" s="27">
        <f t="shared" si="3"/>
        <v>5317.5</v>
      </c>
      <c r="N12" s="34">
        <v>1577.45</v>
      </c>
      <c r="O12" s="31">
        <f t="shared" si="4"/>
        <v>12003.84</v>
      </c>
      <c r="P12" s="32">
        <f t="shared" si="5"/>
        <v>11465.387999999999</v>
      </c>
      <c r="Q12" s="33">
        <f t="shared" si="6"/>
        <v>62996.160000000003</v>
      </c>
    </row>
    <row r="13" spans="1:20" s="1" customFormat="1" ht="81.75" customHeight="1" x14ac:dyDescent="0.5">
      <c r="A13" s="20">
        <f t="shared" ref="A13:A14" si="8">A12+1</f>
        <v>3</v>
      </c>
      <c r="B13" s="21" t="s">
        <v>22</v>
      </c>
      <c r="C13" s="22" t="s">
        <v>39</v>
      </c>
      <c r="D13" s="22" t="s">
        <v>28</v>
      </c>
      <c r="E13" s="21" t="s">
        <v>37</v>
      </c>
      <c r="F13" s="23" t="s">
        <v>21</v>
      </c>
      <c r="G13" s="24">
        <v>75000</v>
      </c>
      <c r="H13" s="30">
        <v>4372.42</v>
      </c>
      <c r="I13" s="26">
        <f t="shared" si="0"/>
        <v>2152.5</v>
      </c>
      <c r="J13" s="27">
        <f t="shared" si="1"/>
        <v>5325</v>
      </c>
      <c r="K13" s="28">
        <f t="shared" si="7"/>
        <v>822.88800000000003</v>
      </c>
      <c r="L13" s="29">
        <f t="shared" si="2"/>
        <v>2280</v>
      </c>
      <c r="M13" s="27">
        <f t="shared" si="3"/>
        <v>5317.5</v>
      </c>
      <c r="N13" s="30">
        <v>0</v>
      </c>
      <c r="O13" s="31">
        <f t="shared" si="4"/>
        <v>8804.92</v>
      </c>
      <c r="P13" s="32">
        <f t="shared" si="5"/>
        <v>11465.387999999999</v>
      </c>
      <c r="Q13" s="33">
        <f t="shared" si="6"/>
        <v>66195.08</v>
      </c>
    </row>
    <row r="14" spans="1:20" s="1" customFormat="1" ht="73.5" customHeight="1" x14ac:dyDescent="0.5">
      <c r="A14" s="20">
        <f t="shared" si="8"/>
        <v>4</v>
      </c>
      <c r="B14" s="21" t="s">
        <v>25</v>
      </c>
      <c r="C14" s="22" t="s">
        <v>39</v>
      </c>
      <c r="D14" s="22" t="s">
        <v>28</v>
      </c>
      <c r="E14" s="21" t="s">
        <v>44</v>
      </c>
      <c r="F14" s="23" t="s">
        <v>21</v>
      </c>
      <c r="G14" s="24">
        <v>50000</v>
      </c>
      <c r="H14" s="30">
        <v>0</v>
      </c>
      <c r="I14" s="26">
        <f t="shared" si="0"/>
        <v>1435</v>
      </c>
      <c r="J14" s="27">
        <f t="shared" si="1"/>
        <v>3550</v>
      </c>
      <c r="K14" s="28">
        <f>+G14*1.1%</f>
        <v>550</v>
      </c>
      <c r="L14" s="29">
        <f t="shared" si="2"/>
        <v>1520</v>
      </c>
      <c r="M14" s="27">
        <f t="shared" si="3"/>
        <v>3545</v>
      </c>
      <c r="N14" s="30">
        <v>1577.45</v>
      </c>
      <c r="O14" s="31">
        <f t="shared" si="4"/>
        <v>4532.45</v>
      </c>
      <c r="P14" s="32">
        <f t="shared" si="5"/>
        <v>7645</v>
      </c>
      <c r="Q14" s="33">
        <f t="shared" si="6"/>
        <v>45467.55</v>
      </c>
    </row>
    <row r="15" spans="1:20" s="1" customFormat="1" ht="57.75" customHeight="1" thickBot="1" x14ac:dyDescent="0.25">
      <c r="A15" s="103" t="s">
        <v>26</v>
      </c>
      <c r="B15" s="104"/>
      <c r="C15" s="104"/>
      <c r="D15" s="104"/>
      <c r="E15" s="105"/>
      <c r="F15" s="35"/>
      <c r="G15" s="36">
        <f t="shared" ref="G15:Q15" si="9">SUM(G11:G14)</f>
        <v>285000</v>
      </c>
      <c r="H15" s="36">
        <f t="shared" si="9"/>
        <v>18943.300000000003</v>
      </c>
      <c r="I15" s="36">
        <f t="shared" si="9"/>
        <v>8179.5</v>
      </c>
      <c r="J15" s="36">
        <f t="shared" si="9"/>
        <v>20235</v>
      </c>
      <c r="K15" s="36">
        <f t="shared" si="9"/>
        <v>3018.6640000000002</v>
      </c>
      <c r="L15" s="36">
        <f t="shared" si="9"/>
        <v>8664</v>
      </c>
      <c r="M15" s="36">
        <f t="shared" si="9"/>
        <v>20206.5</v>
      </c>
      <c r="N15" s="36">
        <f t="shared" si="9"/>
        <v>3154.9</v>
      </c>
      <c r="O15" s="36">
        <f t="shared" si="9"/>
        <v>38941.699999999997</v>
      </c>
      <c r="P15" s="36">
        <f t="shared" si="9"/>
        <v>43460.163999999997</v>
      </c>
      <c r="Q15" s="36">
        <f t="shared" si="9"/>
        <v>246058.3</v>
      </c>
    </row>
    <row r="16" spans="1:20" s="1" customFormat="1" ht="51.75" customHeight="1" thickBot="1" x14ac:dyDescent="0.25">
      <c r="A16" s="106" t="s">
        <v>20</v>
      </c>
      <c r="B16" s="107"/>
      <c r="C16" s="107"/>
      <c r="D16" s="107"/>
      <c r="E16" s="108"/>
      <c r="F16" s="37"/>
      <c r="G16" s="38">
        <f>SUM(G15)</f>
        <v>285000</v>
      </c>
      <c r="H16" s="38">
        <f t="shared" ref="H16:Q16" si="10">SUM(H15)</f>
        <v>18943.300000000003</v>
      </c>
      <c r="I16" s="38">
        <f t="shared" si="10"/>
        <v>8179.5</v>
      </c>
      <c r="J16" s="38">
        <f t="shared" si="10"/>
        <v>20235</v>
      </c>
      <c r="K16" s="38">
        <f t="shared" si="10"/>
        <v>3018.6640000000002</v>
      </c>
      <c r="L16" s="38">
        <f t="shared" si="10"/>
        <v>8664</v>
      </c>
      <c r="M16" s="38">
        <f t="shared" si="10"/>
        <v>20206.5</v>
      </c>
      <c r="N16" s="38">
        <f t="shared" si="10"/>
        <v>3154.9</v>
      </c>
      <c r="O16" s="38">
        <f t="shared" si="10"/>
        <v>38941.699999999997</v>
      </c>
      <c r="P16" s="38">
        <f t="shared" si="10"/>
        <v>43460.163999999997</v>
      </c>
      <c r="Q16" s="38">
        <f t="shared" si="10"/>
        <v>246058.3</v>
      </c>
    </row>
    <row r="17" spans="1:18" s="1" customFormat="1" ht="24" customHeight="1" x14ac:dyDescent="0.2">
      <c r="A17" s="39"/>
      <c r="B17" s="39"/>
      <c r="C17" s="39"/>
      <c r="D17" s="39"/>
      <c r="E17" s="39"/>
      <c r="F17" s="40"/>
      <c r="G17" s="41"/>
      <c r="H17" s="42"/>
      <c r="I17" s="43"/>
      <c r="J17" s="41"/>
      <c r="K17" s="44"/>
      <c r="L17" s="41"/>
      <c r="M17" s="41"/>
      <c r="N17" s="41"/>
      <c r="O17" s="41"/>
      <c r="P17" s="45"/>
      <c r="Q17" s="41"/>
    </row>
    <row r="18" spans="1:18" s="1" customFormat="1" ht="24" customHeight="1" x14ac:dyDescent="0.5">
      <c r="A18" s="39" t="s">
        <v>30</v>
      </c>
      <c r="B18" s="46"/>
      <c r="C18" s="46"/>
      <c r="D18" s="46"/>
      <c r="E18" s="47"/>
      <c r="F18" s="47"/>
      <c r="G18" s="41"/>
      <c r="H18" s="41"/>
      <c r="I18" s="48"/>
      <c r="J18" s="65" t="s">
        <v>31</v>
      </c>
      <c r="K18" s="41"/>
      <c r="L18" s="65"/>
      <c r="M18" s="65" t="s">
        <v>32</v>
      </c>
      <c r="N18" s="47"/>
      <c r="O18" s="65" t="s">
        <v>33</v>
      </c>
      <c r="P18" s="65"/>
      <c r="Q18" s="41"/>
      <c r="R18" s="17"/>
    </row>
    <row r="19" spans="1:18" s="1" customFormat="1" ht="24" customHeight="1" x14ac:dyDescent="0.5">
      <c r="A19" s="39"/>
      <c r="B19" s="46"/>
      <c r="C19" s="46"/>
      <c r="D19" s="46"/>
      <c r="E19" s="47"/>
      <c r="F19" s="47"/>
      <c r="G19" s="41"/>
      <c r="H19" s="41"/>
      <c r="I19" s="48"/>
      <c r="J19" s="54" t="s">
        <v>34</v>
      </c>
      <c r="K19" s="41"/>
      <c r="L19" s="44"/>
      <c r="M19" s="49"/>
      <c r="N19" s="47"/>
      <c r="O19" s="47"/>
      <c r="P19" s="49"/>
      <c r="Q19" s="41"/>
      <c r="R19" s="17"/>
    </row>
    <row r="20" spans="1:18" s="1" customFormat="1" ht="24" customHeight="1" x14ac:dyDescent="0.2">
      <c r="A20" s="39" t="s">
        <v>2</v>
      </c>
      <c r="B20" s="46"/>
      <c r="C20" s="46"/>
      <c r="D20" s="46"/>
      <c r="E20" s="47"/>
      <c r="F20" s="47"/>
      <c r="G20" s="41"/>
      <c r="H20" s="41"/>
      <c r="I20" s="47"/>
      <c r="J20" s="54" t="s">
        <v>41</v>
      </c>
      <c r="K20" s="41"/>
      <c r="L20" s="44"/>
      <c r="M20" s="47"/>
      <c r="N20" s="47"/>
      <c r="O20" s="47"/>
      <c r="P20" s="47"/>
      <c r="Q20" s="41"/>
      <c r="R20" s="17"/>
    </row>
    <row r="21" spans="1:18" s="16" customFormat="1" ht="27" customHeight="1" x14ac:dyDescent="0.2">
      <c r="A21" s="99" t="s">
        <v>35</v>
      </c>
      <c r="B21" s="99"/>
      <c r="C21" s="99"/>
      <c r="D21" s="99"/>
      <c r="E21" s="99"/>
      <c r="F21" s="99"/>
      <c r="G21" s="99"/>
      <c r="H21" s="99"/>
      <c r="I21" s="41"/>
      <c r="J21" s="41"/>
      <c r="K21" s="41"/>
      <c r="L21" s="44"/>
      <c r="M21" s="41"/>
      <c r="N21" s="41"/>
      <c r="O21" s="41"/>
      <c r="P21" s="41"/>
      <c r="Q21" s="41"/>
      <c r="R21" s="17"/>
    </row>
    <row r="22" spans="1:18" s="16" customFormat="1" ht="33.75" customHeight="1" x14ac:dyDescent="0.2">
      <c r="A22" s="48" t="s">
        <v>42</v>
      </c>
      <c r="B22" s="46"/>
      <c r="C22" s="46"/>
      <c r="D22" s="46"/>
      <c r="E22" s="47"/>
      <c r="F22" s="47"/>
      <c r="G22" s="46"/>
      <c r="H22" s="50"/>
      <c r="I22" s="57"/>
      <c r="J22" s="64"/>
      <c r="K22" s="61"/>
      <c r="L22" s="51"/>
      <c r="M22" s="58"/>
      <c r="N22" s="58"/>
      <c r="O22" s="52"/>
      <c r="P22" s="58"/>
      <c r="Q22" s="44"/>
      <c r="R22" s="18"/>
    </row>
    <row r="23" spans="1:18" s="16" customFormat="1" ht="24" customHeight="1" x14ac:dyDescent="0.2">
      <c r="A23" s="47" t="s">
        <v>43</v>
      </c>
      <c r="B23" s="46"/>
      <c r="C23" s="46"/>
      <c r="D23" s="46"/>
      <c r="E23" s="47"/>
      <c r="F23" s="47"/>
      <c r="G23" s="46"/>
      <c r="H23" s="53"/>
      <c r="I23" s="62"/>
      <c r="J23" s="63"/>
      <c r="K23" s="59"/>
      <c r="L23" s="55"/>
      <c r="M23" s="55"/>
      <c r="N23" s="59"/>
      <c r="O23" s="51"/>
      <c r="P23" s="41"/>
      <c r="Q23" s="66"/>
      <c r="R23" s="18"/>
    </row>
    <row r="24" spans="1:18" s="16" customFormat="1" ht="76.5" customHeight="1" x14ac:dyDescent="0.2">
      <c r="A24" s="102" t="s">
        <v>45</v>
      </c>
      <c r="B24" s="102"/>
      <c r="C24" s="102"/>
      <c r="D24" s="102"/>
      <c r="E24" s="102"/>
      <c r="F24" s="102"/>
      <c r="G24" s="102"/>
      <c r="H24" s="102"/>
      <c r="I24" s="54"/>
      <c r="J24" s="54"/>
      <c r="K24" s="44"/>
      <c r="L24" s="56"/>
      <c r="M24" s="55"/>
      <c r="N24" s="44"/>
      <c r="O24" s="44"/>
      <c r="P24" s="44"/>
      <c r="Q24" s="60"/>
      <c r="R24" s="18"/>
    </row>
    <row r="25" spans="1:18" s="1" customFormat="1" ht="76.5" customHeight="1" x14ac:dyDescent="0.2">
      <c r="A25" s="99" t="s">
        <v>30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44"/>
      <c r="M25" s="44"/>
      <c r="N25" s="44"/>
      <c r="O25" s="44"/>
      <c r="P25" s="44"/>
      <c r="Q25" s="44"/>
    </row>
    <row r="26" spans="1:18" s="1" customFormat="1" ht="24" customHeight="1" x14ac:dyDescent="0.2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8"/>
      <c r="M26" s="8"/>
      <c r="N26" s="8"/>
      <c r="O26" s="8"/>
      <c r="P26" s="8"/>
      <c r="Q26" s="8"/>
    </row>
    <row r="27" spans="1:18" s="1" customFormat="1" ht="24" customHeight="1" x14ac:dyDescent="0.2">
      <c r="B27" s="2"/>
      <c r="C27" s="2"/>
      <c r="D27" s="2"/>
      <c r="F27" s="2"/>
      <c r="G27" s="2"/>
      <c r="H27" s="12"/>
      <c r="I27" s="3"/>
      <c r="J27" s="8"/>
      <c r="L27" s="8"/>
      <c r="M27" s="8"/>
      <c r="N27" s="8"/>
      <c r="O27" s="8"/>
      <c r="P27" s="8"/>
      <c r="Q27" s="8"/>
    </row>
    <row r="28" spans="1:18" s="1" customFormat="1" ht="24" customHeight="1" x14ac:dyDescent="0.2">
      <c r="B28" s="2"/>
      <c r="C28" s="2"/>
      <c r="D28" s="2"/>
      <c r="F28" s="2"/>
      <c r="G28" s="2"/>
      <c r="H28" s="12"/>
      <c r="I28" s="3"/>
      <c r="J28" s="8"/>
      <c r="L28" s="8"/>
      <c r="M28" s="8"/>
      <c r="N28" s="8"/>
      <c r="O28" s="8"/>
      <c r="P28" s="8"/>
      <c r="Q28" s="8"/>
    </row>
    <row r="29" spans="1:18" s="1" customFormat="1" ht="24" customHeight="1" x14ac:dyDescent="0.2">
      <c r="A29" s="4"/>
      <c r="B29" s="2"/>
      <c r="C29" s="2"/>
      <c r="D29" s="2"/>
      <c r="F29" s="2"/>
      <c r="G29" s="2"/>
      <c r="H29" s="12"/>
      <c r="I29" s="3"/>
      <c r="J29" s="8"/>
      <c r="L29" s="8"/>
      <c r="O29" s="8"/>
      <c r="P29" s="8"/>
      <c r="Q29" s="8"/>
    </row>
    <row r="30" spans="1:18" s="1" customFormat="1" ht="24" customHeight="1" x14ac:dyDescent="0.2">
      <c r="A30" s="100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</row>
    <row r="31" spans="1:18" s="1" customFormat="1" ht="24" customHeight="1" x14ac:dyDescent="0.2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</row>
    <row r="32" spans="1:18" s="1" customFormat="1" ht="24" customHeight="1" x14ac:dyDescent="0.2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</row>
    <row r="33" spans="1:17" s="1" customFormat="1" ht="24" customHeight="1" x14ac:dyDescent="0.2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s="1" customFormat="1" ht="24" customHeight="1" x14ac:dyDescent="0.2">
      <c r="A34" s="98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s="1" customFormat="1" ht="15.75" x14ac:dyDescent="0.2">
      <c r="A35" s="98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  <row r="36" spans="1:17" s="1" customFormat="1" ht="15.75" x14ac:dyDescent="0.2">
      <c r="A36" s="4"/>
      <c r="B36" s="4"/>
      <c r="C36" s="4"/>
      <c r="D36" s="4"/>
      <c r="E36" s="4"/>
      <c r="F36" s="5"/>
      <c r="G36" s="5"/>
      <c r="H36" s="13"/>
      <c r="I36" s="6"/>
      <c r="J36" s="4"/>
      <c r="K36" s="4"/>
      <c r="L36" s="4"/>
      <c r="M36" s="4"/>
      <c r="N36" s="4"/>
      <c r="O36" s="4"/>
      <c r="P36" s="4"/>
      <c r="Q36" s="4"/>
    </row>
    <row r="37" spans="1:17" s="1" customFormat="1" ht="15.75" x14ac:dyDescent="0.2">
      <c r="A37" s="4"/>
      <c r="B37" s="4"/>
      <c r="C37" s="4"/>
      <c r="D37" s="4"/>
      <c r="E37" s="4"/>
      <c r="F37" s="5"/>
      <c r="G37" s="5"/>
      <c r="H37" s="13"/>
      <c r="I37" s="6"/>
      <c r="J37" s="4"/>
      <c r="K37" s="4"/>
      <c r="L37" s="4"/>
      <c r="M37" s="4"/>
      <c r="N37" s="4"/>
      <c r="O37" s="4"/>
      <c r="P37" s="4"/>
      <c r="Q37" s="4"/>
    </row>
    <row r="38" spans="1:17" s="1" customFormat="1" ht="15.75" x14ac:dyDescent="0.2">
      <c r="A38" s="4"/>
      <c r="B38" s="4"/>
      <c r="C38" s="4"/>
      <c r="D38" s="4"/>
      <c r="E38" s="4"/>
      <c r="F38" s="5"/>
      <c r="G38" s="5"/>
      <c r="H38" s="13"/>
      <c r="I38" s="6"/>
      <c r="J38" s="4"/>
      <c r="K38" s="4"/>
      <c r="L38" s="4"/>
      <c r="M38" s="4"/>
      <c r="N38" s="4"/>
      <c r="O38" s="4"/>
      <c r="P38" s="4"/>
      <c r="Q38" s="4"/>
    </row>
    <row r="39" spans="1:17" s="1" customFormat="1" ht="15.75" x14ac:dyDescent="0.2">
      <c r="A39" s="4"/>
      <c r="B39" s="4"/>
      <c r="C39" s="4"/>
      <c r="D39" s="4"/>
      <c r="E39" s="4"/>
      <c r="F39" s="5"/>
      <c r="G39" s="5"/>
      <c r="H39" s="13"/>
      <c r="I39" s="6"/>
      <c r="J39" s="4"/>
      <c r="K39" s="4"/>
      <c r="L39" s="4"/>
      <c r="M39" s="4"/>
      <c r="N39" s="4"/>
      <c r="O39" s="4"/>
      <c r="P39" s="4"/>
      <c r="Q39" s="4"/>
    </row>
    <row r="40" spans="1:17" s="1" customFormat="1" ht="15.75" x14ac:dyDescent="0.2">
      <c r="A40" s="4"/>
      <c r="B40" s="4"/>
      <c r="C40" s="4"/>
      <c r="D40" s="4"/>
      <c r="E40" s="4"/>
      <c r="F40" s="5"/>
      <c r="G40" s="5"/>
      <c r="H40" s="13"/>
      <c r="I40" s="6"/>
      <c r="J40" s="4"/>
      <c r="K40" s="4"/>
      <c r="L40" s="4"/>
      <c r="M40" s="4"/>
      <c r="N40" s="4"/>
      <c r="O40" s="4"/>
      <c r="P40" s="4"/>
      <c r="Q40" s="4"/>
    </row>
    <row r="41" spans="1:17" s="1" customFormat="1" ht="15.75" x14ac:dyDescent="0.2">
      <c r="A41" s="4"/>
      <c r="B41" s="4"/>
      <c r="C41" s="4"/>
      <c r="D41" s="4"/>
      <c r="E41" s="4"/>
      <c r="F41" s="5"/>
      <c r="G41" s="5"/>
      <c r="H41" s="13"/>
      <c r="I41" s="6"/>
      <c r="J41" s="4"/>
      <c r="K41" s="4"/>
      <c r="L41" s="4"/>
      <c r="M41" s="4"/>
      <c r="N41" s="4"/>
      <c r="O41" s="4"/>
      <c r="P41" s="4"/>
      <c r="Q41" s="4"/>
    </row>
    <row r="42" spans="1:17" s="1" customFormat="1" x14ac:dyDescent="0.2">
      <c r="F42" s="2"/>
      <c r="G42" s="2"/>
      <c r="H42" s="12"/>
      <c r="I42" s="3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  <row r="1351" spans="6:9" s="1" customFormat="1" x14ac:dyDescent="0.2">
      <c r="F1351" s="2"/>
      <c r="G1351" s="2"/>
      <c r="H1351" s="12"/>
      <c r="I1351" s="3"/>
    </row>
    <row r="1352" spans="6:9" s="1" customFormat="1" x14ac:dyDescent="0.2">
      <c r="F1352" s="2"/>
      <c r="G1352" s="2"/>
      <c r="H1352" s="12"/>
      <c r="I1352" s="3"/>
    </row>
    <row r="1353" spans="6:9" s="1" customFormat="1" x14ac:dyDescent="0.2">
      <c r="F1353" s="2"/>
      <c r="G1353" s="2"/>
      <c r="H1353" s="12"/>
      <c r="I1353" s="3"/>
    </row>
    <row r="1354" spans="6:9" s="1" customFormat="1" x14ac:dyDescent="0.2">
      <c r="F1354" s="2"/>
      <c r="G1354" s="2"/>
      <c r="H1354" s="12"/>
      <c r="I1354" s="3"/>
    </row>
    <row r="1355" spans="6:9" s="1" customFormat="1" x14ac:dyDescent="0.2">
      <c r="F1355" s="2"/>
      <c r="G1355" s="2"/>
      <c r="H1355" s="12"/>
      <c r="I1355" s="3"/>
    </row>
    <row r="1356" spans="6:9" s="1" customFormat="1" x14ac:dyDescent="0.2">
      <c r="F1356" s="2"/>
      <c r="G1356" s="2"/>
      <c r="H1356" s="12"/>
      <c r="I1356" s="3"/>
    </row>
  </sheetData>
  <mergeCells count="31">
    <mergeCell ref="C8:C10"/>
    <mergeCell ref="D8:D10"/>
    <mergeCell ref="F8:F10"/>
    <mergeCell ref="A24:H24"/>
    <mergeCell ref="A21:H21"/>
    <mergeCell ref="A15:E15"/>
    <mergeCell ref="A16:E16"/>
    <mergeCell ref="A35:Q35"/>
    <mergeCell ref="A31:Q31"/>
    <mergeCell ref="A33:Q33"/>
    <mergeCell ref="A32:Q32"/>
    <mergeCell ref="A25:K25"/>
    <mergeCell ref="A34:Q34"/>
    <mergeCell ref="A30:Q30"/>
    <mergeCell ref="A26:K26"/>
    <mergeCell ref="A6:Q7"/>
    <mergeCell ref="A4:Q4"/>
    <mergeCell ref="I9:J9"/>
    <mergeCell ref="I8:N8"/>
    <mergeCell ref="A5:Q5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</mergeCells>
  <phoneticPr fontId="2" type="noConversion"/>
  <printOptions horizontalCentered="1"/>
  <pageMargins left="0" right="0" top="0.15748031496063" bottom="0.15748031496063" header="0" footer="0"/>
  <pageSetup paperSize="5" scale="30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fijos</vt:lpstr>
      <vt:lpstr>'Empleados fijos'!Área_de_impresión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Ramona Espinal</cp:lastModifiedBy>
  <cp:lastPrinted>2022-03-04T19:05:23Z</cp:lastPrinted>
  <dcterms:created xsi:type="dcterms:W3CDTF">2006-07-11T17:39:34Z</dcterms:created>
  <dcterms:modified xsi:type="dcterms:W3CDTF">2023-06-15T18:23:36Z</dcterms:modified>
</cp:coreProperties>
</file>