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8_{9A853E35-D5A9-491E-9ECC-B1D3917CEEB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13" i="1"/>
  <c r="A14" i="1" s="1"/>
  <c r="M13" i="1"/>
  <c r="L13" i="1"/>
  <c r="J13" i="1"/>
  <c r="I13" i="1"/>
  <c r="O13" i="1" s="1"/>
  <c r="Q13" i="1" s="1"/>
  <c r="P13" i="1" l="1"/>
  <c r="K12" i="1"/>
  <c r="K11" i="1"/>
  <c r="K14" i="1"/>
  <c r="A12" i="1" l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4" i="1"/>
  <c r="M14" i="1"/>
  <c r="I11" i="1"/>
  <c r="J11" i="1"/>
  <c r="I12" i="1"/>
  <c r="J12" i="1"/>
  <c r="P12" i="1" s="1"/>
  <c r="I14" i="1"/>
  <c r="O14" i="1" s="1"/>
  <c r="J14" i="1"/>
  <c r="O12" i="1" l="1"/>
  <c r="P14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<sst xmlns="http://schemas.openxmlformats.org/spreadsheetml/2006/main" count="58" uniqueCount="49">
  <si>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</si>
  <si>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</si>
  <si>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</si>
  <si>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</si>
  <si>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</si>
  <si>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</si>
  <si>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</si>
  <si>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</si>
  <si>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</si>
  <si>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</si>
  <si>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</si>
  <si>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</si>
  <si>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</si>
  <si>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</si>
  <si>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</si>
  <si>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</si>
  <si>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</si>
  <si>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</si>
  <si>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</si>
  <si>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</si>
  <si>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</si>
  <si>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</si>
  <si>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</si>
  <si>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</si>
  <si>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</si>
  <si>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</si>
  <si>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</si>
  <si>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</si>
  <si>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</si>
  <si>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</si>
  <si>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</si>
  <si>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</si>
  <si>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</si>
  <si>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</si>
  <si>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</si>
  <si>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</si>
  <si>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</si>
  <si>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</si>
  <si>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</si>
  <si>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</si>
  <si>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</si>
  <si>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</si>
  <si>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</si>
  <si>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</si>
  <si>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RD$1,577.45 por cada dependiente adicional registrado.</t>
  </si>
  <si>
    <t>Carrera Administrativa</t>
  </si>
  <si>
    <t>RAMON AMAURIS RODRIGUEZ BERROA</t>
  </si>
  <si>
    <t>Masculino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</si>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</sst>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642937</xdr:colOff>
      <xdr:row>2</xdr:row>
      <xdr:rowOff>285750</xdr:rowOff>
    </xdr:from>
    <xdr:to>
      <xdr:col>16</xdr:col>
      <xdr:colOff>1608187</xdr:colOff>
      <xdr:row>5</xdr:row>
      <xdr:rowOff>1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1452563"/>
          <a:ext cx="3036937" cy="19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zoomScale="40" zoomScaleNormal="70" zoomScaleSheetLayoutView="40" workbookViewId="0">
      <selection activeCell="G12" sqref="G12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92" t="s">
        <v>39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9"/>
      <c r="S4" s="19"/>
      <c r="T4" s="19"/>
    </row>
    <row r="5" spans="1:20" s="1" customFormat="1" ht="78" customHeight="1" x14ac:dyDescent="0.2">
      <c r="A5" s="98" t="s">
        <v>28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20" s="1" customFormat="1" ht="20.25" customHeight="1" x14ac:dyDescent="0.2">
      <c r="A6" s="90" t="s">
        <v>48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0" s="1" customFormat="1" ht="52.5" customHeight="1" thickBo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0" ht="65.25" customHeight="1" thickBot="1" x14ac:dyDescent="0.25">
      <c r="A8" s="76" t="s">
        <v>17</v>
      </c>
      <c r="B8" s="103" t="s">
        <v>14</v>
      </c>
      <c r="C8" s="76" t="s">
        <v>37</v>
      </c>
      <c r="D8" s="76" t="s">
        <v>19</v>
      </c>
      <c r="E8" s="73" t="s">
        <v>26</v>
      </c>
      <c r="F8" s="76" t="s">
        <v>18</v>
      </c>
      <c r="G8" s="76" t="s">
        <v>15</v>
      </c>
      <c r="H8" s="106" t="s">
        <v>10</v>
      </c>
      <c r="I8" s="95" t="s">
        <v>8</v>
      </c>
      <c r="J8" s="96"/>
      <c r="K8" s="96"/>
      <c r="L8" s="96"/>
      <c r="M8" s="96"/>
      <c r="N8" s="97"/>
      <c r="O8" s="99" t="s">
        <v>1</v>
      </c>
      <c r="P8" s="100"/>
      <c r="Q8" s="76" t="s">
        <v>16</v>
      </c>
      <c r="S8" s="15"/>
    </row>
    <row r="9" spans="1:20" ht="66" customHeight="1" x14ac:dyDescent="0.2">
      <c r="A9" s="77"/>
      <c r="B9" s="104"/>
      <c r="C9" s="77"/>
      <c r="D9" s="77"/>
      <c r="E9" s="74"/>
      <c r="F9" s="77"/>
      <c r="G9" s="77"/>
      <c r="H9" s="107"/>
      <c r="I9" s="93" t="s">
        <v>12</v>
      </c>
      <c r="J9" s="94"/>
      <c r="K9" s="76" t="s">
        <v>9</v>
      </c>
      <c r="L9" s="101" t="s">
        <v>13</v>
      </c>
      <c r="M9" s="102"/>
      <c r="N9" s="76" t="s">
        <v>11</v>
      </c>
      <c r="O9" s="76" t="s">
        <v>3</v>
      </c>
      <c r="P9" s="76" t="s">
        <v>0</v>
      </c>
      <c r="Q9" s="77"/>
    </row>
    <row r="10" spans="1:20" ht="111.75" customHeight="1" thickBot="1" x14ac:dyDescent="0.25">
      <c r="A10" s="78"/>
      <c r="B10" s="105"/>
      <c r="C10" s="78"/>
      <c r="D10" s="78"/>
      <c r="E10" s="75"/>
      <c r="F10" s="78"/>
      <c r="G10" s="78"/>
      <c r="H10" s="108"/>
      <c r="I10" s="69" t="s">
        <v>4</v>
      </c>
      <c r="J10" s="70" t="s">
        <v>5</v>
      </c>
      <c r="K10" s="78"/>
      <c r="L10" s="71" t="s">
        <v>6</v>
      </c>
      <c r="M10" s="72" t="s">
        <v>7</v>
      </c>
      <c r="N10" s="78"/>
      <c r="O10" s="78"/>
      <c r="P10" s="78"/>
      <c r="Q10" s="78"/>
    </row>
    <row r="11" spans="1:20" s="1" customFormat="1" ht="44.25" customHeight="1" x14ac:dyDescent="0.5">
      <c r="A11" s="20">
        <v>1</v>
      </c>
      <c r="B11" s="21" t="s">
        <v>23</v>
      </c>
      <c r="C11" s="22" t="s">
        <v>38</v>
      </c>
      <c r="D11" s="22" t="s">
        <v>27</v>
      </c>
      <c r="E11" s="21" t="s">
        <v>35</v>
      </c>
      <c r="F11" s="23" t="s">
        <v>21</v>
      </c>
      <c r="G11" s="24">
        <v>100000</v>
      </c>
      <c r="H11" s="25">
        <v>12105.37</v>
      </c>
      <c r="I11" s="26">
        <f>G11*2.87/100</f>
        <v>2870</v>
      </c>
      <c r="J11" s="27">
        <f>G11*7.1/100</f>
        <v>7100</v>
      </c>
      <c r="K11" s="28">
        <f>74808*1.1%</f>
        <v>822.88800000000003</v>
      </c>
      <c r="L11" s="29">
        <f>G11*3.04/100</f>
        <v>3040</v>
      </c>
      <c r="M11" s="27">
        <f>G11*7.09/100</f>
        <v>7090</v>
      </c>
      <c r="N11" s="30">
        <v>0</v>
      </c>
      <c r="O11" s="31">
        <f>H11+I11+L11+N11</f>
        <v>18015.370000000003</v>
      </c>
      <c r="P11" s="32">
        <f>J11+K11+M11</f>
        <v>15012.887999999999</v>
      </c>
      <c r="Q11" s="33">
        <f>G11-O11</f>
        <v>81984.63</v>
      </c>
    </row>
    <row r="12" spans="1:20" s="1" customFormat="1" ht="69.75" customHeight="1" x14ac:dyDescent="0.5">
      <c r="A12" s="20">
        <f>A11+1</f>
        <v>2</v>
      </c>
      <c r="B12" s="21" t="s">
        <v>22</v>
      </c>
      <c r="C12" s="22" t="s">
        <v>38</v>
      </c>
      <c r="D12" s="22" t="s">
        <v>27</v>
      </c>
      <c r="E12" s="21" t="s">
        <v>36</v>
      </c>
      <c r="F12" s="23" t="s">
        <v>21</v>
      </c>
      <c r="G12" s="24">
        <v>90000</v>
      </c>
      <c r="H12" s="30">
        <v>9358.76</v>
      </c>
      <c r="I12" s="26">
        <f>G12*2.87/100</f>
        <v>2583</v>
      </c>
      <c r="J12" s="27">
        <f>G12*7.1/100</f>
        <v>6390</v>
      </c>
      <c r="K12" s="28">
        <f t="shared" ref="K12" si="0">74808*1.1%</f>
        <v>822.88800000000003</v>
      </c>
      <c r="L12" s="29">
        <f>G12*3.04/100</f>
        <v>2736</v>
      </c>
      <c r="M12" s="27">
        <f>G12*7.09/100</f>
        <v>6381</v>
      </c>
      <c r="N12" s="34">
        <v>1577.45</v>
      </c>
      <c r="O12" s="31">
        <f>H12+I12+L12+N12</f>
        <v>16255.210000000001</v>
      </c>
      <c r="P12" s="32">
        <f>J12+K12+M12</f>
        <v>13593.887999999999</v>
      </c>
      <c r="Q12" s="33">
        <f>G12-O12</f>
        <v>73744.789999999994</v>
      </c>
    </row>
    <row r="13" spans="1:20" ht="101.25" x14ac:dyDescent="0.5">
      <c r="A13" s="20">
        <f t="shared" ref="A13:A14" si="1">A12+1</f>
        <v>3</v>
      </c>
      <c r="B13" s="21" t="s">
        <v>46</v>
      </c>
      <c r="C13" s="22" t="s">
        <v>47</v>
      </c>
      <c r="D13" s="22" t="s">
        <v>27</v>
      </c>
      <c r="E13" s="21" t="s">
        <v>43</v>
      </c>
      <c r="F13" s="23" t="s">
        <v>45</v>
      </c>
      <c r="G13" s="24">
        <v>60000</v>
      </c>
      <c r="H13" s="30">
        <v>3486.68</v>
      </c>
      <c r="I13" s="26">
        <f>G13*2.87/100</f>
        <v>1722</v>
      </c>
      <c r="J13" s="27">
        <f>G13*7.1/100</f>
        <v>4260</v>
      </c>
      <c r="K13" s="28">
        <f>+G13*1.1%</f>
        <v>660.00000000000011</v>
      </c>
      <c r="L13" s="29">
        <f>G13*3.04/100</f>
        <v>1824</v>
      </c>
      <c r="M13" s="27">
        <f>G13*7.09/100</f>
        <v>4254</v>
      </c>
      <c r="N13" s="34">
        <v>0</v>
      </c>
      <c r="O13" s="31">
        <f>H13+I13+L13+N13</f>
        <v>7032.68</v>
      </c>
      <c r="P13" s="32">
        <f>J13+K13+M13</f>
        <v>9174</v>
      </c>
      <c r="Q13" s="33">
        <f>G13-O13</f>
        <v>52967.32</v>
      </c>
    </row>
    <row r="14" spans="1:20" s="1" customFormat="1" ht="73.5" customHeight="1" x14ac:dyDescent="0.5">
      <c r="A14" s="20">
        <f t="shared" si="1"/>
        <v>4</v>
      </c>
      <c r="B14" s="21" t="s">
        <v>24</v>
      </c>
      <c r="C14" s="22" t="s">
        <v>38</v>
      </c>
      <c r="D14" s="22" t="s">
        <v>27</v>
      </c>
      <c r="E14" s="21" t="s">
        <v>43</v>
      </c>
      <c r="F14" s="23" t="s">
        <v>21</v>
      </c>
      <c r="G14" s="24">
        <v>60000</v>
      </c>
      <c r="H14" s="30">
        <v>1510.24</v>
      </c>
      <c r="I14" s="26">
        <f>G14*2.87/100</f>
        <v>1722</v>
      </c>
      <c r="J14" s="27">
        <f>G14*7.1/100</f>
        <v>4260</v>
      </c>
      <c r="K14" s="28">
        <f>+G14*1.1%</f>
        <v>660.00000000000011</v>
      </c>
      <c r="L14" s="29">
        <f>G14*3.04/100</f>
        <v>1824</v>
      </c>
      <c r="M14" s="27">
        <f>G14*7.09/100</f>
        <v>4254</v>
      </c>
      <c r="N14" s="30">
        <v>1577.45</v>
      </c>
      <c r="O14" s="31">
        <f>H14+I14+L14+N14</f>
        <v>6633.69</v>
      </c>
      <c r="P14" s="32">
        <f>J14+K14+M14</f>
        <v>9174</v>
      </c>
      <c r="Q14" s="33">
        <f>G14-O14</f>
        <v>53366.31</v>
      </c>
    </row>
    <row r="15" spans="1:20" s="1" customFormat="1" ht="57.75" customHeight="1" thickBot="1" x14ac:dyDescent="0.25">
      <c r="A15" s="81" t="s">
        <v>25</v>
      </c>
      <c r="B15" s="82"/>
      <c r="C15" s="82"/>
      <c r="D15" s="82"/>
      <c r="E15" s="83"/>
      <c r="F15" s="35"/>
      <c r="G15" s="36">
        <f t="shared" ref="G15:Q15" si="2">SUM(G11:G14)</f>
        <v>310000</v>
      </c>
      <c r="H15" s="36">
        <f t="shared" si="2"/>
        <v>26461.050000000003</v>
      </c>
      <c r="I15" s="36">
        <f t="shared" si="2"/>
        <v>8897</v>
      </c>
      <c r="J15" s="36">
        <f t="shared" si="2"/>
        <v>22010</v>
      </c>
      <c r="K15" s="36">
        <f t="shared" si="2"/>
        <v>2965.7760000000003</v>
      </c>
      <c r="L15" s="36">
        <f t="shared" si="2"/>
        <v>9424</v>
      </c>
      <c r="M15" s="36">
        <f t="shared" si="2"/>
        <v>21979</v>
      </c>
      <c r="N15" s="36">
        <f t="shared" si="2"/>
        <v>3154.9</v>
      </c>
      <c r="O15" s="36">
        <f t="shared" si="2"/>
        <v>47936.950000000004</v>
      </c>
      <c r="P15" s="36">
        <f t="shared" si="2"/>
        <v>46954.775999999998</v>
      </c>
      <c r="Q15" s="36">
        <f t="shared" si="2"/>
        <v>262063.05</v>
      </c>
    </row>
    <row r="16" spans="1:20" s="1" customFormat="1" ht="51.75" customHeight="1" thickBot="1" x14ac:dyDescent="0.25">
      <c r="A16" s="84" t="s">
        <v>20</v>
      </c>
      <c r="B16" s="85"/>
      <c r="C16" s="85"/>
      <c r="D16" s="85"/>
      <c r="E16" s="86"/>
      <c r="F16" s="37"/>
      <c r="G16" s="38">
        <f>SUM(G15)</f>
        <v>310000</v>
      </c>
      <c r="H16" s="38">
        <f t="shared" ref="H16:Q16" si="3">SUM(H15)</f>
        <v>26461.050000000003</v>
      </c>
      <c r="I16" s="38">
        <f t="shared" si="3"/>
        <v>8897</v>
      </c>
      <c r="J16" s="38">
        <f t="shared" si="3"/>
        <v>22010</v>
      </c>
      <c r="K16" s="38">
        <f t="shared" si="3"/>
        <v>2965.7760000000003</v>
      </c>
      <c r="L16" s="38">
        <f t="shared" si="3"/>
        <v>9424</v>
      </c>
      <c r="M16" s="38">
        <f t="shared" si="3"/>
        <v>21979</v>
      </c>
      <c r="N16" s="38">
        <f t="shared" si="3"/>
        <v>3154.9</v>
      </c>
      <c r="O16" s="38">
        <f t="shared" si="3"/>
        <v>47936.950000000004</v>
      </c>
      <c r="P16" s="38">
        <f t="shared" si="3"/>
        <v>46954.775999999998</v>
      </c>
      <c r="Q16" s="38">
        <f t="shared" si="3"/>
        <v>262063.05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29</v>
      </c>
      <c r="B18" s="46"/>
      <c r="C18" s="46"/>
      <c r="D18" s="46"/>
      <c r="E18" s="47"/>
      <c r="F18" s="47"/>
      <c r="G18" s="41"/>
      <c r="H18" s="41"/>
      <c r="I18" s="48"/>
      <c r="J18" s="65" t="s">
        <v>30</v>
      </c>
      <c r="K18" s="41"/>
      <c r="L18" s="65"/>
      <c r="M18" s="65" t="s">
        <v>31</v>
      </c>
      <c r="N18" s="47"/>
      <c r="O18" s="65" t="s">
        <v>32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33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40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80" t="s">
        <v>34</v>
      </c>
      <c r="B21" s="80"/>
      <c r="C21" s="80"/>
      <c r="D21" s="80"/>
      <c r="E21" s="80"/>
      <c r="F21" s="80"/>
      <c r="G21" s="80"/>
      <c r="H21" s="80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41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42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79" t="s">
        <v>44</v>
      </c>
      <c r="B24" s="79"/>
      <c r="C24" s="79"/>
      <c r="D24" s="79"/>
      <c r="E24" s="79"/>
      <c r="F24" s="79"/>
      <c r="G24" s="79"/>
      <c r="H24" s="79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80" t="s">
        <v>29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8" s="1" customFormat="1" ht="24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8" s="1" customFormat="1" ht="24" customHeight="1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" customFormat="1" ht="24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s="1" customFormat="1" ht="24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s="1" customFormat="1" ht="15.75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5:Q35"/>
    <mergeCell ref="A31:Q31"/>
    <mergeCell ref="A33:Q33"/>
    <mergeCell ref="A32:Q32"/>
    <mergeCell ref="A25:K25"/>
    <mergeCell ref="A34:Q34"/>
    <mergeCell ref="A30:Q30"/>
    <mergeCell ref="A26:K26"/>
    <mergeCell ref="C8:C10"/>
    <mergeCell ref="D8:D10"/>
    <mergeCell ref="F8:F10"/>
    <mergeCell ref="A24:H24"/>
    <mergeCell ref="A21:H21"/>
    <mergeCell ref="A15:E15"/>
    <mergeCell ref="A16:E16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2023-08-30T18:05:39Z</dcterms:modified>
</cp:coreProperties>
</file>