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Noviembre\"/>
    </mc:Choice>
  </mc:AlternateContent>
  <xr:revisionPtr revIDLastSave="0" documentId="8_{6EA4B427-35C3-4CDF-8B52-6F82BD17122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K13" i="1" l="1"/>
  <c r="A13" i="1"/>
  <c r="A14" i="1" s="1"/>
  <c r="M13" i="1"/>
  <c r="L13" i="1"/>
  <c r="J13" i="1"/>
  <c r="I13" i="1"/>
  <c r="O13" i="1" s="1"/>
  <c r="Q13" i="1" s="1"/>
  <c r="P13" i="1" l="1"/>
  <c r="K12" i="1"/>
  <c r="K14" i="1"/>
  <c r="A12" i="1" l="1"/>
  <c r="H15" i="1" l="1"/>
  <c r="N15" i="1"/>
  <c r="G15" i="1"/>
  <c r="H16" i="1" l="1"/>
  <c r="N16" i="1"/>
  <c r="G16" i="1" l="1"/>
  <c r="K15" i="1" l="1"/>
  <c r="K16" i="1" s="1"/>
  <c r="L11" i="1"/>
  <c r="M11" i="1"/>
  <c r="L12" i="1"/>
  <c r="M12" i="1"/>
  <c r="L14" i="1"/>
  <c r="M14" i="1"/>
  <c r="I11" i="1"/>
  <c r="J11" i="1"/>
  <c r="I12" i="1"/>
  <c r="J12" i="1"/>
  <c r="P12" i="1" s="1"/>
  <c r="I14" i="1"/>
  <c r="O14" i="1" s="1"/>
  <c r="J14" i="1"/>
  <c r="O12" i="1" l="1"/>
  <c r="P14" i="1"/>
  <c r="J15" i="1"/>
  <c r="J16" i="1" s="1"/>
  <c r="M15" i="1"/>
  <c r="M16" i="1" s="1"/>
  <c r="L15" i="1"/>
  <c r="L16" i="1" s="1"/>
  <c r="I15" i="1"/>
  <c r="I16" i="1" s="1"/>
  <c r="P11" i="1"/>
  <c r="P15" i="1" l="1"/>
  <c r="P16" i="1" s="1"/>
  <c r="Q12" i="1"/>
  <c r="O11" i="1"/>
  <c r="Q11" i="1" s="1"/>
  <c r="Q14" i="1"/>
  <c r="O15" i="1" l="1"/>
  <c r="O16" i="1" s="1"/>
  <c r="Q15" i="1" l="1"/>
  <c r="Q16" i="1" s="1"/>
</calcChain>
</file>

<file path=xl/sharedStrings.xml><?xml version="1.0" encoding="utf-8"?>
<sst xmlns="http://schemas.openxmlformats.org/spreadsheetml/2006/main" count="58" uniqueCount="49">
  <si>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</si>
  <si>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</si>
  <si>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</si>
  <si>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</si>
  <si>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</si>
  <si>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</si>
  <si>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</si>
  <si>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</si>
  <si>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</si>
  <si>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</si>
  <si>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</si>
  <si>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</si>
  <si>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</si>
  <si>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</si>
  <si>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</si>
  <si>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</si>
  <si>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</si>
  <si>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</si>
  <si>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</si>
  <si>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</si>
  <si>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</si>
  <si>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</si>
  <si>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</si>
  <si>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</si>
  <si>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</si>
  <si>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</si>
  <si>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</si>
  <si>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</si>
  <si>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</si>
  <si>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</si>
  <si>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</si>
  <si>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</si>
  <si>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</si>
  <si>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</si>
  <si>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</si>
  <si>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</si>
  <si>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</si>
  <si>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</si>
  <si>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</si>
  <si>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</si>
  <si>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</si>
  <si>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</si>
  <si>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</si>
  <si>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</si>
  <si>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>Carrera Administrativa</t>
  </si>
  <si>
    <t>RAMON AMAURIS RODRIGUEZ BERROA</t>
  </si>
  <si>
    <t>Masculino</t>
  </si>
  <si>
    <t xml:space="preserve"> (4*) Deducción directa declaración TSS del SUIRPLUS por registro de dependientes adicionales al SDSS. RD$1,587.38 por cada dependiente adicional registrado.</t>
  </si>
  <si>
    <t>Correspondiente al mes de noviembre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</si>
</sst>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642937</xdr:colOff>
      <xdr:row>2</xdr:row>
      <xdr:rowOff>285750</xdr:rowOff>
    </xdr:from>
    <xdr:to>
      <xdr:col>16</xdr:col>
      <xdr:colOff>1608187</xdr:colOff>
      <xdr:row>5</xdr:row>
      <xdr:rowOff>1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4DB199A4-4959-4607-9D07-76F1AAD0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4875" y="1452563"/>
          <a:ext cx="3036937" cy="197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6"/>
  <sheetViews>
    <sheetView tabSelected="1" view="pageBreakPreview" topLeftCell="A4" zoomScale="40" zoomScaleNormal="70" zoomScaleSheetLayoutView="40" workbookViewId="0">
      <selection activeCell="C13" sqref="C13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78" t="s">
        <v>39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19"/>
      <c r="S4" s="19"/>
      <c r="T4" s="19"/>
    </row>
    <row r="5" spans="1:20" s="1" customFormat="1" ht="78" customHeight="1" x14ac:dyDescent="0.2">
      <c r="A5" s="84" t="s">
        <v>28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20" s="1" customFormat="1" ht="20.25" customHeight="1" x14ac:dyDescent="0.2">
      <c r="A6" s="76" t="s">
        <v>48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20" s="1" customFormat="1" ht="52.5" customHeight="1" thickBo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20" ht="65.25" customHeight="1" thickBot="1" x14ac:dyDescent="0.25">
      <c r="A8" s="89" t="s">
        <v>17</v>
      </c>
      <c r="B8" s="92" t="s">
        <v>14</v>
      </c>
      <c r="C8" s="89" t="s">
        <v>37</v>
      </c>
      <c r="D8" s="89" t="s">
        <v>19</v>
      </c>
      <c r="E8" s="73" t="s">
        <v>26</v>
      </c>
      <c r="F8" s="89" t="s">
        <v>18</v>
      </c>
      <c r="G8" s="89" t="s">
        <v>15</v>
      </c>
      <c r="H8" s="95" t="s">
        <v>10</v>
      </c>
      <c r="I8" s="81" t="s">
        <v>8</v>
      </c>
      <c r="J8" s="82"/>
      <c r="K8" s="82"/>
      <c r="L8" s="82"/>
      <c r="M8" s="82"/>
      <c r="N8" s="83"/>
      <c r="O8" s="85" t="s">
        <v>1</v>
      </c>
      <c r="P8" s="86"/>
      <c r="Q8" s="89" t="s">
        <v>16</v>
      </c>
      <c r="S8" s="15"/>
    </row>
    <row r="9" spans="1:20" ht="66" customHeight="1" x14ac:dyDescent="0.2">
      <c r="A9" s="90"/>
      <c r="B9" s="93"/>
      <c r="C9" s="90"/>
      <c r="D9" s="90"/>
      <c r="E9" s="74"/>
      <c r="F9" s="90"/>
      <c r="G9" s="90"/>
      <c r="H9" s="96"/>
      <c r="I9" s="79" t="s">
        <v>12</v>
      </c>
      <c r="J9" s="80"/>
      <c r="K9" s="89" t="s">
        <v>9</v>
      </c>
      <c r="L9" s="87" t="s">
        <v>13</v>
      </c>
      <c r="M9" s="88"/>
      <c r="N9" s="89" t="s">
        <v>11</v>
      </c>
      <c r="O9" s="89" t="s">
        <v>3</v>
      </c>
      <c r="P9" s="89" t="s">
        <v>0</v>
      </c>
      <c r="Q9" s="90"/>
    </row>
    <row r="10" spans="1:20" ht="111.75" customHeight="1" thickBot="1" x14ac:dyDescent="0.25">
      <c r="A10" s="91"/>
      <c r="B10" s="94"/>
      <c r="C10" s="91"/>
      <c r="D10" s="91"/>
      <c r="E10" s="75"/>
      <c r="F10" s="91"/>
      <c r="G10" s="91"/>
      <c r="H10" s="97"/>
      <c r="I10" s="69" t="s">
        <v>4</v>
      </c>
      <c r="J10" s="70" t="s">
        <v>5</v>
      </c>
      <c r="K10" s="91"/>
      <c r="L10" s="71" t="s">
        <v>6</v>
      </c>
      <c r="M10" s="72" t="s">
        <v>7</v>
      </c>
      <c r="N10" s="91"/>
      <c r="O10" s="91"/>
      <c r="P10" s="91"/>
      <c r="Q10" s="91"/>
    </row>
    <row r="11" spans="1:20" s="1" customFormat="1" ht="44.25" customHeight="1" x14ac:dyDescent="0.5">
      <c r="A11" s="20">
        <v>1</v>
      </c>
      <c r="B11" s="21" t="s">
        <v>23</v>
      </c>
      <c r="C11" s="22" t="s">
        <v>38</v>
      </c>
      <c r="D11" s="22" t="s">
        <v>27</v>
      </c>
      <c r="E11" s="21" t="s">
        <v>35</v>
      </c>
      <c r="F11" s="23" t="s">
        <v>21</v>
      </c>
      <c r="G11" s="24">
        <v>33333.33</v>
      </c>
      <c r="H11" s="25">
        <v>0</v>
      </c>
      <c r="I11" s="26">
        <f>G11*2.87/100</f>
        <v>956.66657100000009</v>
      </c>
      <c r="J11" s="27">
        <f>G11*7.1/100</f>
        <v>2366.6664300000002</v>
      </c>
      <c r="K11" s="28">
        <f>+G11*1.1%</f>
        <v>366.66663000000005</v>
      </c>
      <c r="L11" s="29">
        <f>G11*3.04/100</f>
        <v>1013.3332320000002</v>
      </c>
      <c r="M11" s="27">
        <f>G11*7.09/100</f>
        <v>2363.3330970000002</v>
      </c>
      <c r="N11" s="30">
        <v>0</v>
      </c>
      <c r="O11" s="31">
        <f>H11+I11+L11+N11</f>
        <v>1969.9998030000002</v>
      </c>
      <c r="P11" s="32">
        <f>J11+K11+M11</f>
        <v>5096.6661570000006</v>
      </c>
      <c r="Q11" s="33">
        <f>G11-O11</f>
        <v>31363.330197000003</v>
      </c>
    </row>
    <row r="12" spans="1:20" s="1" customFormat="1" ht="69.75" customHeight="1" x14ac:dyDescent="0.5">
      <c r="A12" s="20">
        <f>A11+1</f>
        <v>2</v>
      </c>
      <c r="B12" s="21" t="s">
        <v>22</v>
      </c>
      <c r="C12" s="22" t="s">
        <v>38</v>
      </c>
      <c r="D12" s="22" t="s">
        <v>27</v>
      </c>
      <c r="E12" s="21" t="s">
        <v>36</v>
      </c>
      <c r="F12" s="23" t="s">
        <v>21</v>
      </c>
      <c r="G12" s="24">
        <v>90000</v>
      </c>
      <c r="H12" s="30">
        <v>9356.27</v>
      </c>
      <c r="I12" s="26">
        <f>G12*2.87/100</f>
        <v>2583</v>
      </c>
      <c r="J12" s="27">
        <f>G12*7.1/100</f>
        <v>6390</v>
      </c>
      <c r="K12" s="28">
        <f t="shared" ref="K12" si="0">74808*1.1%</f>
        <v>822.88800000000003</v>
      </c>
      <c r="L12" s="29">
        <f>G12*3.04/100</f>
        <v>2736</v>
      </c>
      <c r="M12" s="27">
        <f>G12*7.09/100</f>
        <v>6381</v>
      </c>
      <c r="N12" s="34">
        <v>1587.38</v>
      </c>
      <c r="O12" s="31">
        <f>H12+I12+L12+N12</f>
        <v>16262.650000000001</v>
      </c>
      <c r="P12" s="32">
        <f>J12+K12+M12</f>
        <v>13593.887999999999</v>
      </c>
      <c r="Q12" s="33">
        <f>G12-O12</f>
        <v>73737.350000000006</v>
      </c>
    </row>
    <row r="13" spans="1:20" ht="101.25" x14ac:dyDescent="0.5">
      <c r="A13" s="20">
        <f t="shared" ref="A13:A14" si="1">A12+1</f>
        <v>3</v>
      </c>
      <c r="B13" s="21" t="s">
        <v>45</v>
      </c>
      <c r="C13" s="22" t="s">
        <v>46</v>
      </c>
      <c r="D13" s="22" t="s">
        <v>27</v>
      </c>
      <c r="E13" s="21" t="s">
        <v>43</v>
      </c>
      <c r="F13" s="23" t="s">
        <v>44</v>
      </c>
      <c r="G13" s="24">
        <v>60000</v>
      </c>
      <c r="H13" s="30">
        <v>3486.68</v>
      </c>
      <c r="I13" s="26">
        <f>G13*2.87/100</f>
        <v>1722</v>
      </c>
      <c r="J13" s="27">
        <f>G13*7.1/100</f>
        <v>4260</v>
      </c>
      <c r="K13" s="28">
        <f>+G13*1.1%</f>
        <v>660.00000000000011</v>
      </c>
      <c r="L13" s="29">
        <f>G13*3.04/100</f>
        <v>1824</v>
      </c>
      <c r="M13" s="27">
        <f>G13*7.09/100</f>
        <v>4254</v>
      </c>
      <c r="N13" s="34">
        <v>0</v>
      </c>
      <c r="O13" s="31">
        <f>H13+I13+L13+N13</f>
        <v>7032.68</v>
      </c>
      <c r="P13" s="32">
        <f>J13+K13+M13</f>
        <v>9174</v>
      </c>
      <c r="Q13" s="33">
        <f>G13-O13</f>
        <v>52967.32</v>
      </c>
    </row>
    <row r="14" spans="1:20" s="1" customFormat="1" ht="73.5" customHeight="1" x14ac:dyDescent="0.5">
      <c r="A14" s="20">
        <f t="shared" si="1"/>
        <v>4</v>
      </c>
      <c r="B14" s="21" t="s">
        <v>24</v>
      </c>
      <c r="C14" s="22" t="s">
        <v>38</v>
      </c>
      <c r="D14" s="22" t="s">
        <v>27</v>
      </c>
      <c r="E14" s="21" t="s">
        <v>43</v>
      </c>
      <c r="F14" s="23" t="s">
        <v>21</v>
      </c>
      <c r="G14" s="24">
        <v>60000</v>
      </c>
      <c r="H14" s="30">
        <v>3169.2</v>
      </c>
      <c r="I14" s="26">
        <f>G14*2.87/100</f>
        <v>1722</v>
      </c>
      <c r="J14" s="27">
        <f>G14*7.1/100</f>
        <v>4260</v>
      </c>
      <c r="K14" s="28">
        <f>+G14*1.1%</f>
        <v>660.00000000000011</v>
      </c>
      <c r="L14" s="29">
        <f>G14*3.04/100</f>
        <v>1824</v>
      </c>
      <c r="M14" s="27">
        <f>G14*7.09/100</f>
        <v>4254</v>
      </c>
      <c r="N14" s="34">
        <v>1587.38</v>
      </c>
      <c r="O14" s="31">
        <f>H14+I14+L14+N14</f>
        <v>8302.58</v>
      </c>
      <c r="P14" s="32">
        <f>J14+K14+M14</f>
        <v>9174</v>
      </c>
      <c r="Q14" s="33">
        <f>G14-O14</f>
        <v>51697.42</v>
      </c>
    </row>
    <row r="15" spans="1:20" s="1" customFormat="1" ht="57.75" customHeight="1" thickBot="1" x14ac:dyDescent="0.25">
      <c r="A15" s="103" t="s">
        <v>25</v>
      </c>
      <c r="B15" s="104"/>
      <c r="C15" s="104"/>
      <c r="D15" s="104"/>
      <c r="E15" s="105"/>
      <c r="F15" s="35"/>
      <c r="G15" s="36">
        <f t="shared" ref="G15:Q15" si="2">SUM(G11:G14)</f>
        <v>243333.33000000002</v>
      </c>
      <c r="H15" s="36">
        <f t="shared" si="2"/>
        <v>16012.150000000001</v>
      </c>
      <c r="I15" s="36">
        <f t="shared" si="2"/>
        <v>6983.6665709999997</v>
      </c>
      <c r="J15" s="36">
        <f t="shared" si="2"/>
        <v>17276.666430000001</v>
      </c>
      <c r="K15" s="36">
        <f t="shared" si="2"/>
        <v>2509.5546300000001</v>
      </c>
      <c r="L15" s="36">
        <f t="shared" si="2"/>
        <v>7397.333232</v>
      </c>
      <c r="M15" s="36">
        <f t="shared" si="2"/>
        <v>17252.333097000002</v>
      </c>
      <c r="N15" s="36">
        <f t="shared" si="2"/>
        <v>3174.76</v>
      </c>
      <c r="O15" s="36">
        <f t="shared" si="2"/>
        <v>33567.909803000002</v>
      </c>
      <c r="P15" s="36">
        <f t="shared" si="2"/>
        <v>37038.554156999999</v>
      </c>
      <c r="Q15" s="36">
        <f t="shared" si="2"/>
        <v>209765.42019700003</v>
      </c>
    </row>
    <row r="16" spans="1:20" s="1" customFormat="1" ht="51.75" customHeight="1" thickBot="1" x14ac:dyDescent="0.25">
      <c r="A16" s="106" t="s">
        <v>20</v>
      </c>
      <c r="B16" s="107"/>
      <c r="C16" s="107"/>
      <c r="D16" s="107"/>
      <c r="E16" s="108"/>
      <c r="F16" s="37"/>
      <c r="G16" s="38">
        <f>SUM(G15)</f>
        <v>243333.33000000002</v>
      </c>
      <c r="H16" s="38">
        <f t="shared" ref="H16:Q16" si="3">SUM(H15)</f>
        <v>16012.150000000001</v>
      </c>
      <c r="I16" s="38">
        <f t="shared" si="3"/>
        <v>6983.6665709999997</v>
      </c>
      <c r="J16" s="38">
        <f t="shared" si="3"/>
        <v>17276.666430000001</v>
      </c>
      <c r="K16" s="38">
        <f t="shared" si="3"/>
        <v>2509.5546300000001</v>
      </c>
      <c r="L16" s="38">
        <f t="shared" si="3"/>
        <v>7397.333232</v>
      </c>
      <c r="M16" s="38">
        <f t="shared" si="3"/>
        <v>17252.333097000002</v>
      </c>
      <c r="N16" s="38">
        <f t="shared" si="3"/>
        <v>3174.76</v>
      </c>
      <c r="O16" s="38">
        <f t="shared" si="3"/>
        <v>33567.909803000002</v>
      </c>
      <c r="P16" s="38">
        <f t="shared" si="3"/>
        <v>37038.554156999999</v>
      </c>
      <c r="Q16" s="38">
        <f t="shared" si="3"/>
        <v>209765.42019700003</v>
      </c>
    </row>
    <row r="17" spans="1:18" s="1" customFormat="1" ht="24" customHeight="1" x14ac:dyDescent="0.2">
      <c r="A17" s="39"/>
      <c r="B17" s="39"/>
      <c r="C17" s="39"/>
      <c r="D17" s="39"/>
      <c r="E17" s="39"/>
      <c r="F17" s="40"/>
      <c r="G17" s="41"/>
      <c r="H17" s="42"/>
      <c r="I17" s="43"/>
      <c r="J17" s="41"/>
      <c r="K17" s="44"/>
      <c r="L17" s="41"/>
      <c r="M17" s="41"/>
      <c r="N17" s="41"/>
      <c r="O17" s="41"/>
      <c r="P17" s="45"/>
      <c r="Q17" s="41"/>
    </row>
    <row r="18" spans="1:18" s="1" customFormat="1" ht="24" customHeight="1" x14ac:dyDescent="0.5">
      <c r="A18" s="39" t="s">
        <v>29</v>
      </c>
      <c r="B18" s="46"/>
      <c r="C18" s="46"/>
      <c r="D18" s="46"/>
      <c r="E18" s="47"/>
      <c r="F18" s="47"/>
      <c r="G18" s="41"/>
      <c r="H18" s="41"/>
      <c r="I18" s="48"/>
      <c r="J18" s="65" t="s">
        <v>30</v>
      </c>
      <c r="K18" s="41"/>
      <c r="L18" s="65"/>
      <c r="M18" s="65" t="s">
        <v>31</v>
      </c>
      <c r="N18" s="47"/>
      <c r="O18" s="65" t="s">
        <v>32</v>
      </c>
      <c r="P18" s="65"/>
      <c r="Q18" s="41"/>
      <c r="R18" s="17"/>
    </row>
    <row r="19" spans="1:18" s="1" customFormat="1" ht="24" customHeight="1" x14ac:dyDescent="0.5">
      <c r="A19" s="39"/>
      <c r="B19" s="46"/>
      <c r="C19" s="46"/>
      <c r="D19" s="46"/>
      <c r="E19" s="47"/>
      <c r="F19" s="47"/>
      <c r="G19" s="41"/>
      <c r="H19" s="41"/>
      <c r="I19" s="48"/>
      <c r="J19" s="54" t="s">
        <v>33</v>
      </c>
      <c r="K19" s="41"/>
      <c r="L19" s="44"/>
      <c r="M19" s="49"/>
      <c r="N19" s="47"/>
      <c r="O19" s="47"/>
      <c r="P19" s="49"/>
      <c r="Q19" s="41"/>
      <c r="R19" s="17"/>
    </row>
    <row r="20" spans="1:18" s="1" customFormat="1" ht="24" customHeight="1" x14ac:dyDescent="0.2">
      <c r="A20" s="39" t="s">
        <v>2</v>
      </c>
      <c r="B20" s="46"/>
      <c r="C20" s="46"/>
      <c r="D20" s="46"/>
      <c r="E20" s="47"/>
      <c r="F20" s="47"/>
      <c r="G20" s="41"/>
      <c r="H20" s="41"/>
      <c r="I20" s="47"/>
      <c r="J20" s="54" t="s">
        <v>40</v>
      </c>
      <c r="K20" s="41"/>
      <c r="L20" s="44"/>
      <c r="M20" s="47"/>
      <c r="N20" s="47"/>
      <c r="O20" s="47"/>
      <c r="P20" s="47"/>
      <c r="Q20" s="41"/>
      <c r="R20" s="17"/>
    </row>
    <row r="21" spans="1:18" s="16" customFormat="1" ht="27" customHeight="1" x14ac:dyDescent="0.2">
      <c r="A21" s="99" t="s">
        <v>34</v>
      </c>
      <c r="B21" s="99"/>
      <c r="C21" s="99"/>
      <c r="D21" s="99"/>
      <c r="E21" s="99"/>
      <c r="F21" s="99"/>
      <c r="G21" s="99"/>
      <c r="H21" s="99"/>
      <c r="I21" s="41"/>
      <c r="J21" s="41"/>
      <c r="K21" s="41"/>
      <c r="L21" s="44"/>
      <c r="M21" s="41"/>
      <c r="N21" s="41"/>
      <c r="O21" s="41"/>
      <c r="P21" s="41"/>
      <c r="Q21" s="41"/>
      <c r="R21" s="17"/>
    </row>
    <row r="22" spans="1:18" s="16" customFormat="1" ht="33.75" customHeight="1" x14ac:dyDescent="0.2">
      <c r="A22" s="48" t="s">
        <v>41</v>
      </c>
      <c r="B22" s="46"/>
      <c r="C22" s="46"/>
      <c r="D22" s="46"/>
      <c r="E22" s="47"/>
      <c r="F22" s="47"/>
      <c r="G22" s="46"/>
      <c r="H22" s="50"/>
      <c r="I22" s="57"/>
      <c r="J22" s="64"/>
      <c r="K22" s="61"/>
      <c r="L22" s="51"/>
      <c r="M22" s="58"/>
      <c r="N22" s="58"/>
      <c r="O22" s="52"/>
      <c r="P22" s="58"/>
      <c r="Q22" s="44"/>
      <c r="R22" s="18"/>
    </row>
    <row r="23" spans="1:18" s="16" customFormat="1" ht="24" customHeight="1" x14ac:dyDescent="0.2">
      <c r="A23" s="47" t="s">
        <v>42</v>
      </c>
      <c r="B23" s="46"/>
      <c r="C23" s="46"/>
      <c r="D23" s="46"/>
      <c r="E23" s="47"/>
      <c r="F23" s="47"/>
      <c r="G23" s="46"/>
      <c r="H23" s="53"/>
      <c r="I23" s="62"/>
      <c r="J23" s="63"/>
      <c r="K23" s="59"/>
      <c r="L23" s="55"/>
      <c r="M23" s="55"/>
      <c r="N23" s="59"/>
      <c r="O23" s="51"/>
      <c r="P23" s="41"/>
      <c r="Q23" s="66"/>
      <c r="R23" s="18"/>
    </row>
    <row r="24" spans="1:18" s="16" customFormat="1" ht="76.5" customHeight="1" x14ac:dyDescent="0.2">
      <c r="A24" s="102" t="s">
        <v>47</v>
      </c>
      <c r="B24" s="102"/>
      <c r="C24" s="102"/>
      <c r="D24" s="102"/>
      <c r="E24" s="102"/>
      <c r="F24" s="102"/>
      <c r="G24" s="102"/>
      <c r="H24" s="102"/>
      <c r="I24" s="54"/>
      <c r="J24" s="54"/>
      <c r="K24" s="44"/>
      <c r="L24" s="56"/>
      <c r="M24" s="55"/>
      <c r="N24" s="44"/>
      <c r="O24" s="44"/>
      <c r="P24" s="44"/>
      <c r="Q24" s="60"/>
      <c r="R24" s="18"/>
    </row>
    <row r="25" spans="1:18" s="1" customFormat="1" ht="76.5" customHeight="1" x14ac:dyDescent="0.2">
      <c r="A25" s="99" t="s">
        <v>29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44"/>
      <c r="M25" s="44"/>
      <c r="N25" s="44"/>
      <c r="O25" s="44"/>
      <c r="P25" s="44"/>
      <c r="Q25" s="44"/>
    </row>
    <row r="26" spans="1:18" s="1" customFormat="1" ht="24" customHeight="1" x14ac:dyDescent="0.2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8"/>
      <c r="M26" s="8"/>
      <c r="N26" s="8"/>
      <c r="O26" s="8"/>
      <c r="P26" s="8"/>
      <c r="Q26" s="8"/>
    </row>
    <row r="27" spans="1:18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A29" s="4"/>
      <c r="B29" s="2"/>
      <c r="C29" s="2"/>
      <c r="D29" s="2"/>
      <c r="F29" s="2"/>
      <c r="G29" s="2"/>
      <c r="H29" s="12"/>
      <c r="I29" s="3"/>
      <c r="J29" s="8"/>
      <c r="L29" s="8"/>
      <c r="O29" s="8"/>
      <c r="P29" s="8"/>
      <c r="Q29" s="8"/>
    </row>
    <row r="30" spans="1:18" s="1" customFormat="1" ht="24" customHeight="1" x14ac:dyDescent="0.2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8" s="1" customFormat="1" ht="24" customHeight="1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8" s="1" customFormat="1" ht="24" customHeight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s="1" customFormat="1" ht="24" customHeight="1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s="1" customFormat="1" ht="24" customHeight="1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s="1" customFormat="1" ht="15.75" x14ac:dyDescent="0.2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</sheetData>
  <mergeCells count="31">
    <mergeCell ref="C8:C10"/>
    <mergeCell ref="D8:D10"/>
    <mergeCell ref="F8:F10"/>
    <mergeCell ref="A24:H24"/>
    <mergeCell ref="A21:H21"/>
    <mergeCell ref="A15:E15"/>
    <mergeCell ref="A16:E16"/>
    <mergeCell ref="A35:Q35"/>
    <mergeCell ref="A31:Q31"/>
    <mergeCell ref="A33:Q33"/>
    <mergeCell ref="A32:Q32"/>
    <mergeCell ref="A25:K25"/>
    <mergeCell ref="A34:Q34"/>
    <mergeCell ref="A30:Q30"/>
    <mergeCell ref="A26:K26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2023-12-05T13:45:47Z</dcterms:modified>
</cp:coreProperties>
</file>