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DICIEMBRE\"/>
    </mc:Choice>
  </mc:AlternateContent>
  <xr:revisionPtr revIDLastSave="0" documentId="8_{81432FF6-194A-4EE2-876E-098ABED61D79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fijos'!$A$1:$Q$28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I16" i="1" l="1"/>
  <c r="O16" i="1" s="1"/>
  <c r="J16" i="1"/>
  <c r="L16" i="1"/>
  <c r="M16" i="1"/>
  <c r="P16" i="1" l="1"/>
  <c r="Q16" i="1"/>
  <c r="A12" i="1"/>
  <c r="A13" i="1" s="1"/>
  <c r="A14" i="1" s="1"/>
  <c r="A15" i="1" s="1"/>
  <c r="A16" i="1" s="1"/>
  <c r="A17" i="1" s="1"/>
  <c r="H18" i="1" l="1"/>
  <c r="N18" i="1"/>
  <c r="G18" i="1"/>
  <c r="H19" i="1" l="1"/>
  <c r="N19" i="1"/>
  <c r="G19" i="1" l="1"/>
  <c r="K18" i="1" l="1"/>
  <c r="K19" i="1" s="1"/>
  <c r="L11" i="1"/>
  <c r="M11" i="1"/>
  <c r="L12" i="1"/>
  <c r="M12" i="1"/>
  <c r="L13" i="1"/>
  <c r="M13" i="1"/>
  <c r="L14" i="1"/>
  <c r="M14" i="1"/>
  <c r="L15" i="1"/>
  <c r="M15" i="1"/>
  <c r="L17" i="1"/>
  <c r="M17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7" i="1"/>
  <c r="O17" i="1" s="1"/>
  <c r="J17" i="1"/>
  <c r="P17" i="1" s="1"/>
  <c r="J18" i="1" l="1"/>
  <c r="J19" i="1" s="1"/>
  <c r="M18" i="1"/>
  <c r="M19" i="1" s="1"/>
  <c r="L18" i="1"/>
  <c r="L19" i="1" s="1"/>
  <c r="I18" i="1"/>
  <c r="I19" i="1" s="1"/>
  <c r="P11" i="1"/>
  <c r="P18" i="1" l="1"/>
  <c r="P19" i="1" s="1"/>
  <c r="Q14" i="1"/>
  <c r="Q13" i="1"/>
  <c r="Q12" i="1"/>
  <c r="O11" i="1"/>
  <c r="Q11" i="1" s="1"/>
  <c r="Q17" i="1"/>
  <c r="Q15" i="1"/>
  <c r="O18" i="1" l="1"/>
  <c r="O19" i="1" s="1"/>
  <c r="Q18" i="1" l="1"/>
  <c r="Q19" i="1" s="1"/>
</calcChain>
</file>

<file path=xl/sharedStrings.xml><?xml version="1.0" encoding="utf-8"?>
<sst xmlns="http://schemas.openxmlformats.org/spreadsheetml/2006/main" count="73" uniqueCount="53">
  <si>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</si>
  <si>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</si>
  <si>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</si>
  <si>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</si>
  <si>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</si>
  <si>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</si>
  <si>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</si>
  <si>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</si>
  <si>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</si>
  <si>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</si>
  <si>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</si>
  <si>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</si>
  <si>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</si>
  <si>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</si>
  <si>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</si>
  <si>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</si>
  <si>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</si>
  <si>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</si>
  <si>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</si>
  <si>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</si>
  <si>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</si>
  <si>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</si>
  <si>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</si>
  <si>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</si>
  <si>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</si>
  <si>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</si>
  <si>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</si>
  <si>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</si>
  <si>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</si>
  <si>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</si>
  <si>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</si>
  <si>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</si>
  <si>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</si>
  <si>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</si>
  <si>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</si>
  <si>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>ZASKIA CLAUDINA RAMOS ERICKSON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</si>
  <si>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</si>
  <si>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</si>
  <si>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</si>
  <si>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</si>
  <si>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 xml:space="preserve"> (2*) Salario cotizable hasta RD$30,332.00, deducción directa de la declaración TSS del SUIRPLUS.</t>
  </si>
  <si>
    <t>(3*) Salario cotizable hasta RD$75,830.00, deducción directa de la declaración TSS del SUIRPLUS.</t>
  </si>
  <si>
    <t>(1*)   Deducción directa en declaración ISR empleados del SUIRPLUS. Rentas hasta RD$416,220.00 estan exentas.</t>
  </si>
  <si>
    <t>COORDINADOR DE SERVICIOS</t>
  </si>
  <si>
    <t>FISCALIZADOR DE SEGURIDAD SOCIAL</t>
  </si>
  <si>
    <t>GESTOR DE TRAMITE Y SERVICIOS</t>
  </si>
  <si>
    <t>SUPERVISOR (A) FISCALIZACION EXTERNA TIC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</si>
  <si>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</si>
  <si>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</si>
  <si>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</si>
  <si>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</si>
  <si>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(4*) Deducción directa declaración TSS del SUIRPLUS por registro de dependientes adicionales al SDSS. RD$1,190.12 por cada dependiente adicional registrado.</t>
  </si>
  <si>
    <t>Correspondiente al mes de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</si>
</sst>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9"/>
  <sheetViews>
    <sheetView tabSelected="1" view="pageBreakPreview" zoomScale="40" zoomScaleNormal="70" zoomScaleSheetLayoutView="40" workbookViewId="0">
      <selection activeCell="A6" sqref="A6:Q7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100" t="s">
        <v>49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22"/>
      <c r="S4" s="22"/>
      <c r="T4" s="22"/>
      <c r="U4" s="4"/>
    </row>
    <row r="5" spans="1:21" s="1" customFormat="1" ht="78" customHeight="1" x14ac:dyDescent="0.2">
      <c r="A5" s="106" t="s">
        <v>33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4"/>
      <c r="S5" s="4"/>
      <c r="T5" s="4"/>
      <c r="U5" s="4"/>
    </row>
    <row r="6" spans="1:21" s="1" customFormat="1" ht="20.25" customHeight="1" x14ac:dyDescent="0.2">
      <c r="A6" s="98" t="s">
        <v>52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4"/>
      <c r="S6" s="4"/>
      <c r="T6" s="4"/>
      <c r="U6" s="4"/>
    </row>
    <row r="7" spans="1:21" s="1" customFormat="1" ht="52.5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"/>
      <c r="S7" s="4"/>
      <c r="T7" s="4"/>
      <c r="U7" s="4"/>
    </row>
    <row r="8" spans="1:21" ht="65.25" customHeight="1" thickBot="1" x14ac:dyDescent="0.25">
      <c r="A8" s="84" t="s">
        <v>17</v>
      </c>
      <c r="B8" s="111" t="s">
        <v>14</v>
      </c>
      <c r="C8" s="84" t="s">
        <v>47</v>
      </c>
      <c r="D8" s="84" t="s">
        <v>19</v>
      </c>
      <c r="E8" s="81" t="s">
        <v>31</v>
      </c>
      <c r="F8" s="84" t="s">
        <v>18</v>
      </c>
      <c r="G8" s="84" t="s">
        <v>15</v>
      </c>
      <c r="H8" s="114" t="s">
        <v>10</v>
      </c>
      <c r="I8" s="103" t="s">
        <v>8</v>
      </c>
      <c r="J8" s="104"/>
      <c r="K8" s="104"/>
      <c r="L8" s="104"/>
      <c r="M8" s="104"/>
      <c r="N8" s="105"/>
      <c r="O8" s="107" t="s">
        <v>1</v>
      </c>
      <c r="P8" s="108"/>
      <c r="Q8" s="84" t="s">
        <v>16</v>
      </c>
      <c r="S8" s="17"/>
    </row>
    <row r="9" spans="1:21" ht="66" customHeight="1" x14ac:dyDescent="0.2">
      <c r="A9" s="85"/>
      <c r="B9" s="112"/>
      <c r="C9" s="85"/>
      <c r="D9" s="85"/>
      <c r="E9" s="82"/>
      <c r="F9" s="85"/>
      <c r="G9" s="85"/>
      <c r="H9" s="115"/>
      <c r="I9" s="101" t="s">
        <v>12</v>
      </c>
      <c r="J9" s="102"/>
      <c r="K9" s="84" t="s">
        <v>9</v>
      </c>
      <c r="L9" s="109" t="s">
        <v>13</v>
      </c>
      <c r="M9" s="110"/>
      <c r="N9" s="84" t="s">
        <v>11</v>
      </c>
      <c r="O9" s="84" t="s">
        <v>3</v>
      </c>
      <c r="P9" s="84" t="s">
        <v>0</v>
      </c>
      <c r="Q9" s="85"/>
    </row>
    <row r="10" spans="1:21" ht="111.75" customHeight="1" thickBot="1" x14ac:dyDescent="0.25">
      <c r="A10" s="86"/>
      <c r="B10" s="113"/>
      <c r="C10" s="86"/>
      <c r="D10" s="86"/>
      <c r="E10" s="83"/>
      <c r="F10" s="86"/>
      <c r="G10" s="86"/>
      <c r="H10" s="116"/>
      <c r="I10" s="77" t="s">
        <v>4</v>
      </c>
      <c r="J10" s="78" t="s">
        <v>5</v>
      </c>
      <c r="K10" s="86"/>
      <c r="L10" s="79" t="s">
        <v>6</v>
      </c>
      <c r="M10" s="80" t="s">
        <v>7</v>
      </c>
      <c r="N10" s="86"/>
      <c r="O10" s="86"/>
      <c r="P10" s="86"/>
      <c r="Q10" s="86"/>
    </row>
    <row r="11" spans="1:21" s="1" customFormat="1" ht="44.25" customHeight="1" x14ac:dyDescent="0.5">
      <c r="A11" s="23">
        <v>1</v>
      </c>
      <c r="B11" s="24" t="s">
        <v>27</v>
      </c>
      <c r="C11" s="25" t="s">
        <v>48</v>
      </c>
      <c r="D11" s="25" t="s">
        <v>32</v>
      </c>
      <c r="E11" s="24" t="s">
        <v>43</v>
      </c>
      <c r="F11" s="26" t="s">
        <v>21</v>
      </c>
      <c r="G11" s="27">
        <v>80000</v>
      </c>
      <c r="H11" s="28">
        <v>7400.87</v>
      </c>
      <c r="I11" s="29">
        <f t="shared" ref="I11:I17" si="0">G11*2.87/100</f>
        <v>2296</v>
      </c>
      <c r="J11" s="30">
        <f t="shared" ref="J11:J17" si="1">G11*7.1/100</f>
        <v>5680</v>
      </c>
      <c r="K11" s="31">
        <f>62400*1.1%</f>
        <v>686.40000000000009</v>
      </c>
      <c r="L11" s="32">
        <f t="shared" ref="L11:L17" si="2">G11*3.04/100</f>
        <v>2432</v>
      </c>
      <c r="M11" s="30">
        <f t="shared" ref="M11:M17" si="3">G11*7.09/100</f>
        <v>5672</v>
      </c>
      <c r="N11" s="33">
        <v>0</v>
      </c>
      <c r="O11" s="34">
        <f t="shared" ref="O11:O17" si="4">H11+I11+L11+N11</f>
        <v>12128.869999999999</v>
      </c>
      <c r="P11" s="35">
        <f t="shared" ref="P11:P17" si="5">J11+K11+M11</f>
        <v>12038.4</v>
      </c>
      <c r="Q11" s="36">
        <f t="shared" ref="Q11:Q17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48</v>
      </c>
      <c r="D12" s="25" t="s">
        <v>32</v>
      </c>
      <c r="E12" s="24" t="s">
        <v>44</v>
      </c>
      <c r="F12" s="26" t="s">
        <v>21</v>
      </c>
      <c r="G12" s="27">
        <v>70000</v>
      </c>
      <c r="H12" s="33">
        <v>5098.45</v>
      </c>
      <c r="I12" s="29">
        <f t="shared" si="0"/>
        <v>2009</v>
      </c>
      <c r="J12" s="30">
        <f t="shared" si="1"/>
        <v>4970</v>
      </c>
      <c r="K12" s="31">
        <f t="shared" ref="K12:K13" si="7">62400*1.1%</f>
        <v>686.40000000000009</v>
      </c>
      <c r="L12" s="32">
        <f t="shared" si="2"/>
        <v>2128</v>
      </c>
      <c r="M12" s="30">
        <f t="shared" si="3"/>
        <v>4963</v>
      </c>
      <c r="N12" s="37">
        <v>1350.12</v>
      </c>
      <c r="O12" s="34">
        <f t="shared" si="4"/>
        <v>10585.57</v>
      </c>
      <c r="P12" s="35">
        <f t="shared" si="5"/>
        <v>10619.4</v>
      </c>
      <c r="Q12" s="36">
        <f t="shared" si="6"/>
        <v>59414.43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8">A12+1</f>
        <v>3</v>
      </c>
      <c r="B13" s="24" t="s">
        <v>25</v>
      </c>
      <c r="C13" s="25" t="s">
        <v>48</v>
      </c>
      <c r="D13" s="25" t="s">
        <v>32</v>
      </c>
      <c r="E13" s="24" t="s">
        <v>44</v>
      </c>
      <c r="F13" s="26" t="s">
        <v>21</v>
      </c>
      <c r="G13" s="27">
        <v>70000</v>
      </c>
      <c r="H13" s="33">
        <v>5368.48</v>
      </c>
      <c r="I13" s="29">
        <f t="shared" si="0"/>
        <v>2009</v>
      </c>
      <c r="J13" s="30">
        <f t="shared" si="1"/>
        <v>4970</v>
      </c>
      <c r="K13" s="31">
        <f t="shared" si="7"/>
        <v>686.40000000000009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9505.48</v>
      </c>
      <c r="P13" s="35">
        <f t="shared" si="5"/>
        <v>10619.4</v>
      </c>
      <c r="Q13" s="36">
        <f t="shared" si="6"/>
        <v>60494.520000000004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8"/>
        <v>4</v>
      </c>
      <c r="B14" s="24" t="s">
        <v>24</v>
      </c>
      <c r="C14" s="25" t="s">
        <v>48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1289.46</v>
      </c>
      <c r="I14" s="29">
        <f t="shared" si="0"/>
        <v>1320.2</v>
      </c>
      <c r="J14" s="30">
        <f t="shared" si="1"/>
        <v>3266</v>
      </c>
      <c r="K14" s="31">
        <f>+G14*1.1%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4008.06</v>
      </c>
      <c r="P14" s="35">
        <f t="shared" si="5"/>
        <v>7033.4</v>
      </c>
      <c r="Q14" s="36">
        <f t="shared" si="6"/>
        <v>41991.94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48</v>
      </c>
      <c r="D15" s="25" t="s">
        <v>32</v>
      </c>
      <c r="E15" s="24" t="s">
        <v>45</v>
      </c>
      <c r="F15" s="26" t="s">
        <v>21</v>
      </c>
      <c r="G15" s="27">
        <v>46000</v>
      </c>
      <c r="H15" s="33">
        <v>1289.46</v>
      </c>
      <c r="I15" s="29">
        <f t="shared" si="0"/>
        <v>1320.2</v>
      </c>
      <c r="J15" s="30">
        <f t="shared" si="1"/>
        <v>3266</v>
      </c>
      <c r="K15" s="31">
        <f>+G15*1.1%</f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4008.06</v>
      </c>
      <c r="P15" s="35">
        <f t="shared" si="5"/>
        <v>7033.4</v>
      </c>
      <c r="Q15" s="36">
        <f t="shared" si="6"/>
        <v>41991.94</v>
      </c>
      <c r="R15" s="4"/>
      <c r="S15" s="4"/>
      <c r="T15" s="4"/>
      <c r="U15" s="4"/>
    </row>
    <row r="16" spans="1:21" s="1" customFormat="1" ht="79.5" customHeight="1" x14ac:dyDescent="0.5">
      <c r="A16" s="23">
        <f>+A15+1</f>
        <v>6</v>
      </c>
      <c r="B16" s="24" t="s">
        <v>35</v>
      </c>
      <c r="C16" s="25" t="s">
        <v>48</v>
      </c>
      <c r="D16" s="25" t="s">
        <v>32</v>
      </c>
      <c r="E16" s="24" t="s">
        <v>46</v>
      </c>
      <c r="F16" s="26" t="s">
        <v>21</v>
      </c>
      <c r="G16" s="27">
        <v>80000</v>
      </c>
      <c r="H16" s="33">
        <v>7400.87</v>
      </c>
      <c r="I16" s="29">
        <f t="shared" si="0"/>
        <v>2296</v>
      </c>
      <c r="J16" s="30">
        <f t="shared" si="1"/>
        <v>5680</v>
      </c>
      <c r="K16" s="31">
        <f>62400*1.1%</f>
        <v>686.40000000000009</v>
      </c>
      <c r="L16" s="32">
        <f t="shared" si="2"/>
        <v>2432</v>
      </c>
      <c r="M16" s="30">
        <f t="shared" si="3"/>
        <v>5672</v>
      </c>
      <c r="N16" s="33">
        <v>0</v>
      </c>
      <c r="O16" s="34">
        <f t="shared" si="4"/>
        <v>12128.869999999999</v>
      </c>
      <c r="P16" s="35">
        <f t="shared" si="5"/>
        <v>12038.4</v>
      </c>
      <c r="Q16" s="36">
        <f t="shared" si="6"/>
        <v>67871.13</v>
      </c>
      <c r="R16" s="4"/>
      <c r="S16" s="4"/>
      <c r="T16" s="4"/>
      <c r="U16" s="4"/>
    </row>
    <row r="17" spans="1:111" s="1" customFormat="1" ht="90.75" customHeight="1" x14ac:dyDescent="0.5">
      <c r="A17" s="23">
        <f>+A16+1</f>
        <v>7</v>
      </c>
      <c r="B17" s="24" t="s">
        <v>28</v>
      </c>
      <c r="C17" s="25" t="s">
        <v>48</v>
      </c>
      <c r="D17" s="25" t="s">
        <v>32</v>
      </c>
      <c r="E17" s="24" t="s">
        <v>23</v>
      </c>
      <c r="F17" s="26" t="s">
        <v>21</v>
      </c>
      <c r="G17" s="38">
        <v>31000</v>
      </c>
      <c r="H17" s="33">
        <v>0</v>
      </c>
      <c r="I17" s="29">
        <f t="shared" si="0"/>
        <v>889.7</v>
      </c>
      <c r="J17" s="30">
        <f t="shared" si="1"/>
        <v>2201</v>
      </c>
      <c r="K17" s="31">
        <f>+G17*1.1%</f>
        <v>341.00000000000006</v>
      </c>
      <c r="L17" s="32">
        <f t="shared" si="2"/>
        <v>942.4</v>
      </c>
      <c r="M17" s="30">
        <f t="shared" si="3"/>
        <v>2197.9</v>
      </c>
      <c r="N17" s="37">
        <v>0</v>
      </c>
      <c r="O17" s="34">
        <f t="shared" si="4"/>
        <v>1832.1</v>
      </c>
      <c r="P17" s="35">
        <f t="shared" si="5"/>
        <v>4739.8999999999996</v>
      </c>
      <c r="Q17" s="36">
        <f t="shared" si="6"/>
        <v>29167.9</v>
      </c>
      <c r="R17" s="4"/>
      <c r="S17" s="4"/>
      <c r="T17" s="4"/>
      <c r="U17" s="4"/>
    </row>
    <row r="18" spans="1:111" s="1" customFormat="1" ht="57.75" customHeight="1" thickBot="1" x14ac:dyDescent="0.25">
      <c r="A18" s="89" t="s">
        <v>30</v>
      </c>
      <c r="B18" s="90"/>
      <c r="C18" s="90"/>
      <c r="D18" s="90"/>
      <c r="E18" s="91"/>
      <c r="F18" s="39"/>
      <c r="G18" s="40">
        <f t="shared" ref="G18:Q18" si="9">SUM(G11:G17)</f>
        <v>423000</v>
      </c>
      <c r="H18" s="40">
        <f t="shared" si="9"/>
        <v>27847.589999999997</v>
      </c>
      <c r="I18" s="40">
        <f t="shared" si="9"/>
        <v>12140.1</v>
      </c>
      <c r="J18" s="40">
        <f t="shared" si="9"/>
        <v>30033</v>
      </c>
      <c r="K18" s="40">
        <f t="shared" si="9"/>
        <v>4098.6000000000004</v>
      </c>
      <c r="L18" s="40">
        <f t="shared" si="9"/>
        <v>12859.199999999999</v>
      </c>
      <c r="M18" s="40">
        <f t="shared" si="9"/>
        <v>29990.700000000004</v>
      </c>
      <c r="N18" s="40">
        <f t="shared" si="9"/>
        <v>1350.12</v>
      </c>
      <c r="O18" s="40">
        <f t="shared" si="9"/>
        <v>54197.009999999987</v>
      </c>
      <c r="P18" s="40">
        <f t="shared" si="9"/>
        <v>64122.3</v>
      </c>
      <c r="Q18" s="40">
        <f t="shared" si="9"/>
        <v>368802.99000000005</v>
      </c>
      <c r="R18" s="4"/>
      <c r="S18" s="4"/>
      <c r="T18" s="4"/>
      <c r="U18" s="4"/>
    </row>
    <row r="19" spans="1:111" s="1" customFormat="1" ht="51.75" customHeight="1" thickBot="1" x14ac:dyDescent="0.25">
      <c r="A19" s="92" t="s">
        <v>20</v>
      </c>
      <c r="B19" s="93"/>
      <c r="C19" s="93"/>
      <c r="D19" s="93"/>
      <c r="E19" s="94"/>
      <c r="F19" s="41"/>
      <c r="G19" s="42">
        <f>SUM(G18)</f>
        <v>423000</v>
      </c>
      <c r="H19" s="42">
        <f t="shared" ref="H19:Q19" si="10">SUM(H18)</f>
        <v>27847.589999999997</v>
      </c>
      <c r="I19" s="42">
        <f t="shared" si="10"/>
        <v>12140.1</v>
      </c>
      <c r="J19" s="42">
        <f t="shared" si="10"/>
        <v>30033</v>
      </c>
      <c r="K19" s="42">
        <f t="shared" si="10"/>
        <v>4098.6000000000004</v>
      </c>
      <c r="L19" s="42">
        <f t="shared" si="10"/>
        <v>12859.199999999999</v>
      </c>
      <c r="M19" s="42">
        <f t="shared" si="10"/>
        <v>29990.700000000004</v>
      </c>
      <c r="N19" s="42">
        <f t="shared" si="10"/>
        <v>1350.12</v>
      </c>
      <c r="O19" s="42">
        <f t="shared" si="10"/>
        <v>54197.009999999987</v>
      </c>
      <c r="P19" s="42">
        <f t="shared" si="10"/>
        <v>64122.3</v>
      </c>
      <c r="Q19" s="42">
        <f t="shared" si="10"/>
        <v>368802.99000000005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2">
      <c r="A20" s="43"/>
      <c r="B20" s="43"/>
      <c r="C20" s="43"/>
      <c r="D20" s="43"/>
      <c r="E20" s="43"/>
      <c r="F20" s="44"/>
      <c r="G20" s="45"/>
      <c r="H20" s="46"/>
      <c r="I20" s="47"/>
      <c r="J20" s="45"/>
      <c r="K20" s="48"/>
      <c r="L20" s="45"/>
      <c r="M20" s="45"/>
      <c r="N20" s="45"/>
      <c r="O20" s="45"/>
      <c r="P20" s="49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1" customFormat="1" ht="24" customHeight="1" x14ac:dyDescent="0.5">
      <c r="A21" s="43" t="s">
        <v>34</v>
      </c>
      <c r="B21" s="50"/>
      <c r="C21" s="50"/>
      <c r="D21" s="50"/>
      <c r="E21" s="51"/>
      <c r="F21" s="51"/>
      <c r="G21" s="45"/>
      <c r="H21" s="45"/>
      <c r="I21" s="52"/>
      <c r="J21" s="73" t="s">
        <v>36</v>
      </c>
      <c r="K21" s="45"/>
      <c r="L21" s="73"/>
      <c r="M21" s="73" t="s">
        <v>37</v>
      </c>
      <c r="N21" s="51"/>
      <c r="O21" s="73" t="s">
        <v>38</v>
      </c>
      <c r="P21" s="73"/>
      <c r="Q21" s="45"/>
      <c r="R21" s="19"/>
      <c r="S21" s="4"/>
      <c r="T21" s="4"/>
      <c r="U21" s="4"/>
    </row>
    <row r="22" spans="1:111" s="1" customFormat="1" ht="24" customHeight="1" x14ac:dyDescent="0.5">
      <c r="A22" s="43"/>
      <c r="B22" s="50"/>
      <c r="C22" s="50"/>
      <c r="D22" s="50"/>
      <c r="E22" s="51"/>
      <c r="F22" s="51"/>
      <c r="G22" s="45"/>
      <c r="H22" s="45"/>
      <c r="I22" s="52"/>
      <c r="J22" s="59" t="s">
        <v>39</v>
      </c>
      <c r="K22" s="45"/>
      <c r="L22" s="54"/>
      <c r="M22" s="53"/>
      <c r="N22" s="51"/>
      <c r="O22" s="51"/>
      <c r="P22" s="53"/>
      <c r="Q22" s="45"/>
      <c r="R22" s="19"/>
      <c r="S22" s="4"/>
      <c r="T22" s="4"/>
      <c r="U22" s="4"/>
    </row>
    <row r="23" spans="1:111" s="1" customFormat="1" ht="24" customHeight="1" x14ac:dyDescent="0.2">
      <c r="A23" s="43" t="s">
        <v>2</v>
      </c>
      <c r="B23" s="50"/>
      <c r="C23" s="50"/>
      <c r="D23" s="50"/>
      <c r="E23" s="51"/>
      <c r="F23" s="51"/>
      <c r="G23" s="45"/>
      <c r="H23" s="45"/>
      <c r="I23" s="51"/>
      <c r="J23" s="59" t="s">
        <v>50</v>
      </c>
      <c r="K23" s="45"/>
      <c r="L23" s="54"/>
      <c r="M23" s="51"/>
      <c r="N23" s="51"/>
      <c r="O23" s="51"/>
      <c r="P23" s="51"/>
      <c r="Q23" s="45"/>
      <c r="R23" s="19"/>
      <c r="S23" s="4"/>
      <c r="T23" s="4"/>
      <c r="U23" s="4"/>
    </row>
    <row r="24" spans="1:111" s="18" customFormat="1" ht="27" customHeight="1" x14ac:dyDescent="0.2">
      <c r="A24" s="88" t="s">
        <v>42</v>
      </c>
      <c r="B24" s="88"/>
      <c r="C24" s="88"/>
      <c r="D24" s="88"/>
      <c r="E24" s="88"/>
      <c r="F24" s="88"/>
      <c r="G24" s="88"/>
      <c r="H24" s="88"/>
      <c r="I24" s="45"/>
      <c r="J24" s="45"/>
      <c r="K24" s="45"/>
      <c r="L24" s="54"/>
      <c r="M24" s="45"/>
      <c r="N24" s="45"/>
      <c r="O24" s="45"/>
      <c r="P24" s="45"/>
      <c r="Q24" s="45"/>
      <c r="R24" s="19"/>
      <c r="S24" s="21"/>
      <c r="T24" s="21"/>
      <c r="U24" s="21"/>
    </row>
    <row r="25" spans="1:111" s="18" customFormat="1" ht="33.75" customHeight="1" x14ac:dyDescent="0.2">
      <c r="A25" s="52" t="s">
        <v>40</v>
      </c>
      <c r="B25" s="50"/>
      <c r="C25" s="50"/>
      <c r="D25" s="50"/>
      <c r="E25" s="51"/>
      <c r="F25" s="51"/>
      <c r="G25" s="50"/>
      <c r="H25" s="55"/>
      <c r="I25" s="64"/>
      <c r="J25" s="72"/>
      <c r="K25" s="69"/>
      <c r="L25" s="56"/>
      <c r="M25" s="65"/>
      <c r="N25" s="65"/>
      <c r="O25" s="57"/>
      <c r="P25" s="65"/>
      <c r="Q25" s="48"/>
      <c r="R25" s="20"/>
      <c r="S25" s="21"/>
      <c r="T25" s="21"/>
      <c r="U25" s="21"/>
    </row>
    <row r="26" spans="1:111" s="18" customFormat="1" ht="24" customHeight="1" x14ac:dyDescent="0.2">
      <c r="A26" s="51" t="s">
        <v>41</v>
      </c>
      <c r="B26" s="50"/>
      <c r="C26" s="50"/>
      <c r="D26" s="50"/>
      <c r="E26" s="51"/>
      <c r="F26" s="51"/>
      <c r="G26" s="50"/>
      <c r="H26" s="58"/>
      <c r="I26" s="70"/>
      <c r="J26" s="71"/>
      <c r="K26" s="66"/>
      <c r="L26" s="60"/>
      <c r="M26" s="60"/>
      <c r="N26" s="66"/>
      <c r="O26" s="61"/>
      <c r="P26" s="67"/>
      <c r="Q26" s="74"/>
      <c r="R26" s="20"/>
      <c r="S26" s="21"/>
      <c r="T26" s="21"/>
      <c r="U26" s="21"/>
    </row>
    <row r="27" spans="1:111" s="18" customFormat="1" ht="76.5" customHeight="1" x14ac:dyDescent="0.2">
      <c r="A27" s="87" t="s">
        <v>51</v>
      </c>
      <c r="B27" s="87"/>
      <c r="C27" s="87"/>
      <c r="D27" s="87"/>
      <c r="E27" s="87"/>
      <c r="F27" s="87"/>
      <c r="G27" s="87"/>
      <c r="H27" s="87"/>
      <c r="I27" s="59"/>
      <c r="J27" s="59"/>
      <c r="K27" s="54"/>
      <c r="L27" s="62"/>
      <c r="M27" s="63"/>
      <c r="N27" s="54"/>
      <c r="O27" s="54"/>
      <c r="P27" s="54"/>
      <c r="Q27" s="68"/>
      <c r="R27" s="20"/>
      <c r="S27" s="21"/>
      <c r="T27" s="21"/>
      <c r="U27" s="21"/>
    </row>
    <row r="28" spans="1:111" s="1" customFormat="1" ht="76.5" customHeight="1" x14ac:dyDescent="0.2">
      <c r="A28" s="88" t="s">
        <v>34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54"/>
      <c r="M28" s="54"/>
      <c r="N28" s="54"/>
      <c r="O28" s="54"/>
      <c r="P28" s="54"/>
      <c r="Q28" s="54"/>
      <c r="R28" s="4"/>
      <c r="S28" s="4"/>
      <c r="T28" s="4"/>
      <c r="U28" s="4"/>
    </row>
    <row r="29" spans="1:111" s="1" customFormat="1" ht="24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B31" s="2"/>
      <c r="C31" s="2"/>
      <c r="D31" s="2"/>
      <c r="F31" s="2"/>
      <c r="G31" s="2"/>
      <c r="H31" s="14"/>
      <c r="I31" s="3"/>
      <c r="J31" s="10"/>
      <c r="L31" s="10"/>
      <c r="M31" s="10"/>
      <c r="N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5"/>
      <c r="B32" s="2"/>
      <c r="C32" s="2"/>
      <c r="D32" s="2"/>
      <c r="F32" s="2"/>
      <c r="G32" s="2"/>
      <c r="H32" s="14"/>
      <c r="I32" s="3"/>
      <c r="J32" s="10"/>
      <c r="L32" s="10"/>
      <c r="O32" s="10"/>
      <c r="P32" s="10"/>
      <c r="Q32" s="10"/>
      <c r="R32" s="4"/>
      <c r="S32" s="4"/>
      <c r="T32" s="4"/>
      <c r="U32" s="4"/>
    </row>
    <row r="33" spans="1:21" s="1" customFormat="1" ht="24" customHeight="1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4"/>
      <c r="S33" s="4"/>
      <c r="T33" s="4"/>
      <c r="U33" s="4"/>
    </row>
    <row r="34" spans="1:21" s="1" customFormat="1" ht="24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"/>
      <c r="S34" s="4"/>
      <c r="T34" s="4"/>
      <c r="U34" s="4"/>
    </row>
    <row r="35" spans="1:21" s="1" customFormat="1" ht="24" customHeight="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4"/>
      <c r="S35" s="4"/>
      <c r="T35" s="4"/>
      <c r="U35" s="4"/>
    </row>
    <row r="36" spans="1:21" s="1" customFormat="1" ht="24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"/>
      <c r="S36" s="4"/>
      <c r="T36" s="4"/>
      <c r="U36" s="4"/>
    </row>
    <row r="37" spans="1:21" s="1" customFormat="1" ht="24" customHeight="1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4"/>
      <c r="S37" s="4"/>
      <c r="T37" s="4"/>
      <c r="U37" s="4"/>
    </row>
    <row r="38" spans="1:21" s="1" customFormat="1" ht="15.75" x14ac:dyDescent="0.2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ht="15.75" x14ac:dyDescent="0.2">
      <c r="A44" s="5"/>
      <c r="B44" s="5"/>
      <c r="C44" s="5"/>
      <c r="D44" s="5"/>
      <c r="E44" s="5"/>
      <c r="F44" s="6"/>
      <c r="G44" s="6"/>
      <c r="H44" s="15"/>
      <c r="I44" s="7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  <row r="1359" spans="6:21" s="1" customFormat="1" x14ac:dyDescent="0.2">
      <c r="F1359" s="2"/>
      <c r="G1359" s="2"/>
      <c r="H1359" s="14"/>
      <c r="I1359" s="3"/>
      <c r="R1359" s="4"/>
      <c r="S1359" s="4"/>
      <c r="T1359" s="4"/>
      <c r="U1359" s="4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8:Q38"/>
    <mergeCell ref="A34:Q34"/>
    <mergeCell ref="A36:Q36"/>
    <mergeCell ref="A35:Q35"/>
    <mergeCell ref="A28:K28"/>
    <mergeCell ref="A37:Q37"/>
    <mergeCell ref="A33:Q33"/>
    <mergeCell ref="A29:K29"/>
    <mergeCell ref="C8:C10"/>
    <mergeCell ref="D8:D10"/>
    <mergeCell ref="F8:F10"/>
    <mergeCell ref="A27:H27"/>
    <mergeCell ref="A24:H24"/>
    <mergeCell ref="A18:E18"/>
    <mergeCell ref="A19:E19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2021-08-31T16:53:59Z</cp:lastPrinted>
  <dcterms:created xsi:type="dcterms:W3CDTF">2006-07-11T17:39:34Z</dcterms:created>
  <dcterms:modified xsi:type="dcterms:W3CDTF">2022-01-03T13:29:35Z</dcterms:modified>
</cp:coreProperties>
</file>