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OCTUBRE\"/>
    </mc:Choice>
  </mc:AlternateContent>
  <xr:revisionPtr revIDLastSave="0" documentId="8_{A0A5851E-6039-4F12-9CD3-E56453C5925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J16" i="1"/>
  <c r="P16" i="1" s="1"/>
  <c r="O16" i="1" l="1"/>
  <c r="J17" i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<sst xmlns="http://schemas.openxmlformats.org/spreadsheetml/2006/main" count="68" uniqueCount="51">
  <si>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</si>
  <si>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</si>
  <si>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</si>
  <si>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</si>
  <si>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</si>
  <si>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</si>
  <si>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</si>
  <si>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</si>
  <si>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</si>
  <si>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</si>
  <si>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</si>
  <si>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</si>
  <si>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</si>
  <si>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</si>
  <si>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</si>
  <si>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</si>
  <si>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</si>
  <si>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</si>
  <si>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</si>
  <si>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</si>
  <si>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</si>
  <si>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</si>
  <si>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</si>
  <si>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</si>
  <si>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</si>
  <si>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</si>
  <si>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</si>
  <si>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</si>
  <si>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</si>
  <si>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</si>
  <si>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</si>
  <si>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</si>
  <si>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</si>
  <si>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</si>
  <si>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</si>
  <si>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</si>
  <si>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</si>
  <si>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</si>
  <si>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</si>
  <si>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</si>
  <si>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</si>
  <si>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</si>
  <si>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</si>
  <si>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</si>
  <si>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</si>
  <si>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</si>
  <si>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</si>
  <si>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</si>
  <si>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</si>
  <si>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GESTOR DE TRAMITES Y SERVICIOS</t>
  </si>
  <si>
    <t>Correspondiente al mes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</si>
</sst>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8"/>
  <sheetViews>
    <sheetView tabSelected="1" view="pageBreakPreview" topLeftCell="A4" zoomScale="40" zoomScaleNormal="70" zoomScaleSheetLayoutView="40" workbookViewId="0">
      <selection activeCell="E10" sqref="E10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50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42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43</v>
      </c>
      <c r="D11" s="25" t="s">
        <v>32</v>
      </c>
      <c r="E11" s="24" t="s">
        <v>40</v>
      </c>
      <c r="F11" s="26" t="s">
        <v>21</v>
      </c>
      <c r="G11" s="27">
        <v>85000</v>
      </c>
      <c r="H11" s="28">
        <v>8576.99</v>
      </c>
      <c r="I11" s="29">
        <f t="shared" ref="I11:I16" si="0">G11*2.87/100</f>
        <v>2439.5</v>
      </c>
      <c r="J11" s="30">
        <f t="shared" ref="J11:J16" si="1">G11*7.1/100</f>
        <v>6035</v>
      </c>
      <c r="K11" s="31">
        <f>65050*1.1%</f>
        <v>715.55000000000007</v>
      </c>
      <c r="L11" s="32">
        <f t="shared" ref="L11:L16" si="2">G11*3.04/100</f>
        <v>2584</v>
      </c>
      <c r="M11" s="30">
        <f t="shared" ref="M11:M16" si="3">G11*7.09/100</f>
        <v>6026.5</v>
      </c>
      <c r="N11" s="33">
        <v>0</v>
      </c>
      <c r="O11" s="34">
        <f t="shared" ref="O11:O16" si="4">H11+I11+L11+N11</f>
        <v>13600.49</v>
      </c>
      <c r="P11" s="35">
        <f t="shared" ref="P11:P16" si="5">J11+K11+M11</f>
        <v>12777.05</v>
      </c>
      <c r="Q11" s="36">
        <f t="shared" ref="Q11:Q16" si="6">G11-O11</f>
        <v>71399.509999999995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43</v>
      </c>
      <c r="D12" s="25" t="s">
        <v>32</v>
      </c>
      <c r="E12" s="24" t="s">
        <v>41</v>
      </c>
      <c r="F12" s="26" t="s">
        <v>21</v>
      </c>
      <c r="G12" s="27">
        <v>75000</v>
      </c>
      <c r="H12" s="33">
        <v>6006.89</v>
      </c>
      <c r="I12" s="29">
        <f t="shared" si="0"/>
        <v>2152.5</v>
      </c>
      <c r="J12" s="30">
        <f t="shared" si="1"/>
        <v>5325</v>
      </c>
      <c r="K12" s="31">
        <f t="shared" ref="K12:K13" si="7">65050*1.1%</f>
        <v>715.55000000000007</v>
      </c>
      <c r="L12" s="32">
        <f t="shared" si="2"/>
        <v>2280</v>
      </c>
      <c r="M12" s="30">
        <f t="shared" si="3"/>
        <v>5317.5</v>
      </c>
      <c r="N12" s="37">
        <v>1512.45</v>
      </c>
      <c r="O12" s="34">
        <f t="shared" si="4"/>
        <v>11951.84</v>
      </c>
      <c r="P12" s="35">
        <f t="shared" si="5"/>
        <v>11358.05</v>
      </c>
      <c r="Q12" s="36">
        <f t="shared" si="6"/>
        <v>63048.160000000003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43</v>
      </c>
      <c r="D13" s="25" t="s">
        <v>32</v>
      </c>
      <c r="E13" s="24" t="s">
        <v>41</v>
      </c>
      <c r="F13" s="26" t="s">
        <v>21</v>
      </c>
      <c r="G13" s="27">
        <v>75000</v>
      </c>
      <c r="H13" s="33">
        <v>6309.38</v>
      </c>
      <c r="I13" s="29">
        <f t="shared" si="0"/>
        <v>2152.5</v>
      </c>
      <c r="J13" s="30">
        <f t="shared" si="1"/>
        <v>5325</v>
      </c>
      <c r="K13" s="31">
        <f t="shared" si="7"/>
        <v>715.55000000000007</v>
      </c>
      <c r="L13" s="32">
        <f t="shared" si="2"/>
        <v>2280</v>
      </c>
      <c r="M13" s="30">
        <f t="shared" si="3"/>
        <v>5317.5</v>
      </c>
      <c r="N13" s="33">
        <v>0</v>
      </c>
      <c r="O13" s="34">
        <f t="shared" si="4"/>
        <v>10741.880000000001</v>
      </c>
      <c r="P13" s="35">
        <f t="shared" si="5"/>
        <v>11358.05</v>
      </c>
      <c r="Q13" s="36">
        <f t="shared" si="6"/>
        <v>64258.119999999995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43</v>
      </c>
      <c r="D14" s="25" t="s">
        <v>32</v>
      </c>
      <c r="E14" s="24" t="s">
        <v>22</v>
      </c>
      <c r="F14" s="26" t="s">
        <v>21</v>
      </c>
      <c r="G14" s="27">
        <v>50000</v>
      </c>
      <c r="H14" s="33">
        <v>1854</v>
      </c>
      <c r="I14" s="29">
        <f t="shared" si="0"/>
        <v>1435</v>
      </c>
      <c r="J14" s="30">
        <f t="shared" si="1"/>
        <v>3550</v>
      </c>
      <c r="K14" s="31">
        <f>+G14*1.1%</f>
        <v>550</v>
      </c>
      <c r="L14" s="32">
        <f t="shared" si="2"/>
        <v>1520</v>
      </c>
      <c r="M14" s="30">
        <f t="shared" si="3"/>
        <v>3545</v>
      </c>
      <c r="N14" s="33">
        <v>0</v>
      </c>
      <c r="O14" s="34">
        <f t="shared" si="4"/>
        <v>4809</v>
      </c>
      <c r="P14" s="35">
        <f t="shared" si="5"/>
        <v>7645</v>
      </c>
      <c r="Q14" s="36">
        <f t="shared" si="6"/>
        <v>45191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43</v>
      </c>
      <c r="D15" s="25" t="s">
        <v>32</v>
      </c>
      <c r="E15" s="24" t="s">
        <v>49</v>
      </c>
      <c r="F15" s="26" t="s">
        <v>21</v>
      </c>
      <c r="G15" s="27">
        <v>50000</v>
      </c>
      <c r="H15" s="33">
        <v>1854</v>
      </c>
      <c r="I15" s="29">
        <f t="shared" si="0"/>
        <v>1435</v>
      </c>
      <c r="J15" s="30">
        <f t="shared" si="1"/>
        <v>3550</v>
      </c>
      <c r="K15" s="31">
        <f>+G15*1.1%</f>
        <v>550</v>
      </c>
      <c r="L15" s="32">
        <f t="shared" si="2"/>
        <v>1520</v>
      </c>
      <c r="M15" s="30">
        <f t="shared" si="3"/>
        <v>3545</v>
      </c>
      <c r="N15" s="33">
        <v>0</v>
      </c>
      <c r="O15" s="34">
        <f t="shared" si="4"/>
        <v>4809</v>
      </c>
      <c r="P15" s="35">
        <f t="shared" si="5"/>
        <v>7645</v>
      </c>
      <c r="Q15" s="36">
        <f t="shared" si="6"/>
        <v>45191</v>
      </c>
      <c r="R15" s="4"/>
      <c r="S15" s="4"/>
      <c r="T15" s="4"/>
      <c r="U15" s="4"/>
    </row>
    <row r="16" spans="1:21" s="1" customFormat="1" ht="90.75" customHeight="1" x14ac:dyDescent="0.5">
      <c r="A16" s="23">
        <v>6</v>
      </c>
      <c r="B16" s="24" t="s">
        <v>28</v>
      </c>
      <c r="C16" s="25" t="s">
        <v>43</v>
      </c>
      <c r="D16" s="25" t="s">
        <v>32</v>
      </c>
      <c r="E16" s="24" t="s">
        <v>23</v>
      </c>
      <c r="F16" s="26" t="s">
        <v>21</v>
      </c>
      <c r="G16" s="38">
        <v>35000</v>
      </c>
      <c r="H16" s="33">
        <v>0</v>
      </c>
      <c r="I16" s="29">
        <f t="shared" si="0"/>
        <v>1004.5</v>
      </c>
      <c r="J16" s="30">
        <f t="shared" si="1"/>
        <v>2485</v>
      </c>
      <c r="K16" s="31">
        <f>+G16*1.1%</f>
        <v>385.00000000000006</v>
      </c>
      <c r="L16" s="32">
        <f t="shared" si="2"/>
        <v>1064</v>
      </c>
      <c r="M16" s="30">
        <f t="shared" si="3"/>
        <v>2481.5</v>
      </c>
      <c r="N16" s="37">
        <v>0</v>
      </c>
      <c r="O16" s="34">
        <f t="shared" si="4"/>
        <v>2068.5</v>
      </c>
      <c r="P16" s="35">
        <f t="shared" si="5"/>
        <v>5351.5</v>
      </c>
      <c r="Q16" s="36">
        <f t="shared" si="6"/>
        <v>32931.5</v>
      </c>
      <c r="R16" s="4"/>
      <c r="S16" s="4"/>
      <c r="T16" s="4"/>
      <c r="U16" s="4"/>
    </row>
    <row r="17" spans="1:111" s="1" customFormat="1" ht="57.75" customHeight="1" thickBot="1" x14ac:dyDescent="0.25">
      <c r="A17" s="89" t="s">
        <v>30</v>
      </c>
      <c r="B17" s="90"/>
      <c r="C17" s="90"/>
      <c r="D17" s="90"/>
      <c r="E17" s="91"/>
      <c r="F17" s="39"/>
      <c r="G17" s="40">
        <f t="shared" ref="G17:Q17" si="9">SUM(G11:G16)</f>
        <v>370000</v>
      </c>
      <c r="H17" s="40">
        <f t="shared" si="9"/>
        <v>24601.260000000002</v>
      </c>
      <c r="I17" s="40">
        <f t="shared" si="9"/>
        <v>10619</v>
      </c>
      <c r="J17" s="40">
        <f t="shared" si="9"/>
        <v>26270</v>
      </c>
      <c r="K17" s="40">
        <f t="shared" si="9"/>
        <v>3631.65</v>
      </c>
      <c r="L17" s="40">
        <f t="shared" si="9"/>
        <v>11248</v>
      </c>
      <c r="M17" s="40">
        <f t="shared" si="9"/>
        <v>26233</v>
      </c>
      <c r="N17" s="40">
        <f t="shared" si="9"/>
        <v>1512.45</v>
      </c>
      <c r="O17" s="40">
        <f t="shared" si="9"/>
        <v>47980.710000000006</v>
      </c>
      <c r="P17" s="40">
        <f t="shared" si="9"/>
        <v>56134.649999999994</v>
      </c>
      <c r="Q17" s="40">
        <f t="shared" si="9"/>
        <v>322019.28999999998</v>
      </c>
      <c r="R17" s="4"/>
      <c r="S17" s="4"/>
      <c r="T17" s="4"/>
      <c r="U17" s="4"/>
    </row>
    <row r="18" spans="1:111" s="1" customFormat="1" ht="51.75" customHeight="1" thickBot="1" x14ac:dyDescent="0.25">
      <c r="A18" s="92" t="s">
        <v>20</v>
      </c>
      <c r="B18" s="93"/>
      <c r="C18" s="93"/>
      <c r="D18" s="93"/>
      <c r="E18" s="94"/>
      <c r="F18" s="41"/>
      <c r="G18" s="42">
        <f>SUM(G17)</f>
        <v>370000</v>
      </c>
      <c r="H18" s="42">
        <f t="shared" ref="H18:Q18" si="10">SUM(H17)</f>
        <v>24601.260000000002</v>
      </c>
      <c r="I18" s="42">
        <f t="shared" si="10"/>
        <v>10619</v>
      </c>
      <c r="J18" s="42">
        <f t="shared" si="10"/>
        <v>26270</v>
      </c>
      <c r="K18" s="42">
        <f t="shared" si="10"/>
        <v>3631.65</v>
      </c>
      <c r="L18" s="42">
        <f t="shared" si="10"/>
        <v>11248</v>
      </c>
      <c r="M18" s="42">
        <f t="shared" si="10"/>
        <v>26233</v>
      </c>
      <c r="N18" s="42">
        <f t="shared" si="10"/>
        <v>1512.45</v>
      </c>
      <c r="O18" s="42">
        <f t="shared" si="10"/>
        <v>47980.710000000006</v>
      </c>
      <c r="P18" s="42">
        <f t="shared" si="10"/>
        <v>56134.649999999994</v>
      </c>
      <c r="Q18" s="42">
        <f t="shared" si="10"/>
        <v>322019.28999999998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</row>
    <row r="19" spans="1:111" s="1" customFormat="1" ht="24" customHeight="1" x14ac:dyDescent="0.2">
      <c r="A19" s="43"/>
      <c r="B19" s="43"/>
      <c r="C19" s="43"/>
      <c r="D19" s="43"/>
      <c r="E19" s="43"/>
      <c r="F19" s="44"/>
      <c r="G19" s="45"/>
      <c r="H19" s="46"/>
      <c r="I19" s="47"/>
      <c r="J19" s="45"/>
      <c r="K19" s="48"/>
      <c r="L19" s="45"/>
      <c r="M19" s="45"/>
      <c r="N19" s="45"/>
      <c r="O19" s="45"/>
      <c r="P19" s="49"/>
      <c r="Q19" s="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5">
      <c r="A20" s="43" t="s">
        <v>34</v>
      </c>
      <c r="B20" s="50"/>
      <c r="C20" s="50"/>
      <c r="D20" s="50"/>
      <c r="E20" s="51"/>
      <c r="F20" s="51"/>
      <c r="G20" s="45"/>
      <c r="H20" s="45"/>
      <c r="I20" s="52"/>
      <c r="J20" s="73" t="s">
        <v>35</v>
      </c>
      <c r="K20" s="45"/>
      <c r="L20" s="73"/>
      <c r="M20" s="73" t="s">
        <v>36</v>
      </c>
      <c r="N20" s="51"/>
      <c r="O20" s="73" t="s">
        <v>37</v>
      </c>
      <c r="P20" s="73"/>
      <c r="Q20" s="45"/>
      <c r="R20" s="19"/>
      <c r="S20" s="4"/>
      <c r="T20" s="4"/>
      <c r="U20" s="4"/>
    </row>
    <row r="21" spans="1:111" s="1" customFormat="1" ht="24" customHeight="1" x14ac:dyDescent="0.5">
      <c r="A21" s="43"/>
      <c r="B21" s="50"/>
      <c r="C21" s="50"/>
      <c r="D21" s="50"/>
      <c r="E21" s="51"/>
      <c r="F21" s="51"/>
      <c r="G21" s="45"/>
      <c r="H21" s="45"/>
      <c r="I21" s="52"/>
      <c r="J21" s="59" t="s">
        <v>38</v>
      </c>
      <c r="K21" s="45"/>
      <c r="L21" s="54"/>
      <c r="M21" s="53"/>
      <c r="N21" s="51"/>
      <c r="O21" s="51"/>
      <c r="P21" s="53"/>
      <c r="Q21" s="45"/>
      <c r="R21" s="19"/>
      <c r="S21" s="4"/>
      <c r="T21" s="4"/>
      <c r="U21" s="4"/>
    </row>
    <row r="22" spans="1:111" s="1" customFormat="1" ht="24" customHeight="1" x14ac:dyDescent="0.2">
      <c r="A22" s="43" t="s">
        <v>2</v>
      </c>
      <c r="B22" s="50"/>
      <c r="C22" s="50"/>
      <c r="D22" s="50"/>
      <c r="E22" s="51"/>
      <c r="F22" s="51"/>
      <c r="G22" s="45"/>
      <c r="H22" s="45"/>
      <c r="I22" s="51"/>
      <c r="J22" s="59" t="s">
        <v>45</v>
      </c>
      <c r="K22" s="45"/>
      <c r="L22" s="54"/>
      <c r="M22" s="51"/>
      <c r="N22" s="51"/>
      <c r="O22" s="51"/>
      <c r="P22" s="51"/>
      <c r="Q22" s="45"/>
      <c r="R22" s="19"/>
      <c r="S22" s="4"/>
      <c r="T22" s="4"/>
      <c r="U22" s="4"/>
    </row>
    <row r="23" spans="1:111" s="18" customFormat="1" ht="27" customHeight="1" x14ac:dyDescent="0.2">
      <c r="A23" s="88" t="s">
        <v>39</v>
      </c>
      <c r="B23" s="88"/>
      <c r="C23" s="88"/>
      <c r="D23" s="88"/>
      <c r="E23" s="88"/>
      <c r="F23" s="88"/>
      <c r="G23" s="88"/>
      <c r="H23" s="88"/>
      <c r="I23" s="45"/>
      <c r="J23" s="45"/>
      <c r="K23" s="45"/>
      <c r="L23" s="54"/>
      <c r="M23" s="45"/>
      <c r="N23" s="45"/>
      <c r="O23" s="45"/>
      <c r="P23" s="45"/>
      <c r="Q23" s="45"/>
      <c r="R23" s="19"/>
      <c r="S23" s="21"/>
      <c r="T23" s="21"/>
      <c r="U23" s="21"/>
    </row>
    <row r="24" spans="1:111" s="18" customFormat="1" ht="33.75" customHeight="1" x14ac:dyDescent="0.2">
      <c r="A24" s="52" t="s">
        <v>46</v>
      </c>
      <c r="B24" s="50"/>
      <c r="C24" s="50"/>
      <c r="D24" s="50"/>
      <c r="E24" s="51"/>
      <c r="F24" s="51"/>
      <c r="G24" s="50"/>
      <c r="H24" s="55"/>
      <c r="I24" s="64"/>
      <c r="J24" s="72"/>
      <c r="K24" s="69"/>
      <c r="L24" s="56"/>
      <c r="M24" s="65"/>
      <c r="N24" s="65"/>
      <c r="O24" s="57"/>
      <c r="P24" s="65"/>
      <c r="Q24" s="48"/>
      <c r="R24" s="20"/>
      <c r="S24" s="21"/>
      <c r="T24" s="21"/>
      <c r="U24" s="21"/>
    </row>
    <row r="25" spans="1:111" s="18" customFormat="1" ht="24" customHeight="1" x14ac:dyDescent="0.2">
      <c r="A25" s="51" t="s">
        <v>47</v>
      </c>
      <c r="B25" s="50"/>
      <c r="C25" s="50"/>
      <c r="D25" s="50"/>
      <c r="E25" s="51"/>
      <c r="F25" s="51"/>
      <c r="G25" s="50"/>
      <c r="H25" s="58"/>
      <c r="I25" s="70"/>
      <c r="J25" s="71"/>
      <c r="K25" s="66"/>
      <c r="L25" s="60"/>
      <c r="M25" s="60"/>
      <c r="N25" s="66"/>
      <c r="O25" s="61"/>
      <c r="P25" s="67"/>
      <c r="Q25" s="74"/>
      <c r="R25" s="20"/>
      <c r="S25" s="21"/>
      <c r="T25" s="21"/>
      <c r="U25" s="21"/>
    </row>
    <row r="26" spans="1:111" s="18" customFormat="1" ht="76.5" customHeight="1" x14ac:dyDescent="0.2">
      <c r="A26" s="87" t="s">
        <v>48</v>
      </c>
      <c r="B26" s="87"/>
      <c r="C26" s="87"/>
      <c r="D26" s="87"/>
      <c r="E26" s="87"/>
      <c r="F26" s="87"/>
      <c r="G26" s="87"/>
      <c r="H26" s="87"/>
      <c r="I26" s="59"/>
      <c r="J26" s="59"/>
      <c r="K26" s="54"/>
      <c r="L26" s="62"/>
      <c r="M26" s="63"/>
      <c r="N26" s="54"/>
      <c r="O26" s="54"/>
      <c r="P26" s="54"/>
      <c r="Q26" s="68"/>
      <c r="R26" s="20"/>
      <c r="S26" s="21"/>
      <c r="T26" s="21"/>
      <c r="U26" s="21"/>
    </row>
    <row r="27" spans="1:111" s="1" customFormat="1" ht="76.5" customHeight="1" x14ac:dyDescent="0.2">
      <c r="A27" s="88" t="s">
        <v>34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54"/>
      <c r="M27" s="54"/>
      <c r="N27" s="54"/>
      <c r="O27" s="54"/>
      <c r="P27" s="54"/>
      <c r="Q27" s="54"/>
      <c r="R27" s="4"/>
      <c r="S27" s="4"/>
      <c r="T27" s="4"/>
      <c r="U27" s="4"/>
    </row>
    <row r="28" spans="1:111" s="1" customFormat="1" ht="24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0"/>
      <c r="M28" s="10"/>
      <c r="N28" s="10"/>
      <c r="O28" s="10"/>
      <c r="P28" s="10"/>
      <c r="Q28" s="10"/>
      <c r="R28" s="4"/>
      <c r="S28" s="4"/>
      <c r="T28" s="4"/>
      <c r="U28" s="4"/>
    </row>
    <row r="29" spans="1:111" s="1" customFormat="1" ht="24" customHeight="1" x14ac:dyDescent="0.2">
      <c r="B29" s="2"/>
      <c r="C29" s="2"/>
      <c r="D29" s="2"/>
      <c r="F29" s="2"/>
      <c r="G29" s="2"/>
      <c r="H29" s="14"/>
      <c r="I29" s="3"/>
      <c r="J29" s="10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A31" s="5"/>
      <c r="B31" s="2"/>
      <c r="C31" s="2"/>
      <c r="D31" s="2"/>
      <c r="F31" s="2"/>
      <c r="G31" s="2"/>
      <c r="H31" s="14"/>
      <c r="I31" s="3"/>
      <c r="J31" s="10"/>
      <c r="L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4"/>
      <c r="S32" s="4"/>
      <c r="T32" s="4"/>
      <c r="U32" s="4"/>
    </row>
    <row r="33" spans="1:21" s="1" customFormat="1" ht="24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15.75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7:Q37"/>
    <mergeCell ref="A33:Q33"/>
    <mergeCell ref="A35:Q35"/>
    <mergeCell ref="A34:Q34"/>
    <mergeCell ref="A27:K27"/>
    <mergeCell ref="A36:Q36"/>
    <mergeCell ref="A32:Q32"/>
    <mergeCell ref="A28:K28"/>
    <mergeCell ref="C8:C10"/>
    <mergeCell ref="D8:D10"/>
    <mergeCell ref="F8:F10"/>
    <mergeCell ref="A26:H26"/>
    <mergeCell ref="A23:H23"/>
    <mergeCell ref="A17:E17"/>
    <mergeCell ref="A18:E18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2022-11-02T12:40:11Z</dcterms:modified>
</cp:coreProperties>
</file>