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OCTUBRE\"/>
    </mc:Choice>
  </mc:AlternateContent>
  <xr:revisionPtr revIDLastSave="0" documentId="8_{A0A5851E-6039-4F12-9CD3-E56453C5925E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fijos'!$A$1:$Q$27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K12" i="1"/>
  <c r="K11" i="1"/>
  <c r="K16" i="1"/>
  <c r="K15" i="1"/>
  <c r="K14" i="1"/>
  <c r="A12" i="1" l="1"/>
  <c r="A13" i="1" s="1"/>
  <c r="A14" i="1" s="1"/>
  <c r="A15" i="1" s="1"/>
  <c r="H17" i="1" l="1"/>
  <c r="N17" i="1"/>
  <c r="G17" i="1"/>
  <c r="H18" i="1" l="1"/>
  <c r="N18" i="1"/>
  <c r="G18" i="1" l="1"/>
  <c r="K17" i="1" l="1"/>
  <c r="K18" i="1" s="1"/>
  <c r="L11" i="1"/>
  <c r="M11" i="1"/>
  <c r="L12" i="1"/>
  <c r="M12" i="1"/>
  <c r="L13" i="1"/>
  <c r="M13" i="1"/>
  <c r="L14" i="1"/>
  <c r="M14" i="1"/>
  <c r="L15" i="1"/>
  <c r="M15" i="1"/>
  <c r="L16" i="1"/>
  <c r="M16" i="1"/>
  <c r="I11" i="1"/>
  <c r="J11" i="1"/>
  <c r="I12" i="1"/>
  <c r="O12" i="1" s="1"/>
  <c r="J12" i="1"/>
  <c r="P12" i="1" s="1"/>
  <c r="I13" i="1"/>
  <c r="O13" i="1" s="1"/>
  <c r="J13" i="1"/>
  <c r="P13" i="1" s="1"/>
  <c r="I14" i="1"/>
  <c r="O14" i="1" s="1"/>
  <c r="J14" i="1"/>
  <c r="P14" i="1" s="1"/>
  <c r="I15" i="1"/>
  <c r="O15" i="1" s="1"/>
  <c r="J15" i="1"/>
  <c r="P15" i="1" s="1"/>
  <c r="I16" i="1"/>
  <c r="J16" i="1"/>
  <c r="P16" i="1" s="1"/>
  <c r="O16" i="1" l="1"/>
  <c r="J17" i="1"/>
  <c r="J18" i="1" s="1"/>
  <c r="M17" i="1"/>
  <c r="M18" i="1" s="1"/>
  <c r="L17" i="1"/>
  <c r="L18" i="1" s="1"/>
  <c r="I17" i="1"/>
  <c r="I18" i="1" s="1"/>
  <c r="P11" i="1"/>
  <c r="P17" i="1" l="1"/>
  <c r="P18" i="1" s="1"/>
  <c r="Q14" i="1"/>
  <c r="Q13" i="1"/>
  <c r="Q12" i="1"/>
  <c r="O11" i="1"/>
  <c r="Q11" i="1" s="1"/>
  <c r="Q16" i="1"/>
  <c r="Q15" i="1"/>
  <c r="O17" i="1" l="1"/>
  <c r="O18" i="1" s="1"/>
  <c r="Q17" i="1" l="1"/>
  <c r="Q18" i="1" s="1"/>
</calcChain>
</file>

<file path=xl/sharedStrings.xml><?xml version="1.0" encoding="utf-8"?>
<sst xmlns="http://schemas.openxmlformats.org/spreadsheetml/2006/main" count="68" uniqueCount="51">
  <si>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</si>
  <si>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</si>
  <si>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</si>
  <si>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</si>
  <si>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</si>
  <si>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</si>
  <si>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</si>
  <si>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</si>
  <si>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</si>
  <si>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</si>
  <si>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</si>
  <si>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</si>
  <si>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</si>
  <si>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</si>
  <si>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</si>
  <si>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</si>
  <si>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</si>
  <si>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</si>
  <si>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</si>
  <si>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</si>
  <si>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</si>
  <si>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</si>
  <si>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PARALEGAL</t>
  </si>
  <si>
    <t>RECEPCIONISTA</t>
  </si>
  <si>
    <t>PATRICIA CARIDAD BRUNO OLIVO</t>
  </si>
  <si>
    <t>YANIRYS MARIA FERNANDEZ OVALLES</t>
  </si>
  <si>
    <t>ARIANNY CELESTE COSTE ROSARIO</t>
  </si>
  <si>
    <t>RUT CESARINA REYES HERNANDEZ</t>
  </si>
  <si>
    <t>ELIANA RODRIGUEZ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</si>
  <si>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</si>
  <si>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</si>
  <si>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</si>
  <si>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</si>
  <si>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</si>
  <si>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</si>
  <si>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</si>
  <si>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</si>
  <si>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</si>
  <si>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</si>
  <si>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</si>
  <si>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COORDINADOR DE SERVICIOS</t>
  </si>
  <si>
    <t>FISCALIZADOR DE SEGURIDAD SOCIAL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</si>
  <si>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</si>
  <si>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</si>
  <si>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</si>
  <si>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</si>
  <si>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</si>
  <si>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</si>
  <si>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 xml:space="preserve"> (4*) Deducción directa declaración TSS del SUIRPLUS por registro de dependientes adicionales al SDSS. RD$1,350.12 por cada dependiente adicional registrado.</t>
  </si>
  <si>
    <t>GESTOR DE TRAMITES Y SERVICIOS</t>
  </si>
  <si>
    <t>Correspondiente al mes de octubre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</si>
</sst>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>
      <alignment vertical="top" wrapText="1" readingOrder="1"/>
    </xf>
    <xf numFmtId="0" fontId="14" fillId="2" borderId="4" xfId="0" applyNumberFormat="1" applyFont="1" applyFill="1" applyBorder="1" applyAlignment="1">
      <alignment vertical="top" wrapText="1" readingOrder="1"/>
    </xf>
    <xf numFmtId="0" fontId="14" fillId="2" borderId="6" xfId="0" applyNumberFormat="1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164" fontId="13" fillId="2" borderId="6" xfId="4" applyFont="1" applyFill="1" applyBorder="1" applyAlignment="1">
      <alignment horizontal="right" wrapText="1"/>
    </xf>
    <xf numFmtId="0" fontId="14" fillId="2" borderId="9" xfId="0" applyNumberFormat="1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Border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3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horizontal="center"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2095499</xdr:colOff>
      <xdr:row>1</xdr:row>
      <xdr:rowOff>9919</xdr:rowOff>
    </xdr:from>
    <xdr:to>
      <xdr:col>16</xdr:col>
      <xdr:colOff>1833562</xdr:colOff>
      <xdr:row>4</xdr:row>
      <xdr:rowOff>895703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A1B2F3-A34A-41A7-9D08-6D70DE8BB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4432874" y="200419"/>
          <a:ext cx="4024313" cy="312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8"/>
  <sheetViews>
    <sheetView tabSelected="1" view="pageBreakPreview" topLeftCell="A4" zoomScale="40" zoomScaleNormal="70" zoomScaleSheetLayoutView="40" workbookViewId="0">
      <selection activeCell="E10" sqref="E10"/>
    </sheetView>
  </sheetViews>
  <sheetFormatPr defaultColWidth="11.42578125" defaultRowHeight="15" x14ac:dyDescent="0.2"/>
  <cols>
    <col min="1" max="1" width="15.42578125" style="11" customWidth="1"/>
    <col min="2" max="2" width="55.28515625" style="9" customWidth="1"/>
    <col min="3" max="3" width="24.5703125" style="9" customWidth="1"/>
    <col min="4" max="4" width="40.28515625" style="9" customWidth="1"/>
    <col min="5" max="5" width="84.28515625" style="9" bestFit="1" customWidth="1"/>
    <col min="6" max="6" width="18.85546875" style="12" customWidth="1"/>
    <col min="7" max="7" width="29.28515625" style="12" bestFit="1" customWidth="1"/>
    <col min="8" max="8" width="37.5703125" style="16" customWidth="1"/>
    <col min="9" max="9" width="25.5703125" style="13" customWidth="1"/>
    <col min="10" max="10" width="35.28515625" style="11" customWidth="1"/>
    <col min="11" max="11" width="30.140625" style="1" customWidth="1"/>
    <col min="12" max="13" width="26.140625" style="11" bestFit="1" customWidth="1"/>
    <col min="14" max="14" width="36.140625" style="11" customWidth="1"/>
    <col min="15" max="15" width="33.28515625" style="11" customWidth="1"/>
    <col min="16" max="16" width="31.140625" style="11" customWidth="1"/>
    <col min="17" max="17" width="28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21" s="1" customFormat="1" x14ac:dyDescent="0.2">
      <c r="U1" s="4"/>
    </row>
    <row r="2" spans="1:21" s="1" customFormat="1" ht="77.25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U2" s="4"/>
    </row>
    <row r="3" spans="1:21" s="1" customFormat="1" ht="48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6"/>
      <c r="K3" s="75"/>
      <c r="L3" s="75"/>
      <c r="M3" s="75"/>
      <c r="N3" s="75"/>
      <c r="O3" s="75"/>
      <c r="P3" s="75"/>
      <c r="Q3" s="75"/>
      <c r="U3" s="4"/>
    </row>
    <row r="4" spans="1:21" s="1" customFormat="1" ht="50.25" customHeight="1" x14ac:dyDescent="0.2">
      <c r="A4" s="100" t="s">
        <v>44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22"/>
      <c r="S4" s="22"/>
      <c r="T4" s="22"/>
      <c r="U4" s="4"/>
    </row>
    <row r="5" spans="1:21" s="1" customFormat="1" ht="78" customHeight="1" x14ac:dyDescent="0.2">
      <c r="A5" s="106" t="s">
        <v>33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4"/>
      <c r="S5" s="4"/>
      <c r="T5" s="4"/>
      <c r="U5" s="4"/>
    </row>
    <row r="6" spans="1:21" s="1" customFormat="1" ht="20.25" customHeight="1" x14ac:dyDescent="0.2">
      <c r="A6" s="98" t="s">
        <v>50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4"/>
      <c r="S6" s="4"/>
      <c r="T6" s="4"/>
      <c r="U6" s="4"/>
    </row>
    <row r="7" spans="1:21" s="1" customFormat="1" ht="52.5" customHeight="1" thickBo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4"/>
      <c r="S7" s="4"/>
      <c r="T7" s="4"/>
      <c r="U7" s="4"/>
    </row>
    <row r="8" spans="1:21" ht="65.25" customHeight="1" thickBot="1" x14ac:dyDescent="0.25">
      <c r="A8" s="84" t="s">
        <v>17</v>
      </c>
      <c r="B8" s="111" t="s">
        <v>14</v>
      </c>
      <c r="C8" s="84" t="s">
        <v>42</v>
      </c>
      <c r="D8" s="84" t="s">
        <v>19</v>
      </c>
      <c r="E8" s="81" t="s">
        <v>31</v>
      </c>
      <c r="F8" s="84" t="s">
        <v>18</v>
      </c>
      <c r="G8" s="84" t="s">
        <v>15</v>
      </c>
      <c r="H8" s="114" t="s">
        <v>10</v>
      </c>
      <c r="I8" s="103" t="s">
        <v>8</v>
      </c>
      <c r="J8" s="104"/>
      <c r="K8" s="104"/>
      <c r="L8" s="104"/>
      <c r="M8" s="104"/>
      <c r="N8" s="105"/>
      <c r="O8" s="107" t="s">
        <v>1</v>
      </c>
      <c r="P8" s="108"/>
      <c r="Q8" s="84" t="s">
        <v>16</v>
      </c>
      <c r="S8" s="17"/>
    </row>
    <row r="9" spans="1:21" ht="66" customHeight="1" x14ac:dyDescent="0.2">
      <c r="A9" s="85"/>
      <c r="B9" s="112"/>
      <c r="C9" s="85"/>
      <c r="D9" s="85"/>
      <c r="E9" s="82"/>
      <c r="F9" s="85"/>
      <c r="G9" s="85"/>
      <c r="H9" s="115"/>
      <c r="I9" s="101" t="s">
        <v>12</v>
      </c>
      <c r="J9" s="102"/>
      <c r="K9" s="84" t="s">
        <v>9</v>
      </c>
      <c r="L9" s="109" t="s">
        <v>13</v>
      </c>
      <c r="M9" s="110"/>
      <c r="N9" s="84" t="s">
        <v>11</v>
      </c>
      <c r="O9" s="84" t="s">
        <v>3</v>
      </c>
      <c r="P9" s="84" t="s">
        <v>0</v>
      </c>
      <c r="Q9" s="85"/>
    </row>
    <row r="10" spans="1:21" ht="111.75" customHeight="1" thickBot="1" x14ac:dyDescent="0.25">
      <c r="A10" s="86"/>
      <c r="B10" s="113"/>
      <c r="C10" s="86"/>
      <c r="D10" s="86"/>
      <c r="E10" s="83"/>
      <c r="F10" s="86"/>
      <c r="G10" s="86"/>
      <c r="H10" s="116"/>
      <c r="I10" s="77" t="s">
        <v>4</v>
      </c>
      <c r="J10" s="78" t="s">
        <v>5</v>
      </c>
      <c r="K10" s="86"/>
      <c r="L10" s="79" t="s">
        <v>6</v>
      </c>
      <c r="M10" s="80" t="s">
        <v>7</v>
      </c>
      <c r="N10" s="86"/>
      <c r="O10" s="86"/>
      <c r="P10" s="86"/>
      <c r="Q10" s="86"/>
    </row>
    <row r="11" spans="1:21" s="1" customFormat="1" ht="44.25" customHeight="1" x14ac:dyDescent="0.5">
      <c r="A11" s="23">
        <v>1</v>
      </c>
      <c r="B11" s="24" t="s">
        <v>27</v>
      </c>
      <c r="C11" s="25" t="s">
        <v>43</v>
      </c>
      <c r="D11" s="25" t="s">
        <v>32</v>
      </c>
      <c r="E11" s="24" t="s">
        <v>40</v>
      </c>
      <c r="F11" s="26" t="s">
        <v>21</v>
      </c>
      <c r="G11" s="27">
        <v>85000</v>
      </c>
      <c r="H11" s="28">
        <v>8576.99</v>
      </c>
      <c r="I11" s="29">
        <f t="shared" ref="I11:I16" si="0">G11*2.87/100</f>
        <v>2439.5</v>
      </c>
      <c r="J11" s="30">
        <f t="shared" ref="J11:J16" si="1">G11*7.1/100</f>
        <v>6035</v>
      </c>
      <c r="K11" s="31">
        <f>65050*1.1%</f>
        <v>715.55000000000007</v>
      </c>
      <c r="L11" s="32">
        <f t="shared" ref="L11:L16" si="2">G11*3.04/100</f>
        <v>2584</v>
      </c>
      <c r="M11" s="30">
        <f t="shared" ref="M11:M16" si="3">G11*7.09/100</f>
        <v>6026.5</v>
      </c>
      <c r="N11" s="33">
        <v>0</v>
      </c>
      <c r="O11" s="34">
        <f t="shared" ref="O11:O16" si="4">H11+I11+L11+N11</f>
        <v>13600.49</v>
      </c>
      <c r="P11" s="35">
        <f t="shared" ref="P11:P16" si="5">J11+K11+M11</f>
        <v>12777.05</v>
      </c>
      <c r="Q11" s="36">
        <f t="shared" ref="Q11:Q16" si="6">G11-O11</f>
        <v>71399.509999999995</v>
      </c>
      <c r="R11" s="4"/>
      <c r="S11" s="4"/>
      <c r="T11" s="4"/>
      <c r="U11" s="4"/>
    </row>
    <row r="12" spans="1:21" s="1" customFormat="1" ht="69.75" customHeight="1" x14ac:dyDescent="0.5">
      <c r="A12" s="23">
        <f>A11+1</f>
        <v>2</v>
      </c>
      <c r="B12" s="24" t="s">
        <v>26</v>
      </c>
      <c r="C12" s="25" t="s">
        <v>43</v>
      </c>
      <c r="D12" s="25" t="s">
        <v>32</v>
      </c>
      <c r="E12" s="24" t="s">
        <v>41</v>
      </c>
      <c r="F12" s="26" t="s">
        <v>21</v>
      </c>
      <c r="G12" s="27">
        <v>75000</v>
      </c>
      <c r="H12" s="33">
        <v>6006.89</v>
      </c>
      <c r="I12" s="29">
        <f t="shared" si="0"/>
        <v>2152.5</v>
      </c>
      <c r="J12" s="30">
        <f t="shared" si="1"/>
        <v>5325</v>
      </c>
      <c r="K12" s="31">
        <f t="shared" ref="K12:K13" si="7">65050*1.1%</f>
        <v>715.55000000000007</v>
      </c>
      <c r="L12" s="32">
        <f t="shared" si="2"/>
        <v>2280</v>
      </c>
      <c r="M12" s="30">
        <f t="shared" si="3"/>
        <v>5317.5</v>
      </c>
      <c r="N12" s="37">
        <v>1512.45</v>
      </c>
      <c r="O12" s="34">
        <f t="shared" si="4"/>
        <v>11951.84</v>
      </c>
      <c r="P12" s="35">
        <f t="shared" si="5"/>
        <v>11358.05</v>
      </c>
      <c r="Q12" s="36">
        <f t="shared" si="6"/>
        <v>63048.160000000003</v>
      </c>
      <c r="R12" s="4"/>
      <c r="S12" s="4"/>
      <c r="T12" s="4"/>
      <c r="U12" s="4"/>
    </row>
    <row r="13" spans="1:21" s="1" customFormat="1" ht="81.75" customHeight="1" x14ac:dyDescent="0.5">
      <c r="A13" s="23">
        <f t="shared" ref="A13:A14" si="8">A12+1</f>
        <v>3</v>
      </c>
      <c r="B13" s="24" t="s">
        <v>25</v>
      </c>
      <c r="C13" s="25" t="s">
        <v>43</v>
      </c>
      <c r="D13" s="25" t="s">
        <v>32</v>
      </c>
      <c r="E13" s="24" t="s">
        <v>41</v>
      </c>
      <c r="F13" s="26" t="s">
        <v>21</v>
      </c>
      <c r="G13" s="27">
        <v>75000</v>
      </c>
      <c r="H13" s="33">
        <v>6309.38</v>
      </c>
      <c r="I13" s="29">
        <f t="shared" si="0"/>
        <v>2152.5</v>
      </c>
      <c r="J13" s="30">
        <f t="shared" si="1"/>
        <v>5325</v>
      </c>
      <c r="K13" s="31">
        <f t="shared" si="7"/>
        <v>715.55000000000007</v>
      </c>
      <c r="L13" s="32">
        <f t="shared" si="2"/>
        <v>2280</v>
      </c>
      <c r="M13" s="30">
        <f t="shared" si="3"/>
        <v>5317.5</v>
      </c>
      <c r="N13" s="33">
        <v>0</v>
      </c>
      <c r="O13" s="34">
        <f t="shared" si="4"/>
        <v>10741.880000000001</v>
      </c>
      <c r="P13" s="35">
        <f t="shared" si="5"/>
        <v>11358.05</v>
      </c>
      <c r="Q13" s="36">
        <f t="shared" si="6"/>
        <v>64258.119999999995</v>
      </c>
      <c r="R13" s="4"/>
      <c r="S13" s="4"/>
      <c r="T13" s="4"/>
      <c r="U13" s="4"/>
    </row>
    <row r="14" spans="1:21" s="1" customFormat="1" ht="42.75" customHeight="1" x14ac:dyDescent="0.5">
      <c r="A14" s="23">
        <f t="shared" si="8"/>
        <v>4</v>
      </c>
      <c r="B14" s="24" t="s">
        <v>24</v>
      </c>
      <c r="C14" s="25" t="s">
        <v>43</v>
      </c>
      <c r="D14" s="25" t="s">
        <v>32</v>
      </c>
      <c r="E14" s="24" t="s">
        <v>22</v>
      </c>
      <c r="F14" s="26" t="s">
        <v>21</v>
      </c>
      <c r="G14" s="27">
        <v>50000</v>
      </c>
      <c r="H14" s="33">
        <v>1854</v>
      </c>
      <c r="I14" s="29">
        <f t="shared" si="0"/>
        <v>1435</v>
      </c>
      <c r="J14" s="30">
        <f t="shared" si="1"/>
        <v>3550</v>
      </c>
      <c r="K14" s="31">
        <f>+G14*1.1%</f>
        <v>550</v>
      </c>
      <c r="L14" s="32">
        <f t="shared" si="2"/>
        <v>1520</v>
      </c>
      <c r="M14" s="30">
        <f t="shared" si="3"/>
        <v>3545</v>
      </c>
      <c r="N14" s="33">
        <v>0</v>
      </c>
      <c r="O14" s="34">
        <f t="shared" si="4"/>
        <v>4809</v>
      </c>
      <c r="P14" s="35">
        <f t="shared" si="5"/>
        <v>7645</v>
      </c>
      <c r="Q14" s="36">
        <f t="shared" si="6"/>
        <v>45191</v>
      </c>
      <c r="R14" s="4"/>
      <c r="S14" s="4"/>
      <c r="T14" s="4"/>
      <c r="U14" s="4"/>
    </row>
    <row r="15" spans="1:21" s="1" customFormat="1" ht="73.5" customHeight="1" x14ac:dyDescent="0.5">
      <c r="A15" s="23">
        <f>A14+1</f>
        <v>5</v>
      </c>
      <c r="B15" s="24" t="s">
        <v>29</v>
      </c>
      <c r="C15" s="25" t="s">
        <v>43</v>
      </c>
      <c r="D15" s="25" t="s">
        <v>32</v>
      </c>
      <c r="E15" s="24" t="s">
        <v>49</v>
      </c>
      <c r="F15" s="26" t="s">
        <v>21</v>
      </c>
      <c r="G15" s="27">
        <v>50000</v>
      </c>
      <c r="H15" s="33">
        <v>1854</v>
      </c>
      <c r="I15" s="29">
        <f t="shared" si="0"/>
        <v>1435</v>
      </c>
      <c r="J15" s="30">
        <f t="shared" si="1"/>
        <v>3550</v>
      </c>
      <c r="K15" s="31">
        <f>+G15*1.1%</f>
        <v>550</v>
      </c>
      <c r="L15" s="32">
        <f t="shared" si="2"/>
        <v>1520</v>
      </c>
      <c r="M15" s="30">
        <f t="shared" si="3"/>
        <v>3545</v>
      </c>
      <c r="N15" s="33">
        <v>0</v>
      </c>
      <c r="O15" s="34">
        <f t="shared" si="4"/>
        <v>4809</v>
      </c>
      <c r="P15" s="35">
        <f t="shared" si="5"/>
        <v>7645</v>
      </c>
      <c r="Q15" s="36">
        <f t="shared" si="6"/>
        <v>45191</v>
      </c>
      <c r="R15" s="4"/>
      <c r="S15" s="4"/>
      <c r="T15" s="4"/>
      <c r="U15" s="4"/>
    </row>
    <row r="16" spans="1:21" s="1" customFormat="1" ht="90.75" customHeight="1" x14ac:dyDescent="0.5">
      <c r="A16" s="23">
        <v>6</v>
      </c>
      <c r="B16" s="24" t="s">
        <v>28</v>
      </c>
      <c r="C16" s="25" t="s">
        <v>43</v>
      </c>
      <c r="D16" s="25" t="s">
        <v>32</v>
      </c>
      <c r="E16" s="24" t="s">
        <v>23</v>
      </c>
      <c r="F16" s="26" t="s">
        <v>21</v>
      </c>
      <c r="G16" s="38">
        <v>35000</v>
      </c>
      <c r="H16" s="33">
        <v>0</v>
      </c>
      <c r="I16" s="29">
        <f t="shared" si="0"/>
        <v>1004.5</v>
      </c>
      <c r="J16" s="30">
        <f t="shared" si="1"/>
        <v>2485</v>
      </c>
      <c r="K16" s="31">
        <f>+G16*1.1%</f>
        <v>385.00000000000006</v>
      </c>
      <c r="L16" s="32">
        <f t="shared" si="2"/>
        <v>1064</v>
      </c>
      <c r="M16" s="30">
        <f t="shared" si="3"/>
        <v>2481.5</v>
      </c>
      <c r="N16" s="37">
        <v>0</v>
      </c>
      <c r="O16" s="34">
        <f t="shared" si="4"/>
        <v>2068.5</v>
      </c>
      <c r="P16" s="35">
        <f t="shared" si="5"/>
        <v>5351.5</v>
      </c>
      <c r="Q16" s="36">
        <f t="shared" si="6"/>
        <v>32931.5</v>
      </c>
      <c r="R16" s="4"/>
      <c r="S16" s="4"/>
      <c r="T16" s="4"/>
      <c r="U16" s="4"/>
    </row>
    <row r="17" spans="1:111" s="1" customFormat="1" ht="57.75" customHeight="1" thickBot="1" x14ac:dyDescent="0.25">
      <c r="A17" s="89" t="s">
        <v>30</v>
      </c>
      <c r="B17" s="90"/>
      <c r="C17" s="90"/>
      <c r="D17" s="90"/>
      <c r="E17" s="91"/>
      <c r="F17" s="39"/>
      <c r="G17" s="40">
        <f t="shared" ref="G17:Q17" si="9">SUM(G11:G16)</f>
        <v>370000</v>
      </c>
      <c r="H17" s="40">
        <f t="shared" si="9"/>
        <v>24601.260000000002</v>
      </c>
      <c r="I17" s="40">
        <f t="shared" si="9"/>
        <v>10619</v>
      </c>
      <c r="J17" s="40">
        <f t="shared" si="9"/>
        <v>26270</v>
      </c>
      <c r="K17" s="40">
        <f t="shared" si="9"/>
        <v>3631.65</v>
      </c>
      <c r="L17" s="40">
        <f t="shared" si="9"/>
        <v>11248</v>
      </c>
      <c r="M17" s="40">
        <f t="shared" si="9"/>
        <v>26233</v>
      </c>
      <c r="N17" s="40">
        <f t="shared" si="9"/>
        <v>1512.45</v>
      </c>
      <c r="O17" s="40">
        <f t="shared" si="9"/>
        <v>47980.710000000006</v>
      </c>
      <c r="P17" s="40">
        <f t="shared" si="9"/>
        <v>56134.649999999994</v>
      </c>
      <c r="Q17" s="40">
        <f t="shared" si="9"/>
        <v>322019.28999999998</v>
      </c>
      <c r="R17" s="4"/>
      <c r="S17" s="4"/>
      <c r="T17" s="4"/>
      <c r="U17" s="4"/>
    </row>
    <row r="18" spans="1:111" s="1" customFormat="1" ht="51.75" customHeight="1" thickBot="1" x14ac:dyDescent="0.25">
      <c r="A18" s="92" t="s">
        <v>20</v>
      </c>
      <c r="B18" s="93"/>
      <c r="C18" s="93"/>
      <c r="D18" s="93"/>
      <c r="E18" s="94"/>
      <c r="F18" s="41"/>
      <c r="G18" s="42">
        <f>SUM(G17)</f>
        <v>370000</v>
      </c>
      <c r="H18" s="42">
        <f t="shared" ref="H18:Q18" si="10">SUM(H17)</f>
        <v>24601.260000000002</v>
      </c>
      <c r="I18" s="42">
        <f t="shared" si="10"/>
        <v>10619</v>
      </c>
      <c r="J18" s="42">
        <f t="shared" si="10"/>
        <v>26270</v>
      </c>
      <c r="K18" s="42">
        <f t="shared" si="10"/>
        <v>3631.65</v>
      </c>
      <c r="L18" s="42">
        <f t="shared" si="10"/>
        <v>11248</v>
      </c>
      <c r="M18" s="42">
        <f t="shared" si="10"/>
        <v>26233</v>
      </c>
      <c r="N18" s="42">
        <f t="shared" si="10"/>
        <v>1512.45</v>
      </c>
      <c r="O18" s="42">
        <f t="shared" si="10"/>
        <v>47980.710000000006</v>
      </c>
      <c r="P18" s="42">
        <f t="shared" si="10"/>
        <v>56134.649999999994</v>
      </c>
      <c r="Q18" s="42">
        <f t="shared" si="10"/>
        <v>322019.28999999998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</row>
    <row r="19" spans="1:111" s="1" customFormat="1" ht="24" customHeight="1" x14ac:dyDescent="0.2">
      <c r="A19" s="43"/>
      <c r="B19" s="43"/>
      <c r="C19" s="43"/>
      <c r="D19" s="43"/>
      <c r="E19" s="43"/>
      <c r="F19" s="44"/>
      <c r="G19" s="45"/>
      <c r="H19" s="46"/>
      <c r="I19" s="47"/>
      <c r="J19" s="45"/>
      <c r="K19" s="48"/>
      <c r="L19" s="45"/>
      <c r="M19" s="45"/>
      <c r="N19" s="45"/>
      <c r="O19" s="45"/>
      <c r="P19" s="49"/>
      <c r="Q19" s="4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</row>
    <row r="20" spans="1:111" s="1" customFormat="1" ht="24" customHeight="1" x14ac:dyDescent="0.5">
      <c r="A20" s="43" t="s">
        <v>34</v>
      </c>
      <c r="B20" s="50"/>
      <c r="C20" s="50"/>
      <c r="D20" s="50"/>
      <c r="E20" s="51"/>
      <c r="F20" s="51"/>
      <c r="G20" s="45"/>
      <c r="H20" s="45"/>
      <c r="I20" s="52"/>
      <c r="J20" s="73" t="s">
        <v>35</v>
      </c>
      <c r="K20" s="45"/>
      <c r="L20" s="73"/>
      <c r="M20" s="73" t="s">
        <v>36</v>
      </c>
      <c r="N20" s="51"/>
      <c r="O20" s="73" t="s">
        <v>37</v>
      </c>
      <c r="P20" s="73"/>
      <c r="Q20" s="45"/>
      <c r="R20" s="19"/>
      <c r="S20" s="4"/>
      <c r="T20" s="4"/>
      <c r="U20" s="4"/>
    </row>
    <row r="21" spans="1:111" s="1" customFormat="1" ht="24" customHeight="1" x14ac:dyDescent="0.5">
      <c r="A21" s="43"/>
      <c r="B21" s="50"/>
      <c r="C21" s="50"/>
      <c r="D21" s="50"/>
      <c r="E21" s="51"/>
      <c r="F21" s="51"/>
      <c r="G21" s="45"/>
      <c r="H21" s="45"/>
      <c r="I21" s="52"/>
      <c r="J21" s="59" t="s">
        <v>38</v>
      </c>
      <c r="K21" s="45"/>
      <c r="L21" s="54"/>
      <c r="M21" s="53"/>
      <c r="N21" s="51"/>
      <c r="O21" s="51"/>
      <c r="P21" s="53"/>
      <c r="Q21" s="45"/>
      <c r="R21" s="19"/>
      <c r="S21" s="4"/>
      <c r="T21" s="4"/>
      <c r="U21" s="4"/>
    </row>
    <row r="22" spans="1:111" s="1" customFormat="1" ht="24" customHeight="1" x14ac:dyDescent="0.2">
      <c r="A22" s="43" t="s">
        <v>2</v>
      </c>
      <c r="B22" s="50"/>
      <c r="C22" s="50"/>
      <c r="D22" s="50"/>
      <c r="E22" s="51"/>
      <c r="F22" s="51"/>
      <c r="G22" s="45"/>
      <c r="H22" s="45"/>
      <c r="I22" s="51"/>
      <c r="J22" s="59" t="s">
        <v>45</v>
      </c>
      <c r="K22" s="45"/>
      <c r="L22" s="54"/>
      <c r="M22" s="51"/>
      <c r="N22" s="51"/>
      <c r="O22" s="51"/>
      <c r="P22" s="51"/>
      <c r="Q22" s="45"/>
      <c r="R22" s="19"/>
      <c r="S22" s="4"/>
      <c r="T22" s="4"/>
      <c r="U22" s="4"/>
    </row>
    <row r="23" spans="1:111" s="18" customFormat="1" ht="27" customHeight="1" x14ac:dyDescent="0.2">
      <c r="A23" s="88" t="s">
        <v>39</v>
      </c>
      <c r="B23" s="88"/>
      <c r="C23" s="88"/>
      <c r="D23" s="88"/>
      <c r="E23" s="88"/>
      <c r="F23" s="88"/>
      <c r="G23" s="88"/>
      <c r="H23" s="88"/>
      <c r="I23" s="45"/>
      <c r="J23" s="45"/>
      <c r="K23" s="45"/>
      <c r="L23" s="54"/>
      <c r="M23" s="45"/>
      <c r="N23" s="45"/>
      <c r="O23" s="45"/>
      <c r="P23" s="45"/>
      <c r="Q23" s="45"/>
      <c r="R23" s="19"/>
      <c r="S23" s="21"/>
      <c r="T23" s="21"/>
      <c r="U23" s="21"/>
    </row>
    <row r="24" spans="1:111" s="18" customFormat="1" ht="33.75" customHeight="1" x14ac:dyDescent="0.2">
      <c r="A24" s="52" t="s">
        <v>46</v>
      </c>
      <c r="B24" s="50"/>
      <c r="C24" s="50"/>
      <c r="D24" s="50"/>
      <c r="E24" s="51"/>
      <c r="F24" s="51"/>
      <c r="G24" s="50"/>
      <c r="H24" s="55"/>
      <c r="I24" s="64"/>
      <c r="J24" s="72"/>
      <c r="K24" s="69"/>
      <c r="L24" s="56"/>
      <c r="M24" s="65"/>
      <c r="N24" s="65"/>
      <c r="O24" s="57"/>
      <c r="P24" s="65"/>
      <c r="Q24" s="48"/>
      <c r="R24" s="20"/>
      <c r="S24" s="21"/>
      <c r="T24" s="21"/>
      <c r="U24" s="21"/>
    </row>
    <row r="25" spans="1:111" s="18" customFormat="1" ht="24" customHeight="1" x14ac:dyDescent="0.2">
      <c r="A25" s="51" t="s">
        <v>47</v>
      </c>
      <c r="B25" s="50"/>
      <c r="C25" s="50"/>
      <c r="D25" s="50"/>
      <c r="E25" s="51"/>
      <c r="F25" s="51"/>
      <c r="G25" s="50"/>
      <c r="H25" s="58"/>
      <c r="I25" s="70"/>
      <c r="J25" s="71"/>
      <c r="K25" s="66"/>
      <c r="L25" s="60"/>
      <c r="M25" s="60"/>
      <c r="N25" s="66"/>
      <c r="O25" s="61"/>
      <c r="P25" s="67"/>
      <c r="Q25" s="74"/>
      <c r="R25" s="20"/>
      <c r="S25" s="21"/>
      <c r="T25" s="21"/>
      <c r="U25" s="21"/>
    </row>
    <row r="26" spans="1:111" s="18" customFormat="1" ht="76.5" customHeight="1" x14ac:dyDescent="0.2">
      <c r="A26" s="87" t="s">
        <v>48</v>
      </c>
      <c r="B26" s="87"/>
      <c r="C26" s="87"/>
      <c r="D26" s="87"/>
      <c r="E26" s="87"/>
      <c r="F26" s="87"/>
      <c r="G26" s="87"/>
      <c r="H26" s="87"/>
      <c r="I26" s="59"/>
      <c r="J26" s="59"/>
      <c r="K26" s="54"/>
      <c r="L26" s="62"/>
      <c r="M26" s="63"/>
      <c r="N26" s="54"/>
      <c r="O26" s="54"/>
      <c r="P26" s="54"/>
      <c r="Q26" s="68"/>
      <c r="R26" s="20"/>
      <c r="S26" s="21"/>
      <c r="T26" s="21"/>
      <c r="U26" s="21"/>
    </row>
    <row r="27" spans="1:111" s="1" customFormat="1" ht="76.5" customHeight="1" x14ac:dyDescent="0.2">
      <c r="A27" s="88" t="s">
        <v>34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54"/>
      <c r="M27" s="54"/>
      <c r="N27" s="54"/>
      <c r="O27" s="54"/>
      <c r="P27" s="54"/>
      <c r="Q27" s="54"/>
      <c r="R27" s="4"/>
      <c r="S27" s="4"/>
      <c r="T27" s="4"/>
      <c r="U27" s="4"/>
    </row>
    <row r="28" spans="1:111" s="1" customFormat="1" ht="24" customHeight="1" x14ac:dyDescent="0.2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10"/>
      <c r="M28" s="10"/>
      <c r="N28" s="10"/>
      <c r="O28" s="10"/>
      <c r="P28" s="10"/>
      <c r="Q28" s="10"/>
      <c r="R28" s="4"/>
      <c r="S28" s="4"/>
      <c r="T28" s="4"/>
      <c r="U28" s="4"/>
    </row>
    <row r="29" spans="1:111" s="1" customFormat="1" ht="24" customHeight="1" x14ac:dyDescent="0.2">
      <c r="B29" s="2"/>
      <c r="C29" s="2"/>
      <c r="D29" s="2"/>
      <c r="F29" s="2"/>
      <c r="G29" s="2"/>
      <c r="H29" s="14"/>
      <c r="I29" s="3"/>
      <c r="J29" s="10"/>
      <c r="L29" s="10"/>
      <c r="M29" s="10"/>
      <c r="N29" s="10"/>
      <c r="O29" s="10"/>
      <c r="P29" s="10"/>
      <c r="Q29" s="10"/>
      <c r="R29" s="4"/>
      <c r="S29" s="4"/>
      <c r="T29" s="4"/>
      <c r="U29" s="4"/>
    </row>
    <row r="30" spans="1:111" s="1" customFormat="1" ht="24" customHeight="1" x14ac:dyDescent="0.2">
      <c r="B30" s="2"/>
      <c r="C30" s="2"/>
      <c r="D30" s="2"/>
      <c r="F30" s="2"/>
      <c r="G30" s="2"/>
      <c r="H30" s="14"/>
      <c r="I30" s="3"/>
      <c r="J30" s="10"/>
      <c r="L30" s="10"/>
      <c r="M30" s="10"/>
      <c r="N30" s="10"/>
      <c r="O30" s="10"/>
      <c r="P30" s="10"/>
      <c r="Q30" s="10"/>
      <c r="R30" s="4"/>
      <c r="S30" s="4"/>
      <c r="T30" s="4"/>
      <c r="U30" s="4"/>
    </row>
    <row r="31" spans="1:111" s="1" customFormat="1" ht="24" customHeight="1" x14ac:dyDescent="0.2">
      <c r="A31" s="5"/>
      <c r="B31" s="2"/>
      <c r="C31" s="2"/>
      <c r="D31" s="2"/>
      <c r="F31" s="2"/>
      <c r="G31" s="2"/>
      <c r="H31" s="14"/>
      <c r="I31" s="3"/>
      <c r="J31" s="10"/>
      <c r="L31" s="10"/>
      <c r="O31" s="10"/>
      <c r="P31" s="10"/>
      <c r="Q31" s="10"/>
      <c r="R31" s="4"/>
      <c r="S31" s="4"/>
      <c r="T31" s="4"/>
      <c r="U31" s="4"/>
    </row>
    <row r="32" spans="1:111" s="1" customFormat="1" ht="24" customHeight="1" x14ac:dyDescent="0.2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4"/>
      <c r="S32" s="4"/>
      <c r="T32" s="4"/>
      <c r="U32" s="4"/>
    </row>
    <row r="33" spans="1:21" s="1" customFormat="1" ht="24" customHeight="1" x14ac:dyDescent="0.2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4"/>
      <c r="S33" s="4"/>
      <c r="T33" s="4"/>
      <c r="U33" s="4"/>
    </row>
    <row r="34" spans="1:21" s="1" customFormat="1" ht="24" customHeight="1" x14ac:dyDescent="0.2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4"/>
      <c r="S34" s="4"/>
      <c r="T34" s="4"/>
      <c r="U34" s="4"/>
    </row>
    <row r="35" spans="1:21" s="1" customFormat="1" ht="24" customHeight="1" x14ac:dyDescent="0.2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4"/>
      <c r="S35" s="4"/>
      <c r="T35" s="4"/>
      <c r="U35" s="4"/>
    </row>
    <row r="36" spans="1:21" s="1" customFormat="1" ht="24" customHeight="1" x14ac:dyDescent="0.2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4"/>
      <c r="S36" s="4"/>
      <c r="T36" s="4"/>
      <c r="U36" s="4"/>
    </row>
    <row r="37" spans="1:21" s="1" customFormat="1" ht="15.75" x14ac:dyDescent="0.2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ht="15.75" x14ac:dyDescent="0.2">
      <c r="A40" s="5"/>
      <c r="B40" s="5"/>
      <c r="C40" s="5"/>
      <c r="D40" s="5"/>
      <c r="E40" s="5"/>
      <c r="F40" s="6"/>
      <c r="G40" s="6"/>
      <c r="H40" s="15"/>
      <c r="I40" s="7"/>
      <c r="J40" s="5"/>
      <c r="K40" s="5"/>
      <c r="L40" s="5"/>
      <c r="M40" s="5"/>
      <c r="N40" s="5"/>
      <c r="O40" s="5"/>
      <c r="P40" s="5"/>
      <c r="Q40" s="5"/>
      <c r="R40" s="4"/>
      <c r="S40" s="4"/>
      <c r="T40" s="4"/>
      <c r="U40" s="4"/>
    </row>
    <row r="41" spans="1:21" s="1" customFormat="1" ht="15.75" x14ac:dyDescent="0.2">
      <c r="A41" s="5"/>
      <c r="B41" s="5"/>
      <c r="C41" s="5"/>
      <c r="D41" s="5"/>
      <c r="E41" s="5"/>
      <c r="F41" s="6"/>
      <c r="G41" s="6"/>
      <c r="H41" s="15"/>
      <c r="I41" s="7"/>
      <c r="J41" s="5"/>
      <c r="K41" s="5"/>
      <c r="L41" s="5"/>
      <c r="M41" s="5"/>
      <c r="N41" s="5"/>
      <c r="O41" s="5"/>
      <c r="P41" s="5"/>
      <c r="Q41" s="5"/>
      <c r="R41" s="4"/>
      <c r="S41" s="4"/>
      <c r="T41" s="4"/>
      <c r="U41" s="4"/>
    </row>
    <row r="42" spans="1:21" s="1" customFormat="1" ht="15.75" x14ac:dyDescent="0.2">
      <c r="A42" s="5"/>
      <c r="B42" s="5"/>
      <c r="C42" s="5"/>
      <c r="D42" s="5"/>
      <c r="E42" s="5"/>
      <c r="F42" s="6"/>
      <c r="G42" s="6"/>
      <c r="H42" s="15"/>
      <c r="I42" s="7"/>
      <c r="J42" s="5"/>
      <c r="K42" s="5"/>
      <c r="L42" s="5"/>
      <c r="M42" s="5"/>
      <c r="N42" s="5"/>
      <c r="O42" s="5"/>
      <c r="P42" s="5"/>
      <c r="Q42" s="5"/>
      <c r="R42" s="4"/>
      <c r="S42" s="4"/>
      <c r="T42" s="4"/>
      <c r="U42" s="4"/>
    </row>
    <row r="43" spans="1:21" s="1" customFormat="1" ht="15.75" x14ac:dyDescent="0.2">
      <c r="A43" s="5"/>
      <c r="B43" s="5"/>
      <c r="C43" s="5"/>
      <c r="D43" s="5"/>
      <c r="E43" s="5"/>
      <c r="F43" s="6"/>
      <c r="G43" s="6"/>
      <c r="H43" s="15"/>
      <c r="I43" s="7"/>
      <c r="J43" s="5"/>
      <c r="K43" s="5"/>
      <c r="L43" s="5"/>
      <c r="M43" s="5"/>
      <c r="N43" s="5"/>
      <c r="O43" s="5"/>
      <c r="P43" s="5"/>
      <c r="Q43" s="5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  <row r="1355" spans="6:21" s="1" customFormat="1" x14ac:dyDescent="0.2">
      <c r="F1355" s="2"/>
      <c r="G1355" s="2"/>
      <c r="H1355" s="14"/>
      <c r="I1355" s="3"/>
      <c r="R1355" s="4"/>
      <c r="S1355" s="4"/>
      <c r="T1355" s="4"/>
      <c r="U1355" s="4"/>
    </row>
    <row r="1356" spans="6:21" s="1" customFormat="1" x14ac:dyDescent="0.2">
      <c r="F1356" s="2"/>
      <c r="G1356" s="2"/>
      <c r="H1356" s="14"/>
      <c r="I1356" s="3"/>
      <c r="R1356" s="4"/>
      <c r="S1356" s="4"/>
      <c r="T1356" s="4"/>
      <c r="U1356" s="4"/>
    </row>
    <row r="1357" spans="6:21" s="1" customFormat="1" x14ac:dyDescent="0.2">
      <c r="F1357" s="2"/>
      <c r="G1357" s="2"/>
      <c r="H1357" s="14"/>
      <c r="I1357" s="3"/>
      <c r="R1357" s="4"/>
      <c r="S1357" s="4"/>
      <c r="T1357" s="4"/>
      <c r="U1357" s="4"/>
    </row>
    <row r="1358" spans="6:21" s="1" customFormat="1" x14ac:dyDescent="0.2">
      <c r="F1358" s="2"/>
      <c r="G1358" s="2"/>
      <c r="H1358" s="14"/>
      <c r="I1358" s="3"/>
      <c r="R1358" s="4"/>
      <c r="S1358" s="4"/>
      <c r="T1358" s="4"/>
      <c r="U1358" s="4"/>
    </row>
  </sheetData>
  <mergeCells count="31"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7:Q37"/>
    <mergeCell ref="A33:Q33"/>
    <mergeCell ref="A35:Q35"/>
    <mergeCell ref="A34:Q34"/>
    <mergeCell ref="A27:K27"/>
    <mergeCell ref="A36:Q36"/>
    <mergeCell ref="A32:Q32"/>
    <mergeCell ref="A28:K28"/>
    <mergeCell ref="C8:C10"/>
    <mergeCell ref="D8:D10"/>
    <mergeCell ref="F8:F10"/>
    <mergeCell ref="A26:H26"/>
    <mergeCell ref="A23:H23"/>
    <mergeCell ref="A17:E17"/>
    <mergeCell ref="A18:E18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2022-11-02T12:40:11Z</dcterms:modified>
</cp:coreProperties>
</file>