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45F3F484-4085-4200-8876-35F8932357D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<sst xmlns="http://schemas.openxmlformats.org/spreadsheetml/2006/main" count="68" uniqueCount="51">
  <si>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</si>
  <si>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</si>
  <si>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</si>
  <si>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</si>
  <si>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</si>
  <si>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</si>
  <si>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</si>
  <si>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</si>
  <si>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</si>
  <si>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</si>
  <si>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</si>
  <si>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</si>
  <si>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</si>
  <si>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</si>
  <si>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</si>
  <si>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</si>
  <si>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</si>
  <si>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</si>
  <si>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</si>
  <si>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</si>
  <si>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</si>
  <si>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</si>
  <si>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</si>
  <si>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</si>
  <si>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</si>
  <si>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</si>
  <si>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</si>
  <si>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</si>
  <si>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</si>
  <si>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</si>
  <si>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</si>
  <si>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</si>
  <si>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</si>
  <si>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</si>
  <si>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</si>
  <si>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</si>
  <si>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</si>
  <si>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</si>
  <si>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</si>
  <si>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</si>
  <si>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</si>
  <si>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</si>
  <si>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</si>
  <si>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</si>
  <si>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</si>
  <si>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</si>
  <si>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</si>
  <si>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</si>
  <si>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</si>
  <si>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septiembre del año 2022</t>
  </si>
  <si>
    <t>GESTOR DE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</si>
</sst>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zoomScale="40" zoomScaleNormal="70" zoomScaleSheetLayoutView="40" workbookViewId="0">
      <selection activeCell="E16" sqref="E16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44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49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42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43</v>
      </c>
      <c r="D11" s="25" t="s">
        <v>32</v>
      </c>
      <c r="E11" s="24" t="s">
        <v>40</v>
      </c>
      <c r="F11" s="26" t="s">
        <v>21</v>
      </c>
      <c r="G11" s="27">
        <v>85000</v>
      </c>
      <c r="H11" s="28">
        <v>8576.99</v>
      </c>
      <c r="I11" s="29">
        <f t="shared" ref="I11:I16" si="0">G11*2.87/100</f>
        <v>2439.5</v>
      </c>
      <c r="J11" s="30">
        <f t="shared" ref="J11:J16" si="1">G11*7.1/100</f>
        <v>6035</v>
      </c>
      <c r="K11" s="31">
        <f>65050*1.1%</f>
        <v>715.55000000000007</v>
      </c>
      <c r="L11" s="32">
        <f t="shared" ref="L11:L16" si="2">G11*3.04/100</f>
        <v>2584</v>
      </c>
      <c r="M11" s="30">
        <f t="shared" ref="M11:M16" si="3">G11*7.09/100</f>
        <v>6026.5</v>
      </c>
      <c r="N11" s="33">
        <v>0</v>
      </c>
      <c r="O11" s="34">
        <f t="shared" ref="O11:O16" si="4">H11+I11+L11+N11</f>
        <v>13600.49</v>
      </c>
      <c r="P11" s="35">
        <f t="shared" ref="P11:P16" si="5">J11+K11+M11</f>
        <v>12777.05</v>
      </c>
      <c r="Q11" s="36">
        <f t="shared" ref="Q11:Q16" si="6">G11-O11</f>
        <v>71399.509999999995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43</v>
      </c>
      <c r="D12" s="25" t="s">
        <v>32</v>
      </c>
      <c r="E12" s="24" t="s">
        <v>41</v>
      </c>
      <c r="F12" s="26" t="s">
        <v>21</v>
      </c>
      <c r="G12" s="27">
        <v>75000</v>
      </c>
      <c r="H12" s="33">
        <v>6039.35</v>
      </c>
      <c r="I12" s="29">
        <f t="shared" si="0"/>
        <v>2152.5</v>
      </c>
      <c r="J12" s="30">
        <f t="shared" si="1"/>
        <v>5325</v>
      </c>
      <c r="K12" s="31">
        <f t="shared" ref="K12:K13" si="7">65050*1.1%</f>
        <v>715.55000000000007</v>
      </c>
      <c r="L12" s="32">
        <f t="shared" si="2"/>
        <v>2280</v>
      </c>
      <c r="M12" s="30">
        <f t="shared" si="3"/>
        <v>5317.5</v>
      </c>
      <c r="N12" s="37">
        <v>1350.12</v>
      </c>
      <c r="O12" s="34">
        <f t="shared" si="4"/>
        <v>11821.970000000001</v>
      </c>
      <c r="P12" s="35">
        <f t="shared" si="5"/>
        <v>11358.05</v>
      </c>
      <c r="Q12" s="36">
        <f t="shared" si="6"/>
        <v>63178.03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43</v>
      </c>
      <c r="D13" s="25" t="s">
        <v>32</v>
      </c>
      <c r="E13" s="24" t="s">
        <v>41</v>
      </c>
      <c r="F13" s="26" t="s">
        <v>21</v>
      </c>
      <c r="G13" s="27">
        <v>75000</v>
      </c>
      <c r="H13" s="33">
        <v>6309.38</v>
      </c>
      <c r="I13" s="29">
        <f t="shared" si="0"/>
        <v>2152.5</v>
      </c>
      <c r="J13" s="30">
        <f t="shared" si="1"/>
        <v>5325</v>
      </c>
      <c r="K13" s="31">
        <f t="shared" si="7"/>
        <v>715.55000000000007</v>
      </c>
      <c r="L13" s="32">
        <f t="shared" si="2"/>
        <v>2280</v>
      </c>
      <c r="M13" s="30">
        <f t="shared" si="3"/>
        <v>5317.5</v>
      </c>
      <c r="N13" s="33">
        <v>0</v>
      </c>
      <c r="O13" s="34">
        <f t="shared" si="4"/>
        <v>10741.880000000001</v>
      </c>
      <c r="P13" s="35">
        <f t="shared" si="5"/>
        <v>11358.05</v>
      </c>
      <c r="Q13" s="36">
        <f t="shared" si="6"/>
        <v>64258.119999999995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43</v>
      </c>
      <c r="D14" s="25" t="s">
        <v>32</v>
      </c>
      <c r="E14" s="24" t="s">
        <v>22</v>
      </c>
      <c r="F14" s="26" t="s">
        <v>21</v>
      </c>
      <c r="G14" s="27">
        <v>50000</v>
      </c>
      <c r="H14" s="33">
        <v>1854</v>
      </c>
      <c r="I14" s="29">
        <f t="shared" si="0"/>
        <v>1435</v>
      </c>
      <c r="J14" s="30">
        <f t="shared" si="1"/>
        <v>3550</v>
      </c>
      <c r="K14" s="31">
        <f>+G14*1.1%</f>
        <v>550</v>
      </c>
      <c r="L14" s="32">
        <f t="shared" si="2"/>
        <v>1520</v>
      </c>
      <c r="M14" s="30">
        <f t="shared" si="3"/>
        <v>3545</v>
      </c>
      <c r="N14" s="33">
        <v>0</v>
      </c>
      <c r="O14" s="34">
        <f t="shared" si="4"/>
        <v>4809</v>
      </c>
      <c r="P14" s="35">
        <f t="shared" si="5"/>
        <v>7645</v>
      </c>
      <c r="Q14" s="36">
        <f t="shared" si="6"/>
        <v>45191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43</v>
      </c>
      <c r="D15" s="25" t="s">
        <v>32</v>
      </c>
      <c r="E15" s="24" t="s">
        <v>50</v>
      </c>
      <c r="F15" s="26" t="s">
        <v>21</v>
      </c>
      <c r="G15" s="27">
        <v>50000</v>
      </c>
      <c r="H15" s="33">
        <v>1854</v>
      </c>
      <c r="I15" s="29">
        <f t="shared" si="0"/>
        <v>1435</v>
      </c>
      <c r="J15" s="30">
        <f t="shared" si="1"/>
        <v>3550</v>
      </c>
      <c r="K15" s="31">
        <f>+G15*1.1%</f>
        <v>550</v>
      </c>
      <c r="L15" s="32">
        <f t="shared" si="2"/>
        <v>1520</v>
      </c>
      <c r="M15" s="30">
        <f t="shared" si="3"/>
        <v>3545</v>
      </c>
      <c r="N15" s="33">
        <v>0</v>
      </c>
      <c r="O15" s="34">
        <f t="shared" si="4"/>
        <v>4809</v>
      </c>
      <c r="P15" s="35">
        <f t="shared" si="5"/>
        <v>7645</v>
      </c>
      <c r="Q15" s="36">
        <f t="shared" si="6"/>
        <v>45191</v>
      </c>
      <c r="R15" s="4"/>
      <c r="S15" s="4"/>
      <c r="T15" s="4"/>
      <c r="U15" s="4"/>
    </row>
    <row r="16" spans="1:21" s="1" customFormat="1" ht="90.75" customHeight="1" x14ac:dyDescent="0.5">
      <c r="A16" s="23">
        <v>6</v>
      </c>
      <c r="B16" s="24" t="s">
        <v>28</v>
      </c>
      <c r="C16" s="25" t="s">
        <v>43</v>
      </c>
      <c r="D16" s="25" t="s">
        <v>32</v>
      </c>
      <c r="E16" s="24" t="s">
        <v>23</v>
      </c>
      <c r="F16" s="26" t="s">
        <v>21</v>
      </c>
      <c r="G16" s="38">
        <v>35000</v>
      </c>
      <c r="H16" s="33">
        <v>0</v>
      </c>
      <c r="I16" s="29">
        <f t="shared" si="0"/>
        <v>1004.5</v>
      </c>
      <c r="J16" s="30">
        <f t="shared" si="1"/>
        <v>2485</v>
      </c>
      <c r="K16" s="31">
        <f>+G16*1.1%</f>
        <v>385.00000000000006</v>
      </c>
      <c r="L16" s="32">
        <f t="shared" si="2"/>
        <v>1064</v>
      </c>
      <c r="M16" s="30">
        <f t="shared" si="3"/>
        <v>2481.5</v>
      </c>
      <c r="N16" s="37">
        <v>0</v>
      </c>
      <c r="O16" s="34">
        <f t="shared" si="4"/>
        <v>2068.5</v>
      </c>
      <c r="P16" s="35">
        <f t="shared" si="5"/>
        <v>5351.5</v>
      </c>
      <c r="Q16" s="36">
        <f t="shared" si="6"/>
        <v>32931.5</v>
      </c>
      <c r="R16" s="4"/>
      <c r="S16" s="4"/>
      <c r="T16" s="4"/>
      <c r="U16" s="4"/>
    </row>
    <row r="17" spans="1:111" s="1" customFormat="1" ht="57.75" customHeight="1" thickBot="1" x14ac:dyDescent="0.25">
      <c r="A17" s="89" t="s">
        <v>30</v>
      </c>
      <c r="B17" s="90"/>
      <c r="C17" s="90"/>
      <c r="D17" s="90"/>
      <c r="E17" s="91"/>
      <c r="F17" s="39"/>
      <c r="G17" s="40">
        <f t="shared" ref="G17:Q17" si="9">SUM(G11:G16)</f>
        <v>370000</v>
      </c>
      <c r="H17" s="40">
        <f t="shared" si="9"/>
        <v>24633.72</v>
      </c>
      <c r="I17" s="40">
        <f t="shared" si="9"/>
        <v>10619</v>
      </c>
      <c r="J17" s="40">
        <f t="shared" si="9"/>
        <v>26270</v>
      </c>
      <c r="K17" s="40">
        <f t="shared" si="9"/>
        <v>3631.65</v>
      </c>
      <c r="L17" s="40">
        <f t="shared" si="9"/>
        <v>11248</v>
      </c>
      <c r="M17" s="40">
        <f t="shared" si="9"/>
        <v>26233</v>
      </c>
      <c r="N17" s="40">
        <f t="shared" si="9"/>
        <v>1350.12</v>
      </c>
      <c r="O17" s="40">
        <f t="shared" si="9"/>
        <v>47850.84</v>
      </c>
      <c r="P17" s="40">
        <f t="shared" si="9"/>
        <v>56134.649999999994</v>
      </c>
      <c r="Q17" s="40">
        <f t="shared" si="9"/>
        <v>322149.15999999997</v>
      </c>
      <c r="R17" s="4"/>
      <c r="S17" s="4"/>
      <c r="T17" s="4"/>
      <c r="U17" s="4"/>
    </row>
    <row r="18" spans="1:111" s="1" customFormat="1" ht="51.75" customHeight="1" thickBot="1" x14ac:dyDescent="0.25">
      <c r="A18" s="92" t="s">
        <v>20</v>
      </c>
      <c r="B18" s="93"/>
      <c r="C18" s="93"/>
      <c r="D18" s="93"/>
      <c r="E18" s="94"/>
      <c r="F18" s="41"/>
      <c r="G18" s="42">
        <f>SUM(G17)</f>
        <v>370000</v>
      </c>
      <c r="H18" s="42">
        <f t="shared" ref="H18:Q18" si="10">SUM(H17)</f>
        <v>24633.72</v>
      </c>
      <c r="I18" s="42">
        <f t="shared" si="10"/>
        <v>10619</v>
      </c>
      <c r="J18" s="42">
        <f t="shared" si="10"/>
        <v>26270</v>
      </c>
      <c r="K18" s="42">
        <f t="shared" si="10"/>
        <v>3631.65</v>
      </c>
      <c r="L18" s="42">
        <f t="shared" si="10"/>
        <v>11248</v>
      </c>
      <c r="M18" s="42">
        <f t="shared" si="10"/>
        <v>26233</v>
      </c>
      <c r="N18" s="42">
        <f t="shared" si="10"/>
        <v>1350.12</v>
      </c>
      <c r="O18" s="42">
        <f t="shared" si="10"/>
        <v>47850.84</v>
      </c>
      <c r="P18" s="42">
        <f t="shared" si="10"/>
        <v>56134.649999999994</v>
      </c>
      <c r="Q18" s="42">
        <f t="shared" si="10"/>
        <v>322149.15999999997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45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88" t="s">
        <v>39</v>
      </c>
      <c r="B23" s="88"/>
      <c r="C23" s="88"/>
      <c r="D23" s="88"/>
      <c r="E23" s="88"/>
      <c r="F23" s="88"/>
      <c r="G23" s="88"/>
      <c r="H23" s="88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46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47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87" t="s">
        <v>48</v>
      </c>
      <c r="B26" s="87"/>
      <c r="C26" s="87"/>
      <c r="D26" s="87"/>
      <c r="E26" s="87"/>
      <c r="F26" s="87"/>
      <c r="G26" s="87"/>
      <c r="H26" s="87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88" t="s">
        <v>34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4"/>
      <c r="S32" s="4"/>
      <c r="T32" s="4"/>
      <c r="U32" s="4"/>
    </row>
    <row r="33" spans="1:21" s="1" customFormat="1" ht="24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15.75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7:Q37"/>
    <mergeCell ref="A33:Q33"/>
    <mergeCell ref="A35:Q35"/>
    <mergeCell ref="A34:Q34"/>
    <mergeCell ref="A27:K27"/>
    <mergeCell ref="A36:Q36"/>
    <mergeCell ref="A32:Q32"/>
    <mergeCell ref="A28:K28"/>
    <mergeCell ref="C8:C10"/>
    <mergeCell ref="D8:D10"/>
    <mergeCell ref="F8:F10"/>
    <mergeCell ref="A26:H26"/>
    <mergeCell ref="A23:H23"/>
    <mergeCell ref="A17:E17"/>
    <mergeCell ref="A18:E18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2022-03-04T19:05:23Z</cp:lastPrinted>
  <dcterms:created xsi:type="dcterms:W3CDTF">2006-07-11T17:39:34Z</dcterms:created>
  <dcterms:modified xsi:type="dcterms:W3CDTF">2022-10-12T19:56:01Z</dcterms:modified>
</cp:coreProperties>
</file>