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empleo\Panorama del empleo 2020\"/>
    </mc:Choice>
  </mc:AlternateContent>
  <xr:revisionPtr revIDLastSave="0" documentId="13_ncr:1_{2DF48733-2BFB-4D1A-AF42-D268FE428637}" xr6:coauthVersionLast="46" xr6:coauthVersionMax="46" xr10:uidLastSave="{00000000-0000-0000-0000-000000000000}"/>
  <bookViews>
    <workbookView xWindow="-120" yWindow="-120" windowWidth="29040" windowHeight="15840" tabRatio="917" xr2:uid="{D8D8ADA9-A10B-4B60-A8BC-0BF78871FCE1}"/>
  </bookViews>
  <sheets>
    <sheet name="Índice_x0009_" sheetId="1" r:id="rId1"/>
    <sheet name="1" sheetId="2" r:id="rId2"/>
    <sheet name="2" sheetId="3" r:id="rId3"/>
    <sheet name="3" sheetId="4" r:id="rId4"/>
    <sheet name="4" sheetId="5" r:id="rId5"/>
    <sheet name="5" sheetId="23" r:id="rId6"/>
    <sheet name="6" sheetId="6" r:id="rId7"/>
    <sheet name="7" sheetId="26" r:id="rId8"/>
    <sheet name="8" sheetId="7" r:id="rId9"/>
    <sheet name="9" sheetId="28" r:id="rId10"/>
    <sheet name="10" sheetId="30" r:id="rId11"/>
    <sheet name="11" sheetId="8" r:id="rId12"/>
    <sheet name="12" sheetId="9" r:id="rId13"/>
    <sheet name="13" sheetId="27" r:id="rId14"/>
    <sheet name="14" sheetId="10" r:id="rId15"/>
  </sheets>
  <definedNames>
    <definedName name="_xlnm._FilterDatabase" localSheetId="10" hidden="1">'10'!$B$1:$D$12</definedName>
    <definedName name="_xlnm._FilterDatabase" localSheetId="14" hidden="1">'14'!$B$1:$D$26</definedName>
    <definedName name="_xlnm._FilterDatabase" localSheetId="6" hidden="1">'6'!$B$4:$G$4</definedName>
    <definedName name="_Hlk64635417" localSheetId="6">'6'!#REF!</definedName>
    <definedName name="_Hlk64635435" localSheetId="6">'6'!#REF!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0" l="1"/>
  <c r="K8" i="30"/>
  <c r="K9" i="30"/>
  <c r="K10" i="30"/>
  <c r="K11" i="30"/>
  <c r="K12" i="30"/>
  <c r="K6" i="30"/>
  <c r="J7" i="30"/>
  <c r="J8" i="30"/>
  <c r="J9" i="30"/>
  <c r="J10" i="30"/>
  <c r="J11" i="30"/>
  <c r="J12" i="30"/>
  <c r="J6" i="30"/>
  <c r="I7" i="30"/>
  <c r="I8" i="30"/>
  <c r="I9" i="30"/>
  <c r="I10" i="30"/>
  <c r="I11" i="30"/>
  <c r="I12" i="30"/>
  <c r="I6" i="30"/>
  <c r="D37" i="6" l="1"/>
  <c r="G5" i="6" s="1"/>
  <c r="G23" i="6"/>
  <c r="N8" i="26"/>
  <c r="O8" i="26"/>
  <c r="P8" i="26"/>
  <c r="Q8" i="26"/>
  <c r="R8" i="26"/>
  <c r="N9" i="26"/>
  <c r="O9" i="26"/>
  <c r="P9" i="26"/>
  <c r="Q9" i="26"/>
  <c r="R9" i="26"/>
  <c r="N10" i="26"/>
  <c r="O10" i="26"/>
  <c r="P10" i="26"/>
  <c r="Q10" i="26"/>
  <c r="R10" i="26"/>
  <c r="N11" i="26"/>
  <c r="O11" i="26"/>
  <c r="P11" i="26"/>
  <c r="Q11" i="26"/>
  <c r="R11" i="26"/>
  <c r="N12" i="26"/>
  <c r="O12" i="26"/>
  <c r="P12" i="26"/>
  <c r="Q12" i="26"/>
  <c r="R12" i="26"/>
  <c r="N13" i="26"/>
  <c r="O13" i="26"/>
  <c r="P13" i="26"/>
  <c r="Q13" i="26"/>
  <c r="R13" i="26"/>
  <c r="N14" i="26"/>
  <c r="O14" i="26"/>
  <c r="P14" i="26"/>
  <c r="Q14" i="26"/>
  <c r="R14" i="26"/>
  <c r="N15" i="26"/>
  <c r="O15" i="26"/>
  <c r="P15" i="26"/>
  <c r="Q15" i="26"/>
  <c r="R15" i="26"/>
  <c r="N16" i="26"/>
  <c r="O16" i="26"/>
  <c r="P16" i="26"/>
  <c r="Q16" i="26"/>
  <c r="R16" i="26"/>
  <c r="N17" i="26"/>
  <c r="O17" i="26"/>
  <c r="P17" i="26"/>
  <c r="Q17" i="26"/>
  <c r="R17" i="26"/>
  <c r="N18" i="26"/>
  <c r="O18" i="26"/>
  <c r="P18" i="26"/>
  <c r="Q18" i="26"/>
  <c r="R18" i="26"/>
  <c r="R7" i="26"/>
  <c r="Q7" i="26"/>
  <c r="P7" i="26"/>
  <c r="O7" i="26"/>
  <c r="N7" i="26"/>
  <c r="M8" i="26"/>
  <c r="M9" i="26"/>
  <c r="M10" i="26"/>
  <c r="M11" i="26"/>
  <c r="M12" i="26"/>
  <c r="M13" i="26"/>
  <c r="M14" i="26"/>
  <c r="M15" i="26"/>
  <c r="M16" i="26"/>
  <c r="M17" i="26"/>
  <c r="M18" i="26"/>
  <c r="M7" i="2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5" i="7"/>
  <c r="G7" i="6"/>
  <c r="G8" i="6"/>
  <c r="G11" i="6"/>
  <c r="G12" i="6"/>
  <c r="G15" i="6"/>
  <c r="G16" i="6"/>
  <c r="G19" i="6"/>
  <c r="G20" i="6"/>
  <c r="G24" i="6"/>
  <c r="G25" i="6"/>
  <c r="G28" i="6"/>
  <c r="G29" i="6"/>
  <c r="G32" i="6"/>
  <c r="G33" i="6"/>
  <c r="G36" i="6"/>
  <c r="E37" i="6"/>
  <c r="F37" i="6" s="1"/>
  <c r="F17" i="6"/>
  <c r="K7" i="3"/>
  <c r="K8" i="3"/>
  <c r="K9" i="3"/>
  <c r="K10" i="3"/>
  <c r="K11" i="3"/>
  <c r="K12" i="3"/>
  <c r="K13" i="3"/>
  <c r="K14" i="3"/>
  <c r="K15" i="3"/>
  <c r="K16" i="3"/>
  <c r="K17" i="3"/>
  <c r="K6" i="3"/>
  <c r="E7" i="7" l="1"/>
  <c r="G35" i="6"/>
  <c r="G31" i="6"/>
  <c r="G27" i="6"/>
  <c r="G22" i="6"/>
  <c r="G18" i="6"/>
  <c r="G14" i="6"/>
  <c r="G10" i="6"/>
  <c r="G6" i="6"/>
  <c r="G34" i="6"/>
  <c r="G30" i="6"/>
  <c r="G26" i="6"/>
  <c r="G21" i="6"/>
  <c r="G17" i="6"/>
  <c r="G13" i="6"/>
  <c r="G9" i="6"/>
  <c r="E14" i="7"/>
  <c r="E26" i="7"/>
  <c r="E22" i="7"/>
  <c r="E10" i="7"/>
  <c r="E18" i="7"/>
  <c r="E6" i="7"/>
  <c r="E9" i="7"/>
  <c r="E8" i="7"/>
  <c r="E25" i="7"/>
  <c r="E21" i="7"/>
  <c r="E17" i="7"/>
  <c r="E13" i="7"/>
  <c r="E5" i="7"/>
  <c r="E24" i="7"/>
  <c r="E20" i="7"/>
  <c r="E16" i="7"/>
  <c r="E12" i="7"/>
  <c r="E27" i="7"/>
  <c r="E23" i="7"/>
  <c r="E19" i="7"/>
  <c r="E15" i="7"/>
  <c r="E11" i="7"/>
  <c r="W7" i="5"/>
  <c r="V17" i="5"/>
  <c r="V16" i="5"/>
  <c r="V15" i="5"/>
  <c r="V14" i="5"/>
  <c r="V13" i="5"/>
  <c r="V12" i="5"/>
  <c r="V11" i="5"/>
  <c r="V10" i="5"/>
  <c r="V9" i="5"/>
  <c r="V8" i="5"/>
  <c r="V7" i="5"/>
  <c r="V6" i="5"/>
  <c r="U17" i="5"/>
  <c r="U16" i="5"/>
  <c r="U15" i="5"/>
  <c r="U14" i="5"/>
  <c r="U13" i="5"/>
  <c r="U12" i="5"/>
  <c r="U11" i="5"/>
  <c r="U10" i="5"/>
  <c r="U9" i="5"/>
  <c r="U8" i="5"/>
  <c r="U7" i="5"/>
  <c r="U6" i="5"/>
  <c r="T17" i="5"/>
  <c r="T16" i="5"/>
  <c r="T15" i="5"/>
  <c r="T14" i="5"/>
  <c r="T13" i="5"/>
  <c r="T12" i="5"/>
  <c r="T11" i="5"/>
  <c r="T10" i="5"/>
  <c r="T9" i="5"/>
  <c r="T8" i="5"/>
  <c r="T7" i="5"/>
  <c r="T6" i="5"/>
  <c r="S17" i="5"/>
  <c r="S16" i="5"/>
  <c r="S15" i="5"/>
  <c r="S14" i="5"/>
  <c r="S13" i="5"/>
  <c r="S12" i="5"/>
  <c r="S11" i="5"/>
  <c r="S10" i="5"/>
  <c r="S9" i="5"/>
  <c r="S8" i="5"/>
  <c r="S7" i="5"/>
  <c r="S6" i="5"/>
  <c r="R17" i="5"/>
  <c r="R16" i="5"/>
  <c r="R15" i="5"/>
  <c r="R14" i="5"/>
  <c r="R13" i="5"/>
  <c r="R12" i="5"/>
  <c r="R11" i="5"/>
  <c r="R10" i="5"/>
  <c r="R9" i="5"/>
  <c r="R8" i="5"/>
  <c r="R7" i="5"/>
  <c r="R6" i="5"/>
  <c r="Q17" i="5"/>
  <c r="Q16" i="5"/>
  <c r="Q15" i="5"/>
  <c r="Q14" i="5"/>
  <c r="Q13" i="5"/>
  <c r="Q12" i="5"/>
  <c r="Q11" i="5"/>
  <c r="Q10" i="5"/>
  <c r="Q9" i="5"/>
  <c r="Q8" i="5"/>
  <c r="Q7" i="5"/>
  <c r="Q6" i="5"/>
  <c r="P6" i="5"/>
  <c r="W6" i="5" s="1"/>
  <c r="P7" i="5"/>
  <c r="P8" i="5"/>
  <c r="W8" i="5" s="1"/>
  <c r="P9" i="5"/>
  <c r="W9" i="5" s="1"/>
  <c r="P10" i="5"/>
  <c r="W10" i="5" s="1"/>
  <c r="P11" i="5"/>
  <c r="W11" i="5" s="1"/>
  <c r="P12" i="5"/>
  <c r="W12" i="5" s="1"/>
  <c r="P13" i="5"/>
  <c r="W13" i="5" s="1"/>
  <c r="P14" i="5"/>
  <c r="W14" i="5" s="1"/>
  <c r="P15" i="5"/>
  <c r="W15" i="5" s="1"/>
  <c r="P16" i="5"/>
  <c r="W16" i="5" s="1"/>
  <c r="P17" i="5"/>
  <c r="W17" i="5" s="1"/>
  <c r="N17" i="4"/>
  <c r="N13" i="4"/>
  <c r="N9" i="4"/>
  <c r="N6" i="4"/>
  <c r="H17" i="3"/>
  <c r="H16" i="3"/>
  <c r="H15" i="3"/>
  <c r="H14" i="3"/>
  <c r="H13" i="3"/>
  <c r="H12" i="3"/>
  <c r="H11" i="3"/>
  <c r="H10" i="3"/>
  <c r="H9" i="3"/>
  <c r="H8" i="3"/>
  <c r="H7" i="3"/>
  <c r="H6" i="3"/>
  <c r="N7" i="4"/>
  <c r="N8" i="4"/>
  <c r="N10" i="4"/>
  <c r="N11" i="4"/>
  <c r="N12" i="4"/>
  <c r="N14" i="4"/>
  <c r="N15" i="4"/>
  <c r="N16" i="4"/>
  <c r="M7" i="4"/>
  <c r="M8" i="4"/>
  <c r="M9" i="4"/>
  <c r="M10" i="4"/>
  <c r="M11" i="4"/>
  <c r="M12" i="4"/>
  <c r="M13" i="4"/>
  <c r="M14" i="4"/>
  <c r="M15" i="4"/>
  <c r="M16" i="4"/>
  <c r="M17" i="4"/>
  <c r="M6" i="4"/>
  <c r="L7" i="4"/>
  <c r="L8" i="4"/>
  <c r="L9" i="4"/>
  <c r="L10" i="4"/>
  <c r="L11" i="4"/>
  <c r="L12" i="4"/>
  <c r="L13" i="4"/>
  <c r="L14" i="4"/>
  <c r="L15" i="4"/>
  <c r="L16" i="4"/>
  <c r="L17" i="4"/>
  <c r="L6" i="4"/>
  <c r="K7" i="4"/>
  <c r="K8" i="4"/>
  <c r="K9" i="4"/>
  <c r="K10" i="4"/>
  <c r="K11" i="4"/>
  <c r="K12" i="4"/>
  <c r="K13" i="4"/>
  <c r="K14" i="4"/>
  <c r="K15" i="4"/>
  <c r="K16" i="4"/>
  <c r="K17" i="4"/>
  <c r="K6" i="4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E6" i="8" l="1"/>
  <c r="E7" i="8"/>
  <c r="E8" i="8"/>
  <c r="E9" i="8"/>
  <c r="E10" i="8"/>
  <c r="E11" i="8"/>
  <c r="E12" i="8"/>
  <c r="E13" i="8"/>
  <c r="E14" i="8"/>
  <c r="E15" i="8"/>
  <c r="E16" i="8"/>
  <c r="E17" i="8"/>
  <c r="F7" i="8"/>
  <c r="F8" i="8"/>
  <c r="F9" i="8"/>
  <c r="F10" i="8"/>
  <c r="F11" i="8"/>
  <c r="F12" i="8"/>
  <c r="F13" i="8"/>
  <c r="F14" i="8"/>
  <c r="F15" i="8"/>
  <c r="F16" i="8"/>
  <c r="F17" i="8"/>
  <c r="D6" i="10" l="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5" i="10"/>
  <c r="D5" i="9"/>
  <c r="C37" i="9"/>
  <c r="F6" i="8"/>
  <c r="N7" i="23"/>
  <c r="L9" i="23"/>
  <c r="N11" i="23"/>
  <c r="L6" i="23"/>
  <c r="K6" i="23"/>
  <c r="K11" i="23"/>
  <c r="I12" i="23"/>
  <c r="I7" i="23"/>
  <c r="I8" i="23"/>
  <c r="I9" i="23"/>
  <c r="I10" i="23"/>
  <c r="I11" i="23"/>
  <c r="H6" i="23"/>
  <c r="H12" i="23"/>
  <c r="G12" i="23"/>
  <c r="L7" i="23"/>
  <c r="M8" i="23"/>
  <c r="N9" i="23"/>
  <c r="L10" i="23"/>
  <c r="L11" i="23"/>
  <c r="N6" i="23"/>
  <c r="F8" i="6"/>
  <c r="F19" i="6"/>
  <c r="F32" i="6"/>
  <c r="F20" i="6"/>
  <c r="F30" i="6"/>
  <c r="F5" i="6"/>
  <c r="F13" i="6"/>
  <c r="F29" i="6"/>
  <c r="F33" i="6"/>
  <c r="F16" i="6"/>
  <c r="F27" i="6"/>
  <c r="F24" i="6"/>
  <c r="F36" i="6"/>
  <c r="F10" i="6"/>
  <c r="F11" i="6"/>
  <c r="F23" i="6"/>
  <c r="F15" i="6"/>
  <c r="F31" i="6"/>
  <c r="F25" i="6"/>
  <c r="F35" i="6"/>
  <c r="F18" i="6"/>
  <c r="F14" i="6"/>
  <c r="F22" i="6"/>
  <c r="F9" i="6"/>
  <c r="F34" i="6"/>
  <c r="F26" i="6"/>
  <c r="F12" i="6"/>
  <c r="F21" i="6"/>
  <c r="F7" i="6"/>
  <c r="F28" i="6"/>
  <c r="F6" i="6"/>
  <c r="M10" i="23" l="1"/>
  <c r="G6" i="23"/>
  <c r="J11" i="23"/>
  <c r="J7" i="23"/>
  <c r="K8" i="23"/>
  <c r="M6" i="23"/>
  <c r="L12" i="23"/>
  <c r="N10" i="23"/>
  <c r="M9" i="23"/>
  <c r="L8" i="23"/>
  <c r="I6" i="23"/>
  <c r="H11" i="23"/>
  <c r="H10" i="23"/>
  <c r="H9" i="23"/>
  <c r="H8" i="23"/>
  <c r="H7" i="23"/>
  <c r="K10" i="23"/>
  <c r="K7" i="23"/>
  <c r="M11" i="23"/>
  <c r="N8" i="23"/>
  <c r="M7" i="23"/>
  <c r="J6" i="23"/>
  <c r="G11" i="23"/>
  <c r="G10" i="23"/>
  <c r="G9" i="23"/>
  <c r="G8" i="23"/>
  <c r="G7" i="23"/>
  <c r="K9" i="23"/>
  <c r="J8" i="23"/>
  <c r="D37" i="9"/>
  <c r="N12" i="23" l="1"/>
  <c r="J12" i="23"/>
  <c r="J9" i="23"/>
  <c r="K12" i="23"/>
  <c r="J10" i="23"/>
  <c r="M12" i="23"/>
  <c r="D9" i="9"/>
  <c r="D16" i="9"/>
  <c r="D24" i="9"/>
  <c r="D31" i="9"/>
  <c r="D27" i="9"/>
  <c r="D11" i="9"/>
  <c r="D19" i="9"/>
  <c r="D25" i="9"/>
  <c r="D32" i="9"/>
  <c r="D13" i="9"/>
  <c r="D20" i="9"/>
  <c r="D35" i="9"/>
  <c r="D8" i="9"/>
  <c r="D15" i="9"/>
  <c r="D21" i="9"/>
  <c r="D29" i="9"/>
  <c r="D36" i="9"/>
  <c r="D7" i="9"/>
  <c r="D12" i="9"/>
  <c r="D17" i="9"/>
  <c r="D23" i="9"/>
  <c r="D28" i="9"/>
  <c r="D33" i="9"/>
  <c r="D6" i="9"/>
  <c r="D10" i="9"/>
  <c r="D14" i="9"/>
  <c r="D18" i="9"/>
  <c r="D22" i="9"/>
  <c r="D26" i="9"/>
  <c r="D30" i="9"/>
  <c r="D34" i="9"/>
</calcChain>
</file>

<file path=xl/sharedStrings.xml><?xml version="1.0" encoding="utf-8"?>
<sst xmlns="http://schemas.openxmlformats.org/spreadsheetml/2006/main" count="438" uniqueCount="180">
  <si>
    <t>Trabajadores registrados en el SDSS</t>
  </si>
  <si>
    <t>Enero-diciembre 2020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</si>
  <si>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</si>
  <si>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</si>
  <si>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</si>
  <si>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</si>
  <si>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</si>
  <si>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</si>
  <si>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</si>
  <si>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</si>
  <si>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</si>
  <si>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</si>
  <si>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</si>
  <si>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</si>
  <si>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</si>
  <si>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Trabajadores</t>
  </si>
  <si>
    <t>Femenino</t>
  </si>
  <si>
    <t>Masculino</t>
  </si>
  <si>
    <t>Distribución de los trabajadores por Rango Salarial</t>
  </si>
  <si>
    <t>De 10 mil a 15 mil</t>
  </si>
  <si>
    <t>De 15 mil a 30 mil</t>
  </si>
  <si>
    <t>De 30 mil a 50 mil</t>
  </si>
  <si>
    <t>Mas de 50 mil</t>
  </si>
  <si>
    <t>Cantidad y distribución de Empleos por provincia</t>
  </si>
  <si>
    <t>Diciembre 2020</t>
  </si>
  <si>
    <t>Provincia</t>
  </si>
  <si>
    <t>DISTRITO NACIONAL</t>
  </si>
  <si>
    <t>SANTO DOMINGO</t>
  </si>
  <si>
    <t>SANTIAGO DE LOS CABALLEROS</t>
  </si>
  <si>
    <t>ALTAGRACIA</t>
  </si>
  <si>
    <t>SAN CRISTOBAL</t>
  </si>
  <si>
    <t>LA ROMANA</t>
  </si>
  <si>
    <t>LA VEGA</t>
  </si>
  <si>
    <t>SAN PEDRO DE MACORIS</t>
  </si>
  <si>
    <t>PUERTO PLATA</t>
  </si>
  <si>
    <t>DUARTE</t>
  </si>
  <si>
    <t>MONSENOR NOUEL</t>
  </si>
  <si>
    <t>ESPAILLAT</t>
  </si>
  <si>
    <t>VALVERDE</t>
  </si>
  <si>
    <t>PERAVIA</t>
  </si>
  <si>
    <t>BARAHONA</t>
  </si>
  <si>
    <t>SANCHEZ RAMIREZ</t>
  </si>
  <si>
    <t>AZUA</t>
  </si>
  <si>
    <t>SAMANA</t>
  </si>
  <si>
    <t>HERMANAS MIRABAL</t>
  </si>
  <si>
    <t>MARIA TRINIDAD SANCHEZ</t>
  </si>
  <si>
    <t>MONTECRISTI</t>
  </si>
  <si>
    <t>SAN JUAN DE LA MAGUANA</t>
  </si>
  <si>
    <t>HATO MAYOR</t>
  </si>
  <si>
    <t>SANTIAGO RODRIGUEZ</t>
  </si>
  <si>
    <t>DAJABON</t>
  </si>
  <si>
    <t>MONTE PLATA</t>
  </si>
  <si>
    <t>EL SEYBO</t>
  </si>
  <si>
    <t>ELIAS PINA</t>
  </si>
  <si>
    <t>BAHORUCO</t>
  </si>
  <si>
    <t>SAN JOSE DE OCOA</t>
  </si>
  <si>
    <t>PEDERNALES</t>
  </si>
  <si>
    <t>INDEPENDENCIA</t>
  </si>
  <si>
    <t>Total</t>
  </si>
  <si>
    <t>Cantidad y distribución de Empleos por sector económico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</si>
  <si>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</si>
  <si>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</si>
  <si>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</si>
  <si>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</si>
  <si>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</si>
  <si>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</si>
  <si>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</si>
  <si>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</si>
  <si>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</si>
  <si>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</si>
  <si>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</si>
  <si>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</si>
  <si>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</si>
  <si>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</si>
  <si>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</si>
  <si>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</si>
  <si>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</si>
  <si>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</si>
  <si>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</si>
  <si>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</si>
  <si>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</si>
  <si>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Evolución Mensual de los empleadores registrados en el SDSS</t>
  </si>
  <si>
    <t>Cantidad empleadores</t>
  </si>
  <si>
    <t>Cantidad y distribución de empleadores por provincia</t>
  </si>
  <si>
    <t>Cantidad de empresas</t>
  </si>
  <si>
    <t>Cantidad de empleadores por sector económico</t>
  </si>
  <si>
    <t>Diciembre del 2020</t>
  </si>
  <si>
    <t>Cantidad de empleadores</t>
  </si>
  <si>
    <t>Enero-Diciembre 2020</t>
  </si>
  <si>
    <t>Cantidad y distribución de los trabajadores registrados en el SDSS por Rango de edad y masa salarial</t>
  </si>
  <si>
    <t>Cantidad y distribución de los trabajadores registrados en el SDSS por sexo y masa salarial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</si>
  <si>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</si>
  <si>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</si>
  <si>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</si>
  <si>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</si>
  <si>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</si>
  <si>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</si>
  <si>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</si>
  <si>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</si>
  <si>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</si>
  <si>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</si>
  <si>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</si>
  <si>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2019</t>
  </si>
  <si>
    <t>2020</t>
  </si>
  <si>
    <t>Mensual</t>
  </si>
  <si>
    <t>Interanual</t>
  </si>
  <si>
    <t>Distribución de empleadores</t>
  </si>
  <si>
    <t>Evolución Mensual de los Trabajadores registrados en el SDSS</t>
  </si>
  <si>
    <t>Cantidad de Trabajadores por Rango Salarial 2020</t>
  </si>
  <si>
    <t>Menos de 5 mil</t>
  </si>
  <si>
    <t xml:space="preserve"> De 5 a 10 mil</t>
  </si>
  <si>
    <t xml:space="preserve">Provincia </t>
  </si>
  <si>
    <t>Cantidad Empleados</t>
  </si>
  <si>
    <t>Masa Salarial (RD$)</t>
  </si>
  <si>
    <t>Salario Promedio (RD$)</t>
  </si>
  <si>
    <t>No Determinada</t>
  </si>
  <si>
    <t>Salario Promedio 2020 (RD$)</t>
  </si>
  <si>
    <t>Rango de edad</t>
  </si>
  <si>
    <t>De 5 mil a 10 mil</t>
  </si>
  <si>
    <t>Cantidad y distribución de Empleos por rango salarial y rango de edad</t>
  </si>
  <si>
    <t>Absoluta</t>
  </si>
  <si>
    <t>%</t>
  </si>
  <si>
    <t>Salario promedio</t>
  </si>
  <si>
    <t>Variación Interanual Cantidad de trabajadores</t>
  </si>
  <si>
    <t>Cantidad de trabajadores</t>
  </si>
  <si>
    <t>18-30 años</t>
  </si>
  <si>
    <t>31-55 años</t>
  </si>
  <si>
    <t>Mayor de 56 años</t>
  </si>
  <si>
    <t>2019-2020</t>
  </si>
  <si>
    <t>Mayor de 55 años</t>
  </si>
  <si>
    <t>Más de 50 mil</t>
  </si>
  <si>
    <t xml:space="preserve">Menos de 5 mil </t>
  </si>
  <si>
    <t>Rango Salarial (RD$)</t>
  </si>
  <si>
    <t>Distribución %</t>
  </si>
  <si>
    <t>Proporción %</t>
  </si>
  <si>
    <t>Masa Salarial(RD$)</t>
  </si>
  <si>
    <t>Cantidad trabajadores</t>
  </si>
  <si>
    <t>Cantidad de trabajadores activos en el SDSS  por rango salarial y edad</t>
  </si>
  <si>
    <t>Cantidad detrabajadores por Rango Salarial</t>
  </si>
  <si>
    <t>Cantidad de trabajadores activos en el SDSS por provincia</t>
  </si>
  <si>
    <t>Variación 2020 vs 2019</t>
  </si>
  <si>
    <t>Cantidad y masa salarial de trabajadores activos en el SDSS por rango de edad</t>
  </si>
  <si>
    <t>Cantidad, masa salarial y  Salario Promedio de trabajadores activos en el SDSS por sexo</t>
  </si>
  <si>
    <t xml:space="preserve">Cantidad de trabajadores activos en el SDSS </t>
  </si>
  <si>
    <t>por tamaño de empresa</t>
  </si>
  <si>
    <t>Enero-diciembre del 2020</t>
  </si>
  <si>
    <t>Grande</t>
  </si>
  <si>
    <t>Tabla 11</t>
  </si>
  <si>
    <t>Tabla 12</t>
  </si>
  <si>
    <t>Cantidad de empledores por tamaño de empresa</t>
  </si>
  <si>
    <t>Cantidad de trabajadores activos en el SDSS por tamaño de empresa</t>
  </si>
  <si>
    <t>Cantidad y distribución de trabajores por sector económico</t>
  </si>
  <si>
    <t>Departamento de Gestión de Explotación de Datos</t>
  </si>
  <si>
    <t>Dirección de Tecnología de la Información y Comunicación</t>
  </si>
  <si>
    <t>Cantidad Trabajadores por Tamaño de empleador</t>
  </si>
  <si>
    <t>Micro</t>
  </si>
  <si>
    <t>Pequeño</t>
  </si>
  <si>
    <t>Mediano</t>
  </si>
  <si>
    <t>Cantidad de empleos</t>
  </si>
  <si>
    <t>% Empleos</t>
  </si>
  <si>
    <t>Distribución % empleos</t>
  </si>
  <si>
    <t>Masa salarial (RD$)</t>
  </si>
  <si>
    <t>No Identificado</t>
  </si>
  <si>
    <t>Cantidad de empleadores por Tamaño de empleador</t>
  </si>
  <si>
    <t>Salario promedio por Tamaño de empleador</t>
  </si>
  <si>
    <t>No identificado</t>
  </si>
  <si>
    <t>Menos de 5 mil pesos</t>
  </si>
  <si>
    <t>Tabla 13</t>
  </si>
  <si>
    <t>Tabla 14</t>
  </si>
  <si>
    <t>Salario promedio (RD$)</t>
  </si>
  <si>
    <t>Rango salarial</t>
  </si>
  <si>
    <t>Privado</t>
  </si>
  <si>
    <t xml:space="preserve">Total  </t>
  </si>
  <si>
    <t>Cantidad de empleos por sector tipo de empleador y rango salarial</t>
  </si>
  <si>
    <t>Cantidad empleos</t>
  </si>
  <si>
    <t>Público</t>
  </si>
  <si>
    <t>Cantidad de empleos por tipo empleador y rango salarial</t>
  </si>
  <si>
    <t>Cantidad y distribucion de empleso por tipo de empleador y rango salarial</t>
  </si>
  <si>
    <t>Índice</t>
  </si>
  <si>
    <t>Cantidad y distribución de trabajadores por sector económico y rango salarial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</si>
</sst>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4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0" borderId="0" xfId="0" applyFont="1"/>
    <xf numFmtId="3" fontId="5" fillId="0" borderId="2" xfId="0" applyNumberFormat="1" applyFont="1" applyBorder="1" applyAlignment="1">
      <alignment vertical="center"/>
    </xf>
    <xf numFmtId="3" fontId="3" fillId="0" borderId="2" xfId="0" applyNumberFormat="1" applyFont="1" applyBorder="1"/>
    <xf numFmtId="0" fontId="4" fillId="2" borderId="3" xfId="0" applyFont="1" applyFill="1" applyBorder="1" applyAlignment="1">
      <alignment vertical="center"/>
    </xf>
    <xf numFmtId="10" fontId="6" fillId="3" borderId="2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2"/>
    <xf numFmtId="0" fontId="10" fillId="0" borderId="0" xfId="2" applyFill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164" fontId="6" fillId="3" borderId="3" xfId="3" applyNumberFormat="1" applyFont="1" applyFill="1" applyBorder="1" applyAlignment="1">
      <alignment horizontal="right" vertical="center"/>
    </xf>
    <xf numFmtId="164" fontId="5" fillId="0" borderId="3" xfId="3" applyNumberFormat="1" applyFont="1" applyBorder="1" applyAlignment="1">
      <alignment horizontal="right" vertical="center"/>
    </xf>
    <xf numFmtId="164" fontId="7" fillId="0" borderId="2" xfId="3" applyNumberFormat="1" applyFont="1" applyBorder="1"/>
    <xf numFmtId="10" fontId="5" fillId="5" borderId="2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right"/>
    </xf>
    <xf numFmtId="10" fontId="7" fillId="0" borderId="0" xfId="1" applyNumberFormat="1" applyFont="1"/>
    <xf numFmtId="166" fontId="7" fillId="0" borderId="2" xfId="3" applyNumberFormat="1" applyFont="1" applyBorder="1"/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/>
    <xf numFmtId="165" fontId="7" fillId="0" borderId="2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7" fillId="0" borderId="2" xfId="1" applyNumberFormat="1" applyFont="1" applyBorder="1"/>
    <xf numFmtId="165" fontId="3" fillId="0" borderId="2" xfId="1" applyNumberFormat="1" applyFont="1" applyBorder="1"/>
    <xf numFmtId="49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64" fontId="6" fillId="0" borderId="3" xfId="3" applyNumberFormat="1" applyFont="1" applyBorder="1" applyAlignment="1">
      <alignment horizontal="right" vertical="center"/>
    </xf>
    <xf numFmtId="10" fontId="6" fillId="5" borderId="2" xfId="1" applyNumberFormat="1" applyFont="1" applyFill="1" applyBorder="1" applyAlignment="1">
      <alignment horizontal="right" vertical="center"/>
    </xf>
    <xf numFmtId="0" fontId="4" fillId="7" borderId="3" xfId="0" applyFont="1" applyFill="1" applyBorder="1" applyAlignment="1">
      <alignment vertical="center"/>
    </xf>
    <xf numFmtId="0" fontId="8" fillId="4" borderId="2" xfId="0" applyFont="1" applyFill="1" applyBorder="1"/>
    <xf numFmtId="0" fontId="8" fillId="4" borderId="17" xfId="0" applyFont="1" applyFill="1" applyBorder="1" applyAlignment="1">
      <alignment horizontal="center" vertical="center"/>
    </xf>
    <xf numFmtId="164" fontId="7" fillId="0" borderId="2" xfId="0" applyNumberFormat="1" applyFont="1" applyBorder="1"/>
    <xf numFmtId="166" fontId="7" fillId="0" borderId="2" xfId="0" applyNumberFormat="1" applyFont="1" applyBorder="1"/>
    <xf numFmtId="0" fontId="8" fillId="4" borderId="2" xfId="0" applyFont="1" applyFill="1" applyBorder="1" applyAlignment="1">
      <alignment horizontal="center" vertical="center"/>
    </xf>
    <xf numFmtId="9" fontId="7" fillId="0" borderId="2" xfId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/>
    <xf numFmtId="0" fontId="11" fillId="7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1" fillId="7" borderId="2" xfId="0" applyFont="1" applyFill="1" applyBorder="1" applyAlignment="1">
      <alignment horizontal="center" vertical="center" wrapText="1"/>
    </xf>
    <xf numFmtId="166" fontId="7" fillId="0" borderId="2" xfId="3" applyNumberFormat="1" applyFont="1" applyBorder="1" applyAlignment="1">
      <alignment horizontal="right"/>
    </xf>
    <xf numFmtId="0" fontId="2" fillId="0" borderId="0" xfId="0" applyFont="1"/>
    <xf numFmtId="0" fontId="14" fillId="0" borderId="0" xfId="0" applyFont="1"/>
    <xf numFmtId="0" fontId="8" fillId="4" borderId="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66" fontId="7" fillId="0" borderId="3" xfId="0" applyNumberFormat="1" applyFont="1" applyBorder="1"/>
    <xf numFmtId="0" fontId="8" fillId="4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43" fontId="7" fillId="0" borderId="0" xfId="0" applyNumberFormat="1" applyFont="1"/>
    <xf numFmtId="10" fontId="7" fillId="0" borderId="0" xfId="0" applyNumberFormat="1" applyFont="1"/>
    <xf numFmtId="0" fontId="11" fillId="7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12" fillId="0" borderId="2" xfId="0" applyNumberFormat="1" applyFont="1" applyBorder="1"/>
    <xf numFmtId="166" fontId="12" fillId="0" borderId="2" xfId="0" applyNumberFormat="1" applyFont="1" applyBorder="1"/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/>
    <xf numFmtId="166" fontId="13" fillId="0" borderId="2" xfId="0" applyNumberFormat="1" applyFont="1" applyBorder="1"/>
    <xf numFmtId="0" fontId="4" fillId="2" borderId="2" xfId="0" applyFont="1" applyFill="1" applyBorder="1" applyAlignment="1">
      <alignment vertical="center" wrapText="1"/>
    </xf>
    <xf numFmtId="167" fontId="5" fillId="0" borderId="2" xfId="0" applyNumberFormat="1" applyFont="1" applyBorder="1" applyAlignment="1">
      <alignment vertical="center"/>
    </xf>
    <xf numFmtId="164" fontId="7" fillId="0" borderId="0" xfId="3" applyNumberFormat="1" applyFo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6" fillId="6" borderId="2" xfId="3" applyNumberFormat="1" applyFont="1" applyFill="1" applyBorder="1" applyAlignment="1">
      <alignment vertical="center"/>
    </xf>
    <xf numFmtId="10" fontId="6" fillId="6" borderId="2" xfId="1" applyNumberFormat="1" applyFont="1" applyFill="1" applyBorder="1" applyAlignment="1">
      <alignment horizontal="center" vertical="center"/>
    </xf>
    <xf numFmtId="167" fontId="6" fillId="6" borderId="2" xfId="0" applyNumberFormat="1" applyFont="1" applyFill="1" applyBorder="1" applyAlignment="1">
      <alignment horizontal="right" vertical="center"/>
    </xf>
    <xf numFmtId="164" fontId="5" fillId="0" borderId="2" xfId="3" applyNumberFormat="1" applyFont="1" applyFill="1" applyBorder="1" applyAlignment="1">
      <alignment horizontal="right" vertical="center"/>
    </xf>
    <xf numFmtId="167" fontId="7" fillId="0" borderId="2" xfId="0" applyNumberFormat="1" applyFont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167" fontId="5" fillId="6" borderId="2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64" fontId="3" fillId="0" borderId="2" xfId="3" applyNumberFormat="1" applyFont="1" applyFill="1" applyBorder="1"/>
    <xf numFmtId="10" fontId="6" fillId="0" borderId="2" xfId="1" applyNumberFormat="1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right" vertical="center"/>
    </xf>
    <xf numFmtId="164" fontId="6" fillId="6" borderId="2" xfId="3" applyNumberFormat="1" applyFont="1" applyFill="1" applyBorder="1" applyAlignment="1">
      <alignment horizontal="center" vertical="center"/>
    </xf>
    <xf numFmtId="164" fontId="6" fillId="6" borderId="2" xfId="3" applyNumberFormat="1" applyFont="1" applyFill="1" applyBorder="1" applyAlignment="1">
      <alignment horizontal="right" vertical="center"/>
    </xf>
    <xf numFmtId="164" fontId="5" fillId="0" borderId="2" xfId="3" applyNumberFormat="1" applyFont="1" applyBorder="1" applyAlignment="1">
      <alignment horizontal="center" vertical="center"/>
    </xf>
    <xf numFmtId="164" fontId="7" fillId="0" borderId="2" xfId="3" applyNumberFormat="1" applyFont="1" applyBorder="1" applyAlignment="1">
      <alignment horizontal="right" vertical="center"/>
    </xf>
    <xf numFmtId="164" fontId="5" fillId="6" borderId="2" xfId="3" applyNumberFormat="1" applyFont="1" applyFill="1" applyBorder="1" applyAlignment="1">
      <alignment horizontal="right" vertical="center"/>
    </xf>
    <xf numFmtId="0" fontId="3" fillId="0" borderId="2" xfId="0" applyFont="1" applyBorder="1"/>
    <xf numFmtId="164" fontId="3" fillId="0" borderId="2" xfId="3" applyNumberFormat="1" applyFont="1" applyBorder="1"/>
    <xf numFmtId="0" fontId="4" fillId="7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9" xfId="0" applyFont="1" applyBorder="1"/>
    <xf numFmtId="0" fontId="7" fillId="0" borderId="7" xfId="0" applyFont="1" applyBorder="1"/>
    <xf numFmtId="164" fontId="3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164" fontId="6" fillId="0" borderId="0" xfId="3" applyNumberFormat="1" applyFont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164" fontId="7" fillId="0" borderId="2" xfId="3" applyNumberFormat="1" applyFont="1" applyBorder="1" applyAlignment="1">
      <alignment horizontal="left"/>
    </xf>
    <xf numFmtId="167" fontId="5" fillId="0" borderId="4" xfId="0" applyNumberFormat="1" applyFont="1" applyBorder="1" applyAlignment="1">
      <alignment horizontal="right" vertical="center"/>
    </xf>
    <xf numFmtId="10" fontId="7" fillId="0" borderId="2" xfId="1" applyNumberFormat="1" applyFont="1" applyBorder="1" applyAlignment="1">
      <alignment horizontal="center"/>
    </xf>
    <xf numFmtId="166" fontId="7" fillId="0" borderId="0" xfId="0" applyNumberFormat="1" applyFont="1"/>
    <xf numFmtId="0" fontId="7" fillId="0" borderId="2" xfId="0" applyFont="1" applyFill="1" applyBorder="1" applyAlignment="1">
      <alignment horizontal="left"/>
    </xf>
    <xf numFmtId="164" fontId="7" fillId="0" borderId="2" xfId="3" applyNumberFormat="1" applyFont="1" applyFill="1" applyBorder="1" applyAlignment="1">
      <alignment horizontal="left"/>
    </xf>
    <xf numFmtId="167" fontId="7" fillId="0" borderId="2" xfId="0" applyNumberFormat="1" applyFont="1" applyFill="1" applyBorder="1" applyAlignment="1">
      <alignment horizontal="right" vertical="center"/>
    </xf>
    <xf numFmtId="167" fontId="5" fillId="0" borderId="4" xfId="0" applyNumberFormat="1" applyFont="1" applyFill="1" applyBorder="1" applyAlignment="1">
      <alignment horizontal="right" vertical="center"/>
    </xf>
    <xf numFmtId="10" fontId="7" fillId="0" borderId="2" xfId="1" applyNumberFormat="1" applyFont="1" applyFill="1" applyBorder="1" applyAlignment="1">
      <alignment horizontal="center"/>
    </xf>
    <xf numFmtId="167" fontId="6" fillId="0" borderId="2" xfId="3" applyNumberFormat="1" applyFont="1" applyBorder="1" applyAlignment="1">
      <alignment vertical="center"/>
    </xf>
    <xf numFmtId="164" fontId="6" fillId="0" borderId="2" xfId="3" applyNumberFormat="1" applyFont="1" applyBorder="1" applyAlignment="1">
      <alignment horizontal="left" vertical="center"/>
    </xf>
    <xf numFmtId="167" fontId="6" fillId="0" borderId="4" xfId="3" applyNumberFormat="1" applyFont="1" applyBorder="1" applyAlignment="1">
      <alignment vertical="center"/>
    </xf>
    <xf numFmtId="166" fontId="7" fillId="0" borderId="0" xfId="3" applyNumberFormat="1" applyFont="1"/>
    <xf numFmtId="10" fontId="3" fillId="0" borderId="2" xfId="1" applyNumberFormat="1" applyFont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6B63"/>
      <color rgb="FF01B8AA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800101</xdr:colOff>
      <xdr:row>0</xdr:row>
      <xdr:rowOff>153007</xdr:rowOff>
    </xdr:from>
    <xdr:to>
      <xdr:col>2</xdr:col>
      <xdr:colOff>1876425</xdr:colOff>
      <xdr:row>5</xdr:row>
      <xdr:rowOff>146178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19301" y="153007"/>
          <a:ext cx="1076324" cy="945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H26"/>
  <sheetViews>
    <sheetView showGridLines="0" tabSelected="1" workbookViewId="0">
      <selection activeCell="C31" sqref="C31"/>
    </sheetView>
  </sheetViews>
  <sheetFormatPr defaultRowHeight="15" x14ac:dyDescent="0.25"/>
  <cols>
    <col min="1" max="1" width="19.42578125" customWidth="1"/>
    <col min="3" max="3" width="80.42578125" bestFit="1" customWidth="1"/>
  </cols>
  <sheetData>
    <row r="7" spans="2:8" x14ac:dyDescent="0.25">
      <c r="C7" s="65" t="s">
        <v>152</v>
      </c>
    </row>
    <row r="8" spans="2:8" x14ac:dyDescent="0.25">
      <c r="C8" s="64" t="s">
        <v>153</v>
      </c>
    </row>
    <row r="12" spans="2:8" ht="18.75" x14ac:dyDescent="0.3">
      <c r="C12" s="165" t="s">
        <v>178</v>
      </c>
      <c r="D12" s="165"/>
    </row>
    <row r="13" spans="2:8" x14ac:dyDescent="0.25">
      <c r="B13" s="17">
        <v>1</v>
      </c>
      <c r="C13" s="13" t="s">
        <v>0</v>
      </c>
    </row>
    <row r="14" spans="2:8" x14ac:dyDescent="0.25">
      <c r="B14" s="16">
        <v>2</v>
      </c>
      <c r="C14" s="13" t="s">
        <v>90</v>
      </c>
      <c r="D14" s="13"/>
      <c r="E14" s="13"/>
    </row>
    <row r="15" spans="2:8" x14ac:dyDescent="0.25">
      <c r="B15" s="16">
        <v>3</v>
      </c>
      <c r="C15" s="13" t="s">
        <v>89</v>
      </c>
      <c r="D15" s="13"/>
      <c r="E15" s="13"/>
      <c r="F15" s="13"/>
      <c r="G15" s="13"/>
      <c r="H15" s="13"/>
    </row>
    <row r="16" spans="2:8" x14ac:dyDescent="0.25">
      <c r="B16" s="16">
        <v>4</v>
      </c>
      <c r="C16" s="14" t="s">
        <v>18</v>
      </c>
      <c r="D16" s="13"/>
      <c r="E16" s="13"/>
      <c r="F16" s="13"/>
      <c r="G16" s="13"/>
      <c r="H16" s="13"/>
    </row>
    <row r="17" spans="2:8" x14ac:dyDescent="0.25">
      <c r="B17" s="16">
        <v>5</v>
      </c>
      <c r="C17" s="14" t="s">
        <v>119</v>
      </c>
      <c r="D17" s="14"/>
      <c r="E17" s="14"/>
      <c r="F17" s="14"/>
      <c r="G17" s="14"/>
      <c r="H17" s="14"/>
    </row>
    <row r="18" spans="2:8" x14ac:dyDescent="0.25">
      <c r="B18" s="16">
        <v>6</v>
      </c>
      <c r="C18" s="14" t="s">
        <v>23</v>
      </c>
      <c r="D18" s="14"/>
      <c r="E18" s="14"/>
      <c r="F18" s="14"/>
      <c r="G18" s="14"/>
    </row>
    <row r="19" spans="2:8" x14ac:dyDescent="0.25">
      <c r="B19" s="16">
        <v>7</v>
      </c>
      <c r="C19" s="14" t="s">
        <v>150</v>
      </c>
      <c r="D19" s="14"/>
      <c r="E19" s="14"/>
      <c r="F19" s="14"/>
      <c r="G19" s="14"/>
    </row>
    <row r="20" spans="2:8" x14ac:dyDescent="0.25">
      <c r="B20" s="16">
        <v>8</v>
      </c>
      <c r="C20" s="15" t="s">
        <v>59</v>
      </c>
      <c r="D20" s="15"/>
      <c r="E20" s="15"/>
    </row>
    <row r="21" spans="2:8" x14ac:dyDescent="0.25">
      <c r="B21" s="16">
        <v>9</v>
      </c>
      <c r="C21" s="76" t="s">
        <v>179</v>
      </c>
      <c r="D21" s="76"/>
      <c r="E21" s="76"/>
      <c r="F21" s="76"/>
      <c r="G21" s="76"/>
      <c r="H21" s="76"/>
    </row>
    <row r="22" spans="2:8" x14ac:dyDescent="0.25">
      <c r="B22" s="16">
        <v>10</v>
      </c>
      <c r="C22" s="14" t="s">
        <v>176</v>
      </c>
      <c r="D22" s="14"/>
      <c r="E22" s="14"/>
    </row>
    <row r="23" spans="2:8" x14ac:dyDescent="0.25">
      <c r="B23" s="16">
        <v>11</v>
      </c>
      <c r="C23" s="14" t="s">
        <v>177</v>
      </c>
      <c r="D23" s="13"/>
      <c r="E23" s="13"/>
      <c r="F23" s="13"/>
      <c r="G23" s="13"/>
    </row>
    <row r="24" spans="2:8" x14ac:dyDescent="0.25">
      <c r="B24" s="16">
        <v>12</v>
      </c>
      <c r="C24" s="14" t="s">
        <v>81</v>
      </c>
      <c r="D24" s="13"/>
      <c r="E24" s="13"/>
      <c r="F24" s="13"/>
      <c r="G24" s="13"/>
      <c r="H24" s="13"/>
    </row>
    <row r="25" spans="2:8" x14ac:dyDescent="0.25">
      <c r="B25" s="16">
        <v>13</v>
      </c>
      <c r="C25" s="15" t="s">
        <v>83</v>
      </c>
    </row>
    <row r="26" spans="2:8" x14ac:dyDescent="0.25">
      <c r="B26" s="16">
        <v>14</v>
      </c>
      <c r="C26" s="13" t="s">
        <v>149</v>
      </c>
    </row>
  </sheetData>
  <mergeCells count="1">
    <mergeCell ref="C12:D12"/>
  </mergeCells>
  <hyperlinks>
    <hyperlink ref="B13" location="'Tablas 1'!A1" display="'Tablas 1'!A1" xr:uid="{121A27AF-F321-45B2-ACFF-369DFC17C89C}"/>
    <hyperlink ref="B14" location="'2'!A1" display="'2'!A1" xr:uid="{1D8B8FA0-B4CF-41B0-9F41-6303D1C9D045}"/>
    <hyperlink ref="B15" location="'3'!A1" display="'3'!A1" xr:uid="{73857056-4044-44C4-9BF8-39C357D09C26}"/>
    <hyperlink ref="B16" location="'4'!A1" display="'4'!A1" xr:uid="{9FAB248E-E383-4FFA-9676-AE377A36D6F3}"/>
    <hyperlink ref="B17" location="'5'!A1" display="'5'!A1" xr:uid="{A625F0BF-40C3-4BAB-946B-3C4D30C490DE}"/>
    <hyperlink ref="B18" location="'6'!A1" display="'6'!A1" xr:uid="{227DBB29-C96B-4551-9E4E-8E600875C1F7}"/>
    <hyperlink ref="B19" location="'7'!A1" display="'7'!A1" xr:uid="{CFA02D64-2597-4FAD-958E-F8C143FA3850}"/>
    <hyperlink ref="B20" location="'8'!A1" display="'8'!A1" xr:uid="{DAED494F-9CDA-4AFC-BAE8-18CF1D6A8BB8}"/>
    <hyperlink ref="B21" location="'9'!A1" display="'9'!A1" xr:uid="{4416D514-256C-4A14-854A-C7E7F1074DF3}"/>
    <hyperlink ref="B22" location="'10'!A1" display="'10'!A1" xr:uid="{7D8FAD8F-AC7F-4157-9FDE-46AC23DEAE88}"/>
    <hyperlink ref="B23" location="'11'!A1" display="'11'!A1" xr:uid="{BB09761F-BCF6-48A2-AA38-35CA0EA8FDB2}"/>
    <hyperlink ref="B24" location="'12'!A1" display="'12'!A1" xr:uid="{932F0B69-C4B9-4D10-AF0C-4E04545C5FFF}"/>
    <hyperlink ref="B25" location="'13'!A1" display="'13'!A1" xr:uid="{7B5ACD80-91D4-4D1D-A1E7-E5DEA07E0FD7}"/>
    <hyperlink ref="B26" location="'14'!A1" display="'14'!A1" xr:uid="{392149FA-2938-4814-B306-EE9BF3E9F99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6D46-52FE-4432-97DB-A7C4F0716CE5}">
  <dimension ref="B1:I27"/>
  <sheetViews>
    <sheetView showGridLines="0" workbookViewId="0">
      <selection activeCell="B1" sqref="B1:I1"/>
    </sheetView>
  </sheetViews>
  <sheetFormatPr defaultRowHeight="12.75" x14ac:dyDescent="0.2"/>
  <cols>
    <col min="1" max="1" width="9.140625" style="6"/>
    <col min="2" max="2" width="35.85546875" style="6" bestFit="1" customWidth="1"/>
    <col min="3" max="3" width="9.85546875" style="6" customWidth="1"/>
    <col min="4" max="4" width="10" style="6" customWidth="1"/>
    <col min="5" max="5" width="12" style="6" bestFit="1" customWidth="1"/>
    <col min="6" max="6" width="11.28515625" style="6" customWidth="1"/>
    <col min="7" max="7" width="10" style="6" customWidth="1"/>
    <col min="8" max="8" width="11.85546875" style="6" customWidth="1"/>
    <col min="9" max="9" width="14.5703125" style="6" bestFit="1" customWidth="1"/>
    <col min="10" max="10" width="41" style="6" bestFit="1" customWidth="1"/>
    <col min="11" max="11" width="10.5703125" style="6" bestFit="1" customWidth="1"/>
    <col min="12" max="16384" width="9.140625" style="6"/>
  </cols>
  <sheetData>
    <row r="1" spans="2:9" x14ac:dyDescent="0.2">
      <c r="B1" s="142" t="s">
        <v>99</v>
      </c>
      <c r="C1" s="142"/>
      <c r="D1" s="142"/>
      <c r="E1" s="142"/>
      <c r="F1" s="142"/>
      <c r="G1" s="142"/>
      <c r="H1" s="142"/>
      <c r="I1" s="142"/>
    </row>
    <row r="2" spans="2:9" ht="12.75" customHeight="1" x14ac:dyDescent="0.2">
      <c r="B2" s="142" t="s">
        <v>179</v>
      </c>
      <c r="C2" s="142"/>
      <c r="D2" s="142"/>
      <c r="E2" s="142"/>
      <c r="F2" s="142"/>
      <c r="G2" s="142"/>
      <c r="H2" s="142"/>
      <c r="I2" s="142"/>
    </row>
    <row r="3" spans="2:9" x14ac:dyDescent="0.2">
      <c r="B3" s="155" t="s">
        <v>24</v>
      </c>
      <c r="C3" s="155"/>
      <c r="D3" s="155"/>
      <c r="E3" s="155"/>
      <c r="F3" s="155"/>
      <c r="G3" s="155"/>
      <c r="H3" s="155"/>
      <c r="I3" s="155"/>
    </row>
    <row r="4" spans="2:9" ht="32.25" customHeight="1" x14ac:dyDescent="0.2">
      <c r="B4" s="85" t="s">
        <v>100</v>
      </c>
      <c r="C4" s="86" t="s">
        <v>166</v>
      </c>
      <c r="D4" s="86" t="s">
        <v>118</v>
      </c>
      <c r="E4" s="86" t="s">
        <v>19</v>
      </c>
      <c r="F4" s="86" t="s">
        <v>20</v>
      </c>
      <c r="G4" s="86" t="s">
        <v>21</v>
      </c>
      <c r="H4" s="86" t="s">
        <v>130</v>
      </c>
      <c r="I4" s="86" t="s">
        <v>58</v>
      </c>
    </row>
    <row r="5" spans="2:9" x14ac:dyDescent="0.2">
      <c r="B5" s="89" t="s">
        <v>60</v>
      </c>
      <c r="C5" s="90">
        <v>61695</v>
      </c>
      <c r="D5" s="90">
        <v>208958</v>
      </c>
      <c r="E5" s="101">
        <v>569326</v>
      </c>
      <c r="F5" s="102">
        <v>440614</v>
      </c>
      <c r="G5" s="102">
        <v>162353</v>
      </c>
      <c r="H5" s="102">
        <v>201923</v>
      </c>
      <c r="I5" s="102">
        <v>1644869</v>
      </c>
    </row>
    <row r="6" spans="2:9" x14ac:dyDescent="0.2">
      <c r="B6" s="11" t="s">
        <v>61</v>
      </c>
      <c r="C6" s="3">
        <v>34305</v>
      </c>
      <c r="D6" s="93">
        <v>80699</v>
      </c>
      <c r="E6" s="103">
        <v>135842</v>
      </c>
      <c r="F6" s="104">
        <v>123846</v>
      </c>
      <c r="G6" s="104">
        <v>79595</v>
      </c>
      <c r="H6" s="22">
        <v>126088</v>
      </c>
      <c r="I6" s="22">
        <v>580375</v>
      </c>
    </row>
    <row r="7" spans="2:9" x14ac:dyDescent="0.2">
      <c r="B7" s="11" t="s">
        <v>63</v>
      </c>
      <c r="C7" s="3">
        <v>3507</v>
      </c>
      <c r="D7" s="93">
        <v>21636</v>
      </c>
      <c r="E7" s="103">
        <v>159625</v>
      </c>
      <c r="F7" s="104">
        <v>111815</v>
      </c>
      <c r="G7" s="104">
        <v>16784</v>
      </c>
      <c r="H7" s="22">
        <v>18252</v>
      </c>
      <c r="I7" s="22">
        <v>331619</v>
      </c>
    </row>
    <row r="8" spans="2:9" x14ac:dyDescent="0.2">
      <c r="B8" s="11" t="s">
        <v>68</v>
      </c>
      <c r="C8" s="3">
        <v>9508</v>
      </c>
      <c r="D8" s="93">
        <v>42852</v>
      </c>
      <c r="E8" s="103">
        <v>144954</v>
      </c>
      <c r="F8" s="104">
        <v>59451</v>
      </c>
      <c r="G8" s="104">
        <v>16954</v>
      </c>
      <c r="H8" s="22">
        <v>14280</v>
      </c>
      <c r="I8" s="22">
        <v>287999</v>
      </c>
    </row>
    <row r="9" spans="2:9" x14ac:dyDescent="0.2">
      <c r="B9" s="11" t="s">
        <v>66</v>
      </c>
      <c r="C9" s="3">
        <v>5425</v>
      </c>
      <c r="D9" s="93">
        <v>37015</v>
      </c>
      <c r="E9" s="103">
        <v>35002</v>
      </c>
      <c r="F9" s="104">
        <v>11869</v>
      </c>
      <c r="G9" s="104">
        <v>2653</v>
      </c>
      <c r="H9" s="22">
        <v>2435</v>
      </c>
      <c r="I9" s="22">
        <v>94399</v>
      </c>
    </row>
    <row r="10" spans="2:9" x14ac:dyDescent="0.2">
      <c r="B10" s="11" t="s">
        <v>67</v>
      </c>
      <c r="C10" s="3">
        <v>294</v>
      </c>
      <c r="D10" s="93">
        <v>2649</v>
      </c>
      <c r="E10" s="103">
        <v>14678</v>
      </c>
      <c r="F10" s="104">
        <v>32028</v>
      </c>
      <c r="G10" s="104">
        <v>14815</v>
      </c>
      <c r="H10" s="22">
        <v>18228</v>
      </c>
      <c r="I10" s="22">
        <v>82692</v>
      </c>
    </row>
    <row r="11" spans="2:9" x14ac:dyDescent="0.2">
      <c r="B11" s="11" t="s">
        <v>70</v>
      </c>
      <c r="C11" s="3">
        <v>353</v>
      </c>
      <c r="D11" s="93">
        <v>3402</v>
      </c>
      <c r="E11" s="103">
        <v>17562</v>
      </c>
      <c r="F11" s="104">
        <v>33340</v>
      </c>
      <c r="G11" s="104">
        <v>5735</v>
      </c>
      <c r="H11" s="22">
        <v>2867</v>
      </c>
      <c r="I11" s="22">
        <v>63259</v>
      </c>
    </row>
    <row r="12" spans="2:9" x14ac:dyDescent="0.2">
      <c r="B12" s="11" t="s">
        <v>69</v>
      </c>
      <c r="C12" s="3">
        <v>5884</v>
      </c>
      <c r="D12" s="93">
        <v>9099</v>
      </c>
      <c r="E12" s="103">
        <v>10989</v>
      </c>
      <c r="F12" s="104">
        <v>14455</v>
      </c>
      <c r="G12" s="104">
        <v>6194</v>
      </c>
      <c r="H12" s="22">
        <v>5540</v>
      </c>
      <c r="I12" s="22">
        <v>52161</v>
      </c>
    </row>
    <row r="13" spans="2:9" x14ac:dyDescent="0.2">
      <c r="B13" s="11" t="s">
        <v>71</v>
      </c>
      <c r="C13" s="3">
        <v>597</v>
      </c>
      <c r="D13" s="93">
        <v>4514</v>
      </c>
      <c r="E13" s="103">
        <v>20631</v>
      </c>
      <c r="F13" s="104">
        <v>18282</v>
      </c>
      <c r="G13" s="104">
        <v>4337</v>
      </c>
      <c r="H13" s="22">
        <v>3252</v>
      </c>
      <c r="I13" s="22">
        <v>51613</v>
      </c>
    </row>
    <row r="14" spans="2:9" x14ac:dyDescent="0.2">
      <c r="B14" s="11" t="s">
        <v>64</v>
      </c>
      <c r="C14" s="3">
        <v>1356</v>
      </c>
      <c r="D14" s="93">
        <v>3546</v>
      </c>
      <c r="E14" s="103">
        <v>10189</v>
      </c>
      <c r="F14" s="104">
        <v>16908</v>
      </c>
      <c r="G14" s="104">
        <v>9060</v>
      </c>
      <c r="H14" s="22">
        <v>6039</v>
      </c>
      <c r="I14" s="22">
        <v>47098</v>
      </c>
    </row>
    <row r="15" spans="2:9" x14ac:dyDescent="0.2">
      <c r="B15" s="11" t="s">
        <v>62</v>
      </c>
      <c r="C15" s="3">
        <v>369</v>
      </c>
      <c r="D15" s="93">
        <v>1952</v>
      </c>
      <c r="E15" s="103">
        <v>15400</v>
      </c>
      <c r="F15" s="104">
        <v>10939</v>
      </c>
      <c r="G15" s="104">
        <v>2277</v>
      </c>
      <c r="H15" s="22">
        <v>1874</v>
      </c>
      <c r="I15" s="22">
        <v>32811</v>
      </c>
    </row>
    <row r="16" spans="2:9" x14ac:dyDescent="0.2">
      <c r="B16" s="11" t="s">
        <v>65</v>
      </c>
      <c r="C16" s="3">
        <v>97</v>
      </c>
      <c r="D16" s="93">
        <v>1594</v>
      </c>
      <c r="E16" s="103">
        <v>4454</v>
      </c>
      <c r="F16" s="104">
        <v>7681</v>
      </c>
      <c r="G16" s="104">
        <v>3949</v>
      </c>
      <c r="H16" s="22">
        <v>3068</v>
      </c>
      <c r="I16" s="22">
        <v>20843</v>
      </c>
    </row>
    <row r="17" spans="2:9" x14ac:dyDescent="0.2">
      <c r="B17" s="89" t="s">
        <v>72</v>
      </c>
      <c r="C17" s="89">
        <v>7187</v>
      </c>
      <c r="D17" s="90">
        <v>24873</v>
      </c>
      <c r="E17" s="101">
        <v>118532</v>
      </c>
      <c r="F17" s="90">
        <v>129118</v>
      </c>
      <c r="G17" s="102">
        <v>30373</v>
      </c>
      <c r="H17" s="102">
        <v>26274</v>
      </c>
      <c r="I17" s="102">
        <v>336357</v>
      </c>
    </row>
    <row r="18" spans="2:9" x14ac:dyDescent="0.2">
      <c r="B18" s="11" t="s">
        <v>75</v>
      </c>
      <c r="C18" s="3">
        <v>6412</v>
      </c>
      <c r="D18" s="93">
        <v>21633</v>
      </c>
      <c r="E18" s="103">
        <v>90232</v>
      </c>
      <c r="F18" s="104">
        <v>110000</v>
      </c>
      <c r="G18" s="104">
        <v>24291</v>
      </c>
      <c r="H18" s="22">
        <v>20403</v>
      </c>
      <c r="I18" s="22">
        <v>272971</v>
      </c>
    </row>
    <row r="19" spans="2:9" x14ac:dyDescent="0.2">
      <c r="B19" s="11" t="s">
        <v>73</v>
      </c>
      <c r="C19" s="3">
        <v>711</v>
      </c>
      <c r="D19" s="93">
        <v>3085</v>
      </c>
      <c r="E19" s="103">
        <v>27694</v>
      </c>
      <c r="F19" s="104">
        <v>17463</v>
      </c>
      <c r="G19" s="104">
        <v>4332</v>
      </c>
      <c r="H19" s="22">
        <v>3279</v>
      </c>
      <c r="I19" s="22">
        <v>56564</v>
      </c>
    </row>
    <row r="20" spans="2:9" x14ac:dyDescent="0.2">
      <c r="B20" s="11" t="s">
        <v>74</v>
      </c>
      <c r="C20" s="3">
        <v>64</v>
      </c>
      <c r="D20" s="93">
        <v>155</v>
      </c>
      <c r="E20" s="103">
        <v>606</v>
      </c>
      <c r="F20" s="104">
        <v>1655</v>
      </c>
      <c r="G20" s="104">
        <v>1750</v>
      </c>
      <c r="H20" s="22">
        <v>2592</v>
      </c>
      <c r="I20" s="22">
        <v>6822</v>
      </c>
    </row>
    <row r="21" spans="2:9" x14ac:dyDescent="0.2">
      <c r="B21" s="89" t="s">
        <v>76</v>
      </c>
      <c r="C21" s="89">
        <v>936</v>
      </c>
      <c r="D21" s="90">
        <v>6945</v>
      </c>
      <c r="E21" s="101">
        <v>20390</v>
      </c>
      <c r="F21" s="102">
        <v>16174</v>
      </c>
      <c r="G21" s="102">
        <v>1906</v>
      </c>
      <c r="H21" s="102">
        <v>1230</v>
      </c>
      <c r="I21" s="102">
        <v>47581</v>
      </c>
    </row>
    <row r="22" spans="2:9" x14ac:dyDescent="0.2">
      <c r="B22" s="11" t="s">
        <v>78</v>
      </c>
      <c r="C22" s="3">
        <v>605</v>
      </c>
      <c r="D22" s="93">
        <v>5035</v>
      </c>
      <c r="E22" s="103">
        <v>11446</v>
      </c>
      <c r="F22" s="104">
        <v>5592</v>
      </c>
      <c r="G22" s="104">
        <v>759</v>
      </c>
      <c r="H22" s="22">
        <v>514</v>
      </c>
      <c r="I22" s="22">
        <v>23951</v>
      </c>
    </row>
    <row r="23" spans="2:9" x14ac:dyDescent="0.2">
      <c r="B23" s="11" t="s">
        <v>79</v>
      </c>
      <c r="C23" s="3">
        <v>185</v>
      </c>
      <c r="D23" s="93">
        <v>699</v>
      </c>
      <c r="E23" s="103">
        <v>3874</v>
      </c>
      <c r="F23" s="104">
        <v>7949</v>
      </c>
      <c r="G23" s="104">
        <v>674</v>
      </c>
      <c r="H23" s="22">
        <v>377</v>
      </c>
      <c r="I23" s="22">
        <v>13758</v>
      </c>
    </row>
    <row r="24" spans="2:9" x14ac:dyDescent="0.2">
      <c r="B24" s="11" t="s">
        <v>80</v>
      </c>
      <c r="C24" s="3">
        <v>58</v>
      </c>
      <c r="D24" s="93">
        <v>905</v>
      </c>
      <c r="E24" s="103">
        <v>3626</v>
      </c>
      <c r="F24" s="104">
        <v>1525</v>
      </c>
      <c r="G24" s="104">
        <v>248</v>
      </c>
      <c r="H24" s="22">
        <v>227</v>
      </c>
      <c r="I24" s="22">
        <v>6589</v>
      </c>
    </row>
    <row r="25" spans="2:9" x14ac:dyDescent="0.2">
      <c r="B25" s="11" t="s">
        <v>77</v>
      </c>
      <c r="C25" s="3">
        <v>88</v>
      </c>
      <c r="D25" s="93">
        <v>306</v>
      </c>
      <c r="E25" s="103">
        <v>1444</v>
      </c>
      <c r="F25" s="104">
        <v>1108</v>
      </c>
      <c r="G25" s="104">
        <v>225</v>
      </c>
      <c r="H25" s="22">
        <v>112</v>
      </c>
      <c r="I25" s="22">
        <v>3283</v>
      </c>
    </row>
    <row r="26" spans="2:9" x14ac:dyDescent="0.2">
      <c r="B26" s="89" t="s">
        <v>165</v>
      </c>
      <c r="C26" s="95">
        <v>60</v>
      </c>
      <c r="D26" s="90">
        <v>459</v>
      </c>
      <c r="E26" s="101">
        <v>5103</v>
      </c>
      <c r="F26" s="105">
        <v>71</v>
      </c>
      <c r="G26" s="105">
        <v>3</v>
      </c>
      <c r="H26" s="102"/>
      <c r="I26" s="102">
        <v>5696</v>
      </c>
    </row>
    <row r="27" spans="2:9" x14ac:dyDescent="0.2">
      <c r="B27" s="106" t="s">
        <v>58</v>
      </c>
      <c r="C27" s="107">
        <v>69878</v>
      </c>
      <c r="D27" s="107">
        <v>241235</v>
      </c>
      <c r="E27" s="107">
        <v>713351</v>
      </c>
      <c r="F27" s="107">
        <v>585977</v>
      </c>
      <c r="G27" s="107">
        <v>194635</v>
      </c>
      <c r="H27" s="107">
        <v>229427</v>
      </c>
      <c r="I27" s="107">
        <v>2034503</v>
      </c>
    </row>
  </sheetData>
  <mergeCells count="3">
    <mergeCell ref="B2:I2"/>
    <mergeCell ref="B1:I1"/>
    <mergeCell ref="B3:I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BC40-7AE6-4B93-A235-8854893BEE6C}">
  <dimension ref="B1:K12"/>
  <sheetViews>
    <sheetView showGridLines="0" workbookViewId="0">
      <selection activeCell="H26" sqref="H26"/>
    </sheetView>
  </sheetViews>
  <sheetFormatPr defaultRowHeight="12.75" x14ac:dyDescent="0.2"/>
  <cols>
    <col min="1" max="1" width="9.140625" style="6"/>
    <col min="2" max="2" width="20.28515625" style="6" bestFit="1" customWidth="1"/>
    <col min="3" max="3" width="9" style="6" bestFit="1" customWidth="1"/>
    <col min="4" max="4" width="7.7109375" style="6" bestFit="1" customWidth="1"/>
    <col min="5" max="5" width="9" style="6" customWidth="1"/>
    <col min="6" max="8" width="14.28515625" style="6" customWidth="1"/>
    <col min="9" max="9" width="9" style="6" bestFit="1" customWidth="1"/>
    <col min="10" max="11" width="8.140625" style="6" bestFit="1" customWidth="1"/>
    <col min="12" max="16384" width="9.140625" style="6"/>
  </cols>
  <sheetData>
    <row r="1" spans="2:11" x14ac:dyDescent="0.2">
      <c r="B1" s="140" t="s">
        <v>101</v>
      </c>
      <c r="C1" s="140"/>
      <c r="D1" s="140"/>
      <c r="E1" s="140"/>
      <c r="F1" s="140"/>
      <c r="G1" s="140"/>
      <c r="H1" s="140"/>
      <c r="I1" s="140"/>
      <c r="J1" s="140"/>
    </row>
    <row r="2" spans="2:11" x14ac:dyDescent="0.2">
      <c r="B2" s="140" t="s">
        <v>173</v>
      </c>
      <c r="C2" s="140"/>
      <c r="D2" s="140"/>
      <c r="E2" s="140"/>
      <c r="F2" s="140"/>
      <c r="G2" s="140"/>
      <c r="H2" s="140"/>
      <c r="I2" s="140"/>
      <c r="J2" s="140"/>
    </row>
    <row r="3" spans="2:11" x14ac:dyDescent="0.2">
      <c r="B3" s="157" t="s">
        <v>86</v>
      </c>
      <c r="C3" s="157"/>
      <c r="D3" s="157"/>
      <c r="E3" s="157"/>
      <c r="F3" s="157"/>
      <c r="G3" s="157"/>
      <c r="H3" s="157"/>
      <c r="I3" s="157"/>
      <c r="J3" s="157"/>
    </row>
    <row r="4" spans="2:11" ht="15" customHeight="1" x14ac:dyDescent="0.2">
      <c r="B4" s="156" t="s">
        <v>170</v>
      </c>
      <c r="C4" s="158" t="s">
        <v>174</v>
      </c>
      <c r="D4" s="159"/>
      <c r="E4" s="160"/>
      <c r="F4" s="158" t="s">
        <v>113</v>
      </c>
      <c r="G4" s="159"/>
      <c r="H4" s="160"/>
      <c r="I4" s="161" t="s">
        <v>169</v>
      </c>
      <c r="J4" s="162"/>
      <c r="K4" s="162"/>
    </row>
    <row r="5" spans="2:11" x14ac:dyDescent="0.2">
      <c r="B5" s="156"/>
      <c r="C5" s="70" t="s">
        <v>171</v>
      </c>
      <c r="D5" s="70" t="s">
        <v>175</v>
      </c>
      <c r="E5" s="70" t="s">
        <v>58</v>
      </c>
      <c r="F5" s="70" t="s">
        <v>171</v>
      </c>
      <c r="G5" s="70" t="s">
        <v>175</v>
      </c>
      <c r="H5" s="70" t="s">
        <v>58</v>
      </c>
      <c r="I5" s="60" t="s">
        <v>171</v>
      </c>
      <c r="J5" s="62" t="s">
        <v>175</v>
      </c>
      <c r="K5" s="62" t="s">
        <v>58</v>
      </c>
    </row>
    <row r="6" spans="2:11" x14ac:dyDescent="0.2">
      <c r="B6" s="61" t="s">
        <v>166</v>
      </c>
      <c r="C6" s="77">
        <v>33130</v>
      </c>
      <c r="D6" s="77">
        <v>36748</v>
      </c>
      <c r="E6" s="77">
        <v>69878</v>
      </c>
      <c r="F6" s="78">
        <v>90731556.010000005</v>
      </c>
      <c r="G6" s="78">
        <v>105245181.59</v>
      </c>
      <c r="H6" s="78">
        <v>195976737.60000002</v>
      </c>
      <c r="I6" s="78">
        <f>+F6/C6</f>
        <v>2738.6524603078783</v>
      </c>
      <c r="J6" s="78">
        <f>+G6/D6</f>
        <v>2863.9703273647547</v>
      </c>
      <c r="K6" s="78">
        <f>+H6/E6</f>
        <v>2804.5556197944993</v>
      </c>
    </row>
    <row r="7" spans="2:11" x14ac:dyDescent="0.2">
      <c r="B7" s="61" t="s">
        <v>118</v>
      </c>
      <c r="C7" s="77">
        <v>151647</v>
      </c>
      <c r="D7" s="77">
        <v>89588</v>
      </c>
      <c r="E7" s="77">
        <v>241235</v>
      </c>
      <c r="F7" s="78">
        <v>1175404629.4400001</v>
      </c>
      <c r="G7" s="78">
        <v>778187971.88</v>
      </c>
      <c r="H7" s="78">
        <v>1953592601.3200002</v>
      </c>
      <c r="I7" s="78">
        <f t="shared" ref="I7:I12" si="0">+F7/C7</f>
        <v>7750.9256987609388</v>
      </c>
      <c r="J7" s="78">
        <f t="shared" ref="J7:J12" si="1">+G7/D7</f>
        <v>8686.2969580747413</v>
      </c>
      <c r="K7" s="78">
        <f t="shared" ref="K7:K12" si="2">+H7/E7</f>
        <v>8098.2966871308072</v>
      </c>
    </row>
    <row r="8" spans="2:11" x14ac:dyDescent="0.2">
      <c r="B8" s="61" t="s">
        <v>19</v>
      </c>
      <c r="C8" s="77">
        <v>571983</v>
      </c>
      <c r="D8" s="77">
        <v>141368</v>
      </c>
      <c r="E8" s="77">
        <v>713351</v>
      </c>
      <c r="F8" s="78">
        <v>6692123328.46</v>
      </c>
      <c r="G8" s="78">
        <v>1752267829.5699999</v>
      </c>
      <c r="H8" s="78">
        <v>8444391158.0299997</v>
      </c>
      <c r="I8" s="78">
        <f t="shared" si="0"/>
        <v>11699.864031728215</v>
      </c>
      <c r="J8" s="78">
        <f t="shared" si="1"/>
        <v>12395.081132717447</v>
      </c>
      <c r="K8" s="78">
        <f t="shared" si="2"/>
        <v>11837.638354793082</v>
      </c>
    </row>
    <row r="9" spans="2:11" x14ac:dyDescent="0.2">
      <c r="B9" s="61" t="s">
        <v>20</v>
      </c>
      <c r="C9" s="77">
        <v>447313</v>
      </c>
      <c r="D9" s="77">
        <v>138664</v>
      </c>
      <c r="E9" s="77">
        <v>585977</v>
      </c>
      <c r="F9" s="78">
        <v>9082375781.5900002</v>
      </c>
      <c r="G9" s="78">
        <v>2951482523.3600001</v>
      </c>
      <c r="H9" s="78">
        <v>12033858304.950001</v>
      </c>
      <c r="I9" s="78">
        <f t="shared" si="0"/>
        <v>20304.296502873825</v>
      </c>
      <c r="J9" s="78">
        <f t="shared" si="1"/>
        <v>21285.139065366642</v>
      </c>
      <c r="K9" s="78">
        <f t="shared" si="2"/>
        <v>20536.400413241478</v>
      </c>
    </row>
    <row r="10" spans="2:11" x14ac:dyDescent="0.2">
      <c r="B10" s="61" t="s">
        <v>21</v>
      </c>
      <c r="C10" s="77">
        <v>104726</v>
      </c>
      <c r="D10" s="77">
        <v>89909</v>
      </c>
      <c r="E10" s="77">
        <v>194635</v>
      </c>
      <c r="F10" s="78">
        <v>4020368131.3000002</v>
      </c>
      <c r="G10" s="78">
        <v>3478178028.73</v>
      </c>
      <c r="H10" s="78">
        <v>7498546160.0300007</v>
      </c>
      <c r="I10" s="78">
        <f t="shared" si="0"/>
        <v>38389.398347115333</v>
      </c>
      <c r="J10" s="78">
        <f t="shared" si="1"/>
        <v>38685.537918673326</v>
      </c>
      <c r="K10" s="78">
        <f t="shared" si="2"/>
        <v>38526.196008066385</v>
      </c>
    </row>
    <row r="11" spans="2:11" x14ac:dyDescent="0.2">
      <c r="B11" s="61" t="s">
        <v>22</v>
      </c>
      <c r="C11" s="77">
        <v>93421</v>
      </c>
      <c r="D11" s="77">
        <v>136006</v>
      </c>
      <c r="E11" s="77">
        <v>229427</v>
      </c>
      <c r="F11" s="78">
        <v>10967752802.57</v>
      </c>
      <c r="G11" s="78">
        <v>9493326372.7099991</v>
      </c>
      <c r="H11" s="78">
        <v>20461079175.279999</v>
      </c>
      <c r="I11" s="78">
        <f t="shared" si="0"/>
        <v>117401.36374658802</v>
      </c>
      <c r="J11" s="78">
        <f t="shared" si="1"/>
        <v>69800.790940914361</v>
      </c>
      <c r="K11" s="78">
        <f t="shared" si="2"/>
        <v>89183.396789741397</v>
      </c>
    </row>
    <row r="12" spans="2:11" x14ac:dyDescent="0.2">
      <c r="B12" s="79" t="s">
        <v>172</v>
      </c>
      <c r="C12" s="80">
        <v>1402220</v>
      </c>
      <c r="D12" s="80">
        <v>632283</v>
      </c>
      <c r="E12" s="80">
        <v>2034503</v>
      </c>
      <c r="F12" s="81">
        <v>32028756229.369999</v>
      </c>
      <c r="G12" s="81">
        <v>18558687907.839996</v>
      </c>
      <c r="H12" s="81">
        <v>50587444137.209999</v>
      </c>
      <c r="I12" s="81">
        <f t="shared" si="0"/>
        <v>22841.462986813767</v>
      </c>
      <c r="J12" s="81">
        <f t="shared" si="1"/>
        <v>29351.869191232403</v>
      </c>
      <c r="K12" s="81">
        <f t="shared" si="2"/>
        <v>24864.76753153473</v>
      </c>
    </row>
  </sheetData>
  <mergeCells count="7">
    <mergeCell ref="B4:B5"/>
    <mergeCell ref="B2:J2"/>
    <mergeCell ref="B3:J3"/>
    <mergeCell ref="B1:J1"/>
    <mergeCell ref="C4:E4"/>
    <mergeCell ref="F4:H4"/>
    <mergeCell ref="I4:K4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F17"/>
  <sheetViews>
    <sheetView showGridLines="0" workbookViewId="0">
      <selection activeCell="K23" sqref="K23"/>
    </sheetView>
  </sheetViews>
  <sheetFormatPr defaultRowHeight="15" x14ac:dyDescent="0.25"/>
  <cols>
    <col min="2" max="2" width="13.7109375" customWidth="1"/>
    <col min="3" max="3" width="10.140625" customWidth="1"/>
    <col min="4" max="4" width="9.5703125" customWidth="1"/>
    <col min="5" max="5" width="9.85546875" customWidth="1"/>
    <col min="6" max="6" width="9" bestFit="1" customWidth="1"/>
  </cols>
  <sheetData>
    <row r="1" spans="2:6" ht="16.5" customHeight="1" x14ac:dyDescent="0.25">
      <c r="B1" s="116" t="s">
        <v>147</v>
      </c>
      <c r="C1" s="116"/>
      <c r="D1" s="116"/>
      <c r="E1" s="116"/>
      <c r="F1" s="116"/>
    </row>
    <row r="2" spans="2:6" ht="24" customHeight="1" x14ac:dyDescent="0.25">
      <c r="B2" s="164" t="s">
        <v>81</v>
      </c>
      <c r="C2" s="164"/>
      <c r="D2" s="164"/>
      <c r="E2" s="164"/>
      <c r="F2" s="164"/>
    </row>
    <row r="3" spans="2:6" x14ac:dyDescent="0.25">
      <c r="B3" s="133" t="s">
        <v>1</v>
      </c>
      <c r="C3" s="133"/>
      <c r="D3" s="133"/>
      <c r="E3" s="133"/>
      <c r="F3" s="133"/>
    </row>
    <row r="4" spans="2:6" x14ac:dyDescent="0.25">
      <c r="B4" s="139" t="s">
        <v>2</v>
      </c>
      <c r="C4" s="139" t="s">
        <v>82</v>
      </c>
      <c r="D4" s="139"/>
      <c r="E4" s="163" t="s">
        <v>140</v>
      </c>
      <c r="F4" s="163"/>
    </row>
    <row r="5" spans="2:6" x14ac:dyDescent="0.25">
      <c r="B5" s="139"/>
      <c r="C5" s="72">
        <v>2019</v>
      </c>
      <c r="D5" s="72">
        <v>2020</v>
      </c>
      <c r="E5" s="46" t="s">
        <v>104</v>
      </c>
      <c r="F5" s="46" t="s">
        <v>105</v>
      </c>
    </row>
    <row r="6" spans="2:6" x14ac:dyDescent="0.25">
      <c r="B6" s="2" t="s">
        <v>3</v>
      </c>
      <c r="C6" s="3">
        <v>86056</v>
      </c>
      <c r="D6" s="3">
        <v>91388</v>
      </c>
      <c r="E6" s="48">
        <f>(D6-C17)/C17</f>
        <v>1.5013534098256458E-3</v>
      </c>
      <c r="F6" s="47">
        <f>(D6-C6)/C6</f>
        <v>6.1959654178674349E-2</v>
      </c>
    </row>
    <row r="7" spans="2:6" x14ac:dyDescent="0.25">
      <c r="B7" s="2" t="s">
        <v>4</v>
      </c>
      <c r="C7" s="3">
        <v>86651</v>
      </c>
      <c r="D7" s="3">
        <v>91880</v>
      </c>
      <c r="E7" s="48">
        <f>(D7-D6)/D6</f>
        <v>5.3836389898017246E-3</v>
      </c>
      <c r="F7" s="47">
        <f t="shared" ref="F7:F17" si="0">(D7-C7)/C7</f>
        <v>6.0345523998568969E-2</v>
      </c>
    </row>
    <row r="8" spans="2:6" x14ac:dyDescent="0.25">
      <c r="B8" s="2" t="s">
        <v>5</v>
      </c>
      <c r="C8" s="3">
        <v>87424</v>
      </c>
      <c r="D8" s="3">
        <v>92233</v>
      </c>
      <c r="E8" s="48">
        <f t="shared" ref="E8:E16" si="1">(D8-D7)/D7</f>
        <v>3.8419677840661735E-3</v>
      </c>
      <c r="F8" s="47">
        <f t="shared" si="0"/>
        <v>5.5007778184480237E-2</v>
      </c>
    </row>
    <row r="9" spans="2:6" x14ac:dyDescent="0.25">
      <c r="B9" s="2" t="s">
        <v>6</v>
      </c>
      <c r="C9" s="3">
        <v>87952</v>
      </c>
      <c r="D9" s="3">
        <v>69028</v>
      </c>
      <c r="E9" s="48">
        <f t="shared" si="1"/>
        <v>-0.25159107911485046</v>
      </c>
      <c r="F9" s="47">
        <f t="shared" si="0"/>
        <v>-0.21516281608149901</v>
      </c>
    </row>
    <row r="10" spans="2:6" x14ac:dyDescent="0.25">
      <c r="B10" s="2" t="s">
        <v>7</v>
      </c>
      <c r="C10" s="3">
        <v>88563</v>
      </c>
      <c r="D10" s="3">
        <v>68985</v>
      </c>
      <c r="E10" s="48">
        <f t="shared" si="1"/>
        <v>-6.229356203279828E-4</v>
      </c>
      <c r="F10" s="47">
        <f t="shared" si="0"/>
        <v>-0.22106297212154061</v>
      </c>
    </row>
    <row r="11" spans="2:6" x14ac:dyDescent="0.25">
      <c r="B11" s="2" t="s">
        <v>8</v>
      </c>
      <c r="C11" s="3">
        <v>89019</v>
      </c>
      <c r="D11" s="3">
        <v>79694</v>
      </c>
      <c r="E11" s="48">
        <f t="shared" si="1"/>
        <v>0.15523664564760456</v>
      </c>
      <c r="F11" s="47">
        <f t="shared" si="0"/>
        <v>-0.10475291791639987</v>
      </c>
    </row>
    <row r="12" spans="2:6" x14ac:dyDescent="0.25">
      <c r="B12" s="2" t="s">
        <v>9</v>
      </c>
      <c r="C12" s="3">
        <v>89592</v>
      </c>
      <c r="D12" s="3">
        <v>83459</v>
      </c>
      <c r="E12" s="48">
        <f t="shared" si="1"/>
        <v>4.7243205260119957E-2</v>
      </c>
      <c r="F12" s="47">
        <f t="shared" si="0"/>
        <v>-6.8454772747566742E-2</v>
      </c>
    </row>
    <row r="13" spans="2:6" x14ac:dyDescent="0.25">
      <c r="B13" s="2" t="s">
        <v>10</v>
      </c>
      <c r="C13" s="3">
        <v>90222</v>
      </c>
      <c r="D13" s="3">
        <v>84866</v>
      </c>
      <c r="E13" s="48">
        <f t="shared" si="1"/>
        <v>1.6858577265483652E-2</v>
      </c>
      <c r="F13" s="47">
        <f t="shared" si="0"/>
        <v>-5.936467823812374E-2</v>
      </c>
    </row>
    <row r="14" spans="2:6" x14ac:dyDescent="0.25">
      <c r="B14" s="2" t="s">
        <v>11</v>
      </c>
      <c r="C14" s="3">
        <v>90809</v>
      </c>
      <c r="D14" s="3">
        <v>86422</v>
      </c>
      <c r="E14" s="48">
        <f t="shared" si="1"/>
        <v>1.833478660476516E-2</v>
      </c>
      <c r="F14" s="47">
        <f t="shared" si="0"/>
        <v>-4.8310189518660042E-2</v>
      </c>
    </row>
    <row r="15" spans="2:6" x14ac:dyDescent="0.25">
      <c r="B15" s="2" t="s">
        <v>12</v>
      </c>
      <c r="C15" s="3">
        <v>91418</v>
      </c>
      <c r="D15" s="3">
        <v>88004</v>
      </c>
      <c r="E15" s="48">
        <f t="shared" si="1"/>
        <v>1.8305524056374534E-2</v>
      </c>
      <c r="F15" s="47">
        <f t="shared" si="0"/>
        <v>-3.7344943009035417E-2</v>
      </c>
    </row>
    <row r="16" spans="2:6" x14ac:dyDescent="0.25">
      <c r="B16" s="2" t="s">
        <v>13</v>
      </c>
      <c r="C16" s="3">
        <v>91315</v>
      </c>
      <c r="D16" s="3">
        <v>89202</v>
      </c>
      <c r="E16" s="48">
        <f t="shared" si="1"/>
        <v>1.3613017590109541E-2</v>
      </c>
      <c r="F16" s="47">
        <f t="shared" si="0"/>
        <v>-2.313968132289328E-2</v>
      </c>
    </row>
    <row r="17" spans="2:6" x14ac:dyDescent="0.25">
      <c r="B17" s="2" t="s">
        <v>14</v>
      </c>
      <c r="C17" s="3">
        <v>91251</v>
      </c>
      <c r="D17" s="3">
        <v>89965</v>
      </c>
      <c r="E17" s="48">
        <f>(D17-D16)/D16</f>
        <v>8.5536198739938566E-3</v>
      </c>
      <c r="F17" s="47">
        <f t="shared" si="0"/>
        <v>-1.4092996241137084E-2</v>
      </c>
    </row>
  </sheetData>
  <mergeCells count="6">
    <mergeCell ref="E4:F4"/>
    <mergeCell ref="B3:F3"/>
    <mergeCell ref="B2:F2"/>
    <mergeCell ref="B1:F1"/>
    <mergeCell ref="B4:B5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D37"/>
  <sheetViews>
    <sheetView showGridLines="0" workbookViewId="0">
      <selection activeCell="B4" sqref="B4"/>
    </sheetView>
  </sheetViews>
  <sheetFormatPr defaultRowHeight="12.75" x14ac:dyDescent="0.2"/>
  <cols>
    <col min="1" max="1" width="9.140625" style="6"/>
    <col min="2" max="2" width="28.85546875" style="6" bestFit="1" customWidth="1"/>
    <col min="3" max="3" width="18.5703125" style="6" bestFit="1" customWidth="1"/>
    <col min="4" max="4" width="23.85546875" style="18" bestFit="1" customWidth="1"/>
    <col min="5" max="16384" width="9.140625" style="6"/>
  </cols>
  <sheetData>
    <row r="1" spans="2:4" x14ac:dyDescent="0.2">
      <c r="B1" s="140" t="s">
        <v>148</v>
      </c>
      <c r="C1" s="140"/>
      <c r="D1" s="140"/>
    </row>
    <row r="2" spans="2:4" x14ac:dyDescent="0.2">
      <c r="B2" s="140" t="s">
        <v>83</v>
      </c>
      <c r="C2" s="140"/>
      <c r="D2" s="140"/>
    </row>
    <row r="3" spans="2:4" x14ac:dyDescent="0.2">
      <c r="B3" s="146" t="s">
        <v>24</v>
      </c>
      <c r="C3" s="146"/>
      <c r="D3" s="146"/>
    </row>
    <row r="4" spans="2:4" x14ac:dyDescent="0.2">
      <c r="B4" s="1" t="s">
        <v>25</v>
      </c>
      <c r="C4" s="1" t="s">
        <v>84</v>
      </c>
      <c r="D4" s="113" t="s">
        <v>106</v>
      </c>
    </row>
    <row r="5" spans="2:4" x14ac:dyDescent="0.2">
      <c r="B5" s="2" t="s">
        <v>26</v>
      </c>
      <c r="C5" s="7">
        <v>32055</v>
      </c>
      <c r="D5" s="175">
        <f>+C5/$C$37</f>
        <v>0.3563052298115934</v>
      </c>
    </row>
    <row r="6" spans="2:4" x14ac:dyDescent="0.2">
      <c r="B6" s="2" t="s">
        <v>27</v>
      </c>
      <c r="C6" s="7">
        <v>14661</v>
      </c>
      <c r="D6" s="175">
        <f t="shared" ref="D6:D37" si="0">+C6/$C$37</f>
        <v>0.16296337464569555</v>
      </c>
    </row>
    <row r="7" spans="2:4" x14ac:dyDescent="0.2">
      <c r="B7" s="2" t="s">
        <v>28</v>
      </c>
      <c r="C7" s="7">
        <v>13499</v>
      </c>
      <c r="D7" s="175">
        <f t="shared" si="0"/>
        <v>0.15004724059356417</v>
      </c>
    </row>
    <row r="8" spans="2:4" x14ac:dyDescent="0.2">
      <c r="B8" s="2" t="s">
        <v>32</v>
      </c>
      <c r="C8" s="7">
        <v>3247</v>
      </c>
      <c r="D8" s="175">
        <f t="shared" si="0"/>
        <v>3.6091813483021172E-2</v>
      </c>
    </row>
    <row r="9" spans="2:4" x14ac:dyDescent="0.2">
      <c r="B9" s="2" t="s">
        <v>29</v>
      </c>
      <c r="C9" s="7">
        <v>3223</v>
      </c>
      <c r="D9" s="175">
        <f t="shared" si="0"/>
        <v>3.5825043072305898E-2</v>
      </c>
    </row>
    <row r="10" spans="2:4" x14ac:dyDescent="0.2">
      <c r="B10" s="2" t="s">
        <v>34</v>
      </c>
      <c r="C10" s="7">
        <v>2903</v>
      </c>
      <c r="D10" s="175">
        <f t="shared" si="0"/>
        <v>3.2268104262768854E-2</v>
      </c>
    </row>
    <row r="11" spans="2:4" x14ac:dyDescent="0.2">
      <c r="B11" s="2" t="s">
        <v>30</v>
      </c>
      <c r="C11" s="7">
        <v>2400</v>
      </c>
      <c r="D11" s="175">
        <f t="shared" si="0"/>
        <v>2.6677041071527817E-2</v>
      </c>
    </row>
    <row r="12" spans="2:4" x14ac:dyDescent="0.2">
      <c r="B12" s="2" t="s">
        <v>35</v>
      </c>
      <c r="C12" s="7">
        <v>2310</v>
      </c>
      <c r="D12" s="175">
        <f t="shared" si="0"/>
        <v>2.5676652031345525E-2</v>
      </c>
    </row>
    <row r="13" spans="2:4" x14ac:dyDescent="0.2">
      <c r="B13" s="2" t="s">
        <v>37</v>
      </c>
      <c r="C13" s="7">
        <v>1727</v>
      </c>
      <c r="D13" s="175">
        <f t="shared" si="0"/>
        <v>1.9196354137720223E-2</v>
      </c>
    </row>
    <row r="14" spans="2:4" x14ac:dyDescent="0.2">
      <c r="B14" s="2" t="s">
        <v>31</v>
      </c>
      <c r="C14" s="7">
        <v>1707</v>
      </c>
      <c r="D14" s="175">
        <f t="shared" si="0"/>
        <v>1.897404546212416E-2</v>
      </c>
    </row>
    <row r="15" spans="2:4" x14ac:dyDescent="0.2">
      <c r="B15" s="2" t="s">
        <v>33</v>
      </c>
      <c r="C15" s="7">
        <v>1690</v>
      </c>
      <c r="D15" s="175">
        <f t="shared" si="0"/>
        <v>1.8785083087867502E-2</v>
      </c>
    </row>
    <row r="16" spans="2:4" x14ac:dyDescent="0.2">
      <c r="B16" s="2" t="s">
        <v>38</v>
      </c>
      <c r="C16" s="7">
        <v>1328</v>
      </c>
      <c r="D16" s="175">
        <f t="shared" si="0"/>
        <v>1.4761296059578726E-2</v>
      </c>
    </row>
    <row r="17" spans="2:4" x14ac:dyDescent="0.2">
      <c r="B17" s="2" t="s">
        <v>36</v>
      </c>
      <c r="C17" s="7">
        <v>1193</v>
      </c>
      <c r="D17" s="175">
        <f t="shared" si="0"/>
        <v>1.3260712499305286E-2</v>
      </c>
    </row>
    <row r="18" spans="2:4" x14ac:dyDescent="0.2">
      <c r="B18" s="2" t="s">
        <v>39</v>
      </c>
      <c r="C18" s="2">
        <v>970</v>
      </c>
      <c r="D18" s="175">
        <f t="shared" si="0"/>
        <v>1.0781970766409158E-2</v>
      </c>
    </row>
    <row r="19" spans="2:4" x14ac:dyDescent="0.2">
      <c r="B19" s="2" t="s">
        <v>45</v>
      </c>
      <c r="C19" s="2">
        <v>821</v>
      </c>
      <c r="D19" s="175">
        <f t="shared" si="0"/>
        <v>9.125771133218474E-3</v>
      </c>
    </row>
    <row r="20" spans="2:4" x14ac:dyDescent="0.2">
      <c r="B20" s="2" t="s">
        <v>41</v>
      </c>
      <c r="C20" s="2">
        <v>786</v>
      </c>
      <c r="D20" s="175">
        <f t="shared" si="0"/>
        <v>8.7367309509253591E-3</v>
      </c>
    </row>
    <row r="21" spans="2:4" x14ac:dyDescent="0.2">
      <c r="B21" s="2" t="s">
        <v>43</v>
      </c>
      <c r="C21" s="2">
        <v>682</v>
      </c>
      <c r="D21" s="175">
        <f t="shared" si="0"/>
        <v>7.5807258378258208E-3</v>
      </c>
    </row>
    <row r="22" spans="2:4" x14ac:dyDescent="0.2">
      <c r="B22" s="2" t="s">
        <v>47</v>
      </c>
      <c r="C22" s="2">
        <v>639</v>
      </c>
      <c r="D22" s="175">
        <f t="shared" si="0"/>
        <v>7.1027621852942811E-3</v>
      </c>
    </row>
    <row r="23" spans="2:4" x14ac:dyDescent="0.2">
      <c r="B23" s="2" t="s">
        <v>44</v>
      </c>
      <c r="C23" s="2">
        <v>597</v>
      </c>
      <c r="D23" s="175">
        <f t="shared" si="0"/>
        <v>6.6359139665425441E-3</v>
      </c>
    </row>
    <row r="24" spans="2:4" x14ac:dyDescent="0.2">
      <c r="B24" s="2" t="s">
        <v>46</v>
      </c>
      <c r="C24" s="2">
        <v>513</v>
      </c>
      <c r="D24" s="175">
        <f t="shared" si="0"/>
        <v>5.7022175290390711E-3</v>
      </c>
    </row>
    <row r="25" spans="2:4" x14ac:dyDescent="0.2">
      <c r="B25" s="2" t="s">
        <v>42</v>
      </c>
      <c r="C25" s="2">
        <v>505</v>
      </c>
      <c r="D25" s="175">
        <f t="shared" si="0"/>
        <v>5.6132940588006445E-3</v>
      </c>
    </row>
    <row r="26" spans="2:4" x14ac:dyDescent="0.2">
      <c r="B26" s="2" t="s">
        <v>40</v>
      </c>
      <c r="C26" s="2">
        <v>500</v>
      </c>
      <c r="D26" s="175">
        <f t="shared" si="0"/>
        <v>5.5577168899016288E-3</v>
      </c>
    </row>
    <row r="27" spans="2:4" x14ac:dyDescent="0.2">
      <c r="B27" s="2" t="s">
        <v>49</v>
      </c>
      <c r="C27" s="2">
        <v>361</v>
      </c>
      <c r="D27" s="175">
        <f t="shared" si="0"/>
        <v>4.0126715945089757E-3</v>
      </c>
    </row>
    <row r="28" spans="2:4" x14ac:dyDescent="0.2">
      <c r="B28" s="2" t="s">
        <v>48</v>
      </c>
      <c r="C28" s="2">
        <v>354</v>
      </c>
      <c r="D28" s="175">
        <f t="shared" si="0"/>
        <v>3.9348635580503527E-3</v>
      </c>
    </row>
    <row r="29" spans="2:4" x14ac:dyDescent="0.2">
      <c r="B29" s="2" t="s">
        <v>51</v>
      </c>
      <c r="C29" s="2">
        <v>311</v>
      </c>
      <c r="D29" s="175">
        <f t="shared" si="0"/>
        <v>3.456899905518813E-3</v>
      </c>
    </row>
    <row r="30" spans="2:4" x14ac:dyDescent="0.2">
      <c r="B30" s="2" t="s">
        <v>50</v>
      </c>
      <c r="C30" s="2">
        <v>238</v>
      </c>
      <c r="D30" s="175">
        <f t="shared" si="0"/>
        <v>2.6454732395931749E-3</v>
      </c>
    </row>
    <row r="31" spans="2:4" x14ac:dyDescent="0.2">
      <c r="B31" s="2" t="s">
        <v>52</v>
      </c>
      <c r="C31" s="2">
        <v>234</v>
      </c>
      <c r="D31" s="175">
        <f t="shared" si="0"/>
        <v>2.601011504473962E-3</v>
      </c>
    </row>
    <row r="32" spans="2:4" x14ac:dyDescent="0.2">
      <c r="B32" s="2" t="s">
        <v>55</v>
      </c>
      <c r="C32" s="2">
        <v>195</v>
      </c>
      <c r="D32" s="175">
        <f t="shared" si="0"/>
        <v>2.1675095870616352E-3</v>
      </c>
    </row>
    <row r="33" spans="2:4" x14ac:dyDescent="0.2">
      <c r="B33" s="2" t="s">
        <v>54</v>
      </c>
      <c r="C33" s="2">
        <v>139</v>
      </c>
      <c r="D33" s="175">
        <f t="shared" si="0"/>
        <v>1.5450452953926527E-3</v>
      </c>
    </row>
    <row r="34" spans="2:4" x14ac:dyDescent="0.2">
      <c r="B34" s="2" t="s">
        <v>57</v>
      </c>
      <c r="C34" s="2">
        <v>72</v>
      </c>
      <c r="D34" s="175">
        <f t="shared" si="0"/>
        <v>8.0031123214583451E-4</v>
      </c>
    </row>
    <row r="35" spans="2:4" x14ac:dyDescent="0.2">
      <c r="B35" s="2" t="s">
        <v>53</v>
      </c>
      <c r="C35" s="2">
        <v>54</v>
      </c>
      <c r="D35" s="175">
        <f t="shared" si="0"/>
        <v>6.0023342410937591E-4</v>
      </c>
    </row>
    <row r="36" spans="2:4" x14ac:dyDescent="0.2">
      <c r="B36" s="2" t="s">
        <v>56</v>
      </c>
      <c r="C36" s="2">
        <v>51</v>
      </c>
      <c r="D36" s="175">
        <f t="shared" si="0"/>
        <v>5.6688712276996614E-4</v>
      </c>
    </row>
    <row r="37" spans="2:4" x14ac:dyDescent="0.2">
      <c r="B37" s="4" t="s">
        <v>58</v>
      </c>
      <c r="C37" s="8">
        <f>SUM(C5:C36)</f>
        <v>89965</v>
      </c>
      <c r="D37" s="186">
        <f t="shared" si="0"/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R24"/>
  <sheetViews>
    <sheetView showGridLines="0" workbookViewId="0">
      <selection activeCell="B4" sqref="B4:B5"/>
    </sheetView>
  </sheetViews>
  <sheetFormatPr defaultRowHeight="12.75" x14ac:dyDescent="0.2"/>
  <cols>
    <col min="1" max="1" width="9.140625" style="6"/>
    <col min="2" max="2" width="9.7109375" style="6" bestFit="1" customWidth="1"/>
    <col min="3" max="3" width="7.5703125" style="6" bestFit="1" customWidth="1"/>
    <col min="4" max="4" width="8" style="6" bestFit="1" customWidth="1"/>
    <col min="5" max="5" width="7.85546875" style="6" bestFit="1" customWidth="1"/>
    <col min="6" max="6" width="6.7109375" style="6" bestFit="1" customWidth="1"/>
    <col min="7" max="7" width="9.140625" style="6" customWidth="1"/>
    <col min="8" max="8" width="16" style="6" bestFit="1" customWidth="1"/>
    <col min="9" max="11" width="15" style="6" bestFit="1" customWidth="1"/>
    <col min="12" max="12" width="16" style="6" bestFit="1" customWidth="1"/>
    <col min="13" max="16384" width="9.140625" style="6"/>
  </cols>
  <sheetData>
    <row r="1" spans="2:18" x14ac:dyDescent="0.2">
      <c r="B1" s="140" t="s">
        <v>167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2:18" x14ac:dyDescent="0.2">
      <c r="B2" s="140" t="s">
        <v>163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8" x14ac:dyDescent="0.2">
      <c r="B3" s="157" t="s">
        <v>88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2:18" x14ac:dyDescent="0.2">
      <c r="B4" s="121" t="s">
        <v>2</v>
      </c>
      <c r="C4" s="151" t="s">
        <v>154</v>
      </c>
      <c r="D4" s="152"/>
      <c r="E4" s="152"/>
      <c r="F4" s="152"/>
      <c r="G4" s="153"/>
      <c r="H4" s="120" t="s">
        <v>161</v>
      </c>
      <c r="I4" s="120"/>
      <c r="J4" s="120"/>
      <c r="K4" s="120"/>
      <c r="L4" s="120"/>
    </row>
    <row r="5" spans="2:18" x14ac:dyDescent="0.2">
      <c r="B5" s="121"/>
      <c r="C5" s="66" t="s">
        <v>155</v>
      </c>
      <c r="D5" s="66" t="s">
        <v>156</v>
      </c>
      <c r="E5" s="66" t="s">
        <v>157</v>
      </c>
      <c r="F5" s="66" t="s">
        <v>146</v>
      </c>
      <c r="G5" s="66" t="s">
        <v>58</v>
      </c>
      <c r="H5" s="66" t="s">
        <v>155</v>
      </c>
      <c r="I5" s="66" t="s">
        <v>156</v>
      </c>
      <c r="J5" s="66" t="s">
        <v>157</v>
      </c>
      <c r="K5" s="66" t="s">
        <v>146</v>
      </c>
      <c r="L5" s="66" t="s">
        <v>58</v>
      </c>
      <c r="N5" s="73"/>
    </row>
    <row r="6" spans="2:18" x14ac:dyDescent="0.2">
      <c r="B6" s="2" t="s">
        <v>3</v>
      </c>
      <c r="C6" s="54">
        <v>70831</v>
      </c>
      <c r="D6" s="54">
        <v>15920</v>
      </c>
      <c r="E6" s="54">
        <v>2979</v>
      </c>
      <c r="F6" s="54">
        <v>1658</v>
      </c>
      <c r="G6" s="54">
        <v>91388</v>
      </c>
      <c r="H6" s="55">
        <v>37026911430.579994</v>
      </c>
      <c r="I6" s="55">
        <v>5777862797.2599993</v>
      </c>
      <c r="J6" s="55">
        <v>3804048662.9199996</v>
      </c>
      <c r="K6" s="55">
        <v>6505990843.0999994</v>
      </c>
      <c r="L6" s="55">
        <v>53114813733.859978</v>
      </c>
      <c r="M6" s="27"/>
      <c r="N6" s="27"/>
      <c r="O6" s="27"/>
      <c r="P6" s="27"/>
      <c r="Q6" s="27"/>
      <c r="R6" s="27"/>
    </row>
    <row r="7" spans="2:18" x14ac:dyDescent="0.2">
      <c r="B7" s="2" t="s">
        <v>4</v>
      </c>
      <c r="C7" s="54">
        <v>71291</v>
      </c>
      <c r="D7" s="54">
        <v>15954</v>
      </c>
      <c r="E7" s="54">
        <v>2961</v>
      </c>
      <c r="F7" s="54">
        <v>1674</v>
      </c>
      <c r="G7" s="54">
        <v>91880</v>
      </c>
      <c r="H7" s="55">
        <v>37306765298.629997</v>
      </c>
      <c r="I7" s="55">
        <v>5776931839.5800009</v>
      </c>
      <c r="J7" s="55">
        <v>3845928961.7500005</v>
      </c>
      <c r="K7" s="55">
        <v>6548808258.3000002</v>
      </c>
      <c r="L7" s="55">
        <v>53478434358.26001</v>
      </c>
      <c r="M7" s="27"/>
      <c r="N7" s="27"/>
      <c r="O7" s="27"/>
      <c r="P7" s="27"/>
      <c r="Q7" s="27"/>
      <c r="R7" s="27"/>
    </row>
    <row r="8" spans="2:18" x14ac:dyDescent="0.2">
      <c r="B8" s="2" t="s">
        <v>5</v>
      </c>
      <c r="C8" s="54">
        <v>71624</v>
      </c>
      <c r="D8" s="54">
        <v>16067</v>
      </c>
      <c r="E8" s="54">
        <v>2888</v>
      </c>
      <c r="F8" s="54">
        <v>1654</v>
      </c>
      <c r="G8" s="54">
        <v>92233</v>
      </c>
      <c r="H8" s="55">
        <v>37436196114.32</v>
      </c>
      <c r="I8" s="55">
        <v>5634364987.6299992</v>
      </c>
      <c r="J8" s="55">
        <v>3858062360.4699998</v>
      </c>
      <c r="K8" s="55">
        <v>6543098280.7400007</v>
      </c>
      <c r="L8" s="55">
        <v>53471721743.159981</v>
      </c>
      <c r="M8" s="27"/>
      <c r="N8" s="27"/>
      <c r="O8" s="27"/>
      <c r="P8" s="27"/>
      <c r="Q8" s="27"/>
      <c r="R8" s="27"/>
    </row>
    <row r="9" spans="2:18" x14ac:dyDescent="0.2">
      <c r="B9" s="2" t="s">
        <v>6</v>
      </c>
      <c r="C9" s="54">
        <v>57076</v>
      </c>
      <c r="D9" s="54">
        <v>8950</v>
      </c>
      <c r="E9" s="54">
        <v>1793</v>
      </c>
      <c r="F9" s="54">
        <v>1209</v>
      </c>
      <c r="G9" s="54">
        <v>69028</v>
      </c>
      <c r="H9" s="55">
        <v>32353450942.820004</v>
      </c>
      <c r="I9" s="55">
        <v>3659216109.0900002</v>
      </c>
      <c r="J9" s="55">
        <v>2738323484.0299993</v>
      </c>
      <c r="K9" s="55">
        <v>3803189923.1899996</v>
      </c>
      <c r="L9" s="55">
        <v>42554180459.13002</v>
      </c>
      <c r="M9" s="27"/>
      <c r="N9" s="27"/>
      <c r="O9" s="27"/>
      <c r="P9" s="27"/>
      <c r="Q9" s="27"/>
      <c r="R9" s="27"/>
    </row>
    <row r="10" spans="2:18" x14ac:dyDescent="0.2">
      <c r="B10" s="2" t="s">
        <v>7</v>
      </c>
      <c r="C10" s="54">
        <v>56741</v>
      </c>
      <c r="D10" s="54">
        <v>9254</v>
      </c>
      <c r="E10" s="54">
        <v>1801</v>
      </c>
      <c r="F10" s="54">
        <v>1189</v>
      </c>
      <c r="G10" s="54">
        <v>68985</v>
      </c>
      <c r="H10" s="55">
        <v>31848855101.009998</v>
      </c>
      <c r="I10" s="55">
        <v>3595650596.0999994</v>
      </c>
      <c r="J10" s="55">
        <v>2713944309.4500003</v>
      </c>
      <c r="K10" s="55">
        <v>3799166299.6000004</v>
      </c>
      <c r="L10" s="55">
        <v>41957616306.159988</v>
      </c>
      <c r="M10" s="27"/>
      <c r="N10" s="27"/>
      <c r="O10" s="27"/>
      <c r="P10" s="27"/>
      <c r="Q10" s="27"/>
      <c r="R10" s="27"/>
    </row>
    <row r="11" spans="2:18" x14ac:dyDescent="0.2">
      <c r="B11" s="2" t="s">
        <v>8</v>
      </c>
      <c r="C11" s="54">
        <v>64186</v>
      </c>
      <c r="D11" s="54">
        <v>11965</v>
      </c>
      <c r="E11" s="54">
        <v>2215</v>
      </c>
      <c r="F11" s="54">
        <v>1328</v>
      </c>
      <c r="G11" s="54">
        <v>79694</v>
      </c>
      <c r="H11" s="55">
        <v>33178185240.990002</v>
      </c>
      <c r="I11" s="55">
        <v>4287061594.9900002</v>
      </c>
      <c r="J11" s="55">
        <v>3209203040.6300001</v>
      </c>
      <c r="K11" s="55">
        <v>4827653287.4900007</v>
      </c>
      <c r="L11" s="55">
        <v>45502103164.099983</v>
      </c>
      <c r="M11" s="27"/>
      <c r="N11" s="27"/>
      <c r="O11" s="27"/>
      <c r="P11" s="27"/>
      <c r="Q11" s="27"/>
      <c r="R11" s="27"/>
    </row>
    <row r="12" spans="2:18" x14ac:dyDescent="0.2">
      <c r="B12" s="2" t="s">
        <v>9</v>
      </c>
      <c r="C12" s="54">
        <v>66919</v>
      </c>
      <c r="D12" s="54">
        <v>12768</v>
      </c>
      <c r="E12" s="54">
        <v>2375</v>
      </c>
      <c r="F12" s="54">
        <v>1397</v>
      </c>
      <c r="G12" s="54">
        <v>83459</v>
      </c>
      <c r="H12" s="55">
        <v>34107064604.150002</v>
      </c>
      <c r="I12" s="55">
        <v>4705474367.6500006</v>
      </c>
      <c r="J12" s="55">
        <v>3415481962.5899992</v>
      </c>
      <c r="K12" s="55">
        <v>5165849443.5599985</v>
      </c>
      <c r="L12" s="55">
        <v>47393870377.950005</v>
      </c>
      <c r="M12" s="27"/>
      <c r="N12" s="27"/>
      <c r="O12" s="27"/>
      <c r="P12" s="27"/>
      <c r="Q12" s="27"/>
      <c r="R12" s="27"/>
    </row>
    <row r="13" spans="2:18" x14ac:dyDescent="0.2">
      <c r="B13" s="2" t="s">
        <v>10</v>
      </c>
      <c r="C13" s="54">
        <v>67989</v>
      </c>
      <c r="D13" s="54">
        <v>13054</v>
      </c>
      <c r="E13" s="54">
        <v>2428</v>
      </c>
      <c r="F13" s="54">
        <v>1395</v>
      </c>
      <c r="G13" s="54">
        <v>84866</v>
      </c>
      <c r="H13" s="55">
        <v>34069594208.029999</v>
      </c>
      <c r="I13" s="55">
        <v>4762423432.4099998</v>
      </c>
      <c r="J13" s="55">
        <v>3456481738.2099991</v>
      </c>
      <c r="K13" s="55">
        <v>5356578695.9899998</v>
      </c>
      <c r="L13" s="55">
        <v>47645078074.639999</v>
      </c>
      <c r="M13" s="27"/>
      <c r="N13" s="27"/>
      <c r="O13" s="27"/>
      <c r="P13" s="27"/>
      <c r="Q13" s="27"/>
      <c r="R13" s="27"/>
    </row>
    <row r="14" spans="2:18" x14ac:dyDescent="0.2">
      <c r="B14" s="2" t="s">
        <v>11</v>
      </c>
      <c r="C14" s="54">
        <v>69189</v>
      </c>
      <c r="D14" s="54">
        <v>13385</v>
      </c>
      <c r="E14" s="54">
        <v>2428</v>
      </c>
      <c r="F14" s="54">
        <v>1420</v>
      </c>
      <c r="G14" s="54">
        <v>86422</v>
      </c>
      <c r="H14" s="55">
        <v>34021210575.049999</v>
      </c>
      <c r="I14" s="55">
        <v>4790345053.3700008</v>
      </c>
      <c r="J14" s="55">
        <v>3521769719.7299995</v>
      </c>
      <c r="K14" s="55">
        <v>5457901650.1699991</v>
      </c>
      <c r="L14" s="55">
        <v>47791226998.32003</v>
      </c>
      <c r="M14" s="27"/>
      <c r="N14" s="27"/>
      <c r="O14" s="27"/>
      <c r="P14" s="27"/>
      <c r="Q14" s="27"/>
      <c r="R14" s="27"/>
    </row>
    <row r="15" spans="2:18" x14ac:dyDescent="0.2">
      <c r="B15" s="2" t="s">
        <v>12</v>
      </c>
      <c r="C15" s="54">
        <v>70334</v>
      </c>
      <c r="D15" s="54">
        <v>13747</v>
      </c>
      <c r="E15" s="54">
        <v>2476</v>
      </c>
      <c r="F15" s="54">
        <v>1447</v>
      </c>
      <c r="G15" s="54">
        <v>88004</v>
      </c>
      <c r="H15" s="55">
        <v>34512281043.299995</v>
      </c>
      <c r="I15" s="55">
        <v>4891782650.5800009</v>
      </c>
      <c r="J15" s="55">
        <v>3589623212.7300005</v>
      </c>
      <c r="K15" s="55">
        <v>5641695848.2700005</v>
      </c>
      <c r="L15" s="55">
        <v>48635382754.880005</v>
      </c>
      <c r="M15" s="27"/>
      <c r="N15" s="27"/>
      <c r="O15" s="27"/>
      <c r="P15" s="27"/>
      <c r="Q15" s="27"/>
      <c r="R15" s="27"/>
    </row>
    <row r="16" spans="2:18" x14ac:dyDescent="0.2">
      <c r="B16" s="2" t="s">
        <v>13</v>
      </c>
      <c r="C16" s="54">
        <v>71171</v>
      </c>
      <c r="D16" s="54">
        <v>14040</v>
      </c>
      <c r="E16" s="54">
        <v>2523</v>
      </c>
      <c r="F16" s="54">
        <v>1468</v>
      </c>
      <c r="G16" s="54">
        <v>89202</v>
      </c>
      <c r="H16" s="55">
        <v>34834320382.910004</v>
      </c>
      <c r="I16" s="55">
        <v>5033141952.7299995</v>
      </c>
      <c r="J16" s="55">
        <v>3649958679.9099994</v>
      </c>
      <c r="K16" s="55">
        <v>5770021177.4700003</v>
      </c>
      <c r="L16" s="55">
        <v>49287442193.019989</v>
      </c>
      <c r="M16" s="27"/>
      <c r="N16" s="27"/>
      <c r="O16" s="27"/>
      <c r="P16" s="27"/>
      <c r="Q16" s="27"/>
      <c r="R16" s="27"/>
    </row>
    <row r="17" spans="2:18" x14ac:dyDescent="0.2">
      <c r="B17" s="2" t="s">
        <v>14</v>
      </c>
      <c r="C17" s="54">
        <v>71826</v>
      </c>
      <c r="D17" s="54">
        <v>14108</v>
      </c>
      <c r="E17" s="54">
        <v>2558</v>
      </c>
      <c r="F17" s="54">
        <v>1473</v>
      </c>
      <c r="G17" s="54">
        <v>89965</v>
      </c>
      <c r="H17" s="55">
        <v>35708614894.329994</v>
      </c>
      <c r="I17" s="55">
        <v>5229449575.0900011</v>
      </c>
      <c r="J17" s="55">
        <v>3733028797.5300002</v>
      </c>
      <c r="K17" s="55">
        <v>5916350870.2599993</v>
      </c>
      <c r="L17" s="55">
        <v>50587444137.210022</v>
      </c>
      <c r="M17" s="27"/>
      <c r="N17" s="27"/>
      <c r="O17" s="27"/>
      <c r="P17" s="27"/>
      <c r="Q17" s="27"/>
      <c r="R17" s="27"/>
    </row>
    <row r="19" spans="2:18" x14ac:dyDescent="0.2">
      <c r="N19" s="74"/>
      <c r="O19" s="74"/>
      <c r="P19" s="74"/>
      <c r="Q19" s="74"/>
    </row>
    <row r="21" spans="2:18" x14ac:dyDescent="0.2">
      <c r="N21" s="27"/>
    </row>
    <row r="22" spans="2:18" x14ac:dyDescent="0.2">
      <c r="N22" s="27"/>
    </row>
    <row r="23" spans="2:18" x14ac:dyDescent="0.2">
      <c r="N23" s="27"/>
    </row>
    <row r="24" spans="2:18" x14ac:dyDescent="0.2">
      <c r="N24" s="27"/>
    </row>
  </sheetData>
  <mergeCells count="6">
    <mergeCell ref="B1:L1"/>
    <mergeCell ref="B4:B5"/>
    <mergeCell ref="C4:G4"/>
    <mergeCell ref="H4:L4"/>
    <mergeCell ref="B3:L3"/>
    <mergeCell ref="B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7"/>
  <sheetViews>
    <sheetView showGridLines="0" workbookViewId="0">
      <selection activeCell="B4" sqref="B4"/>
    </sheetView>
  </sheetViews>
  <sheetFormatPr defaultRowHeight="12.75" x14ac:dyDescent="0.2"/>
  <cols>
    <col min="1" max="1" width="9.140625" style="6"/>
    <col min="2" max="2" width="41" style="6" bestFit="1" customWidth="1"/>
    <col min="3" max="3" width="21.42578125" style="6" bestFit="1" customWidth="1"/>
    <col min="4" max="4" width="23.42578125" style="6" customWidth="1"/>
    <col min="5" max="16384" width="9.140625" style="6"/>
  </cols>
  <sheetData>
    <row r="1" spans="2:4" x14ac:dyDescent="0.2">
      <c r="B1" s="140" t="s">
        <v>168</v>
      </c>
      <c r="C1" s="140"/>
      <c r="D1" s="140"/>
    </row>
    <row r="2" spans="2:4" x14ac:dyDescent="0.2">
      <c r="B2" s="140" t="s">
        <v>85</v>
      </c>
      <c r="C2" s="140"/>
      <c r="D2" s="140"/>
    </row>
    <row r="3" spans="2:4" x14ac:dyDescent="0.2">
      <c r="B3" s="157" t="s">
        <v>86</v>
      </c>
      <c r="C3" s="157"/>
      <c r="D3" s="157"/>
    </row>
    <row r="4" spans="2:4" x14ac:dyDescent="0.2">
      <c r="B4" s="1" t="s">
        <v>100</v>
      </c>
      <c r="C4" s="9" t="s">
        <v>87</v>
      </c>
      <c r="D4" s="51" t="s">
        <v>106</v>
      </c>
    </row>
    <row r="5" spans="2:4" x14ac:dyDescent="0.2">
      <c r="B5" s="5" t="s">
        <v>60</v>
      </c>
      <c r="C5" s="20">
        <v>75002</v>
      </c>
      <c r="D5" s="10">
        <f>C5/$C$27</f>
        <v>0.83367976435280389</v>
      </c>
    </row>
    <row r="6" spans="2:4" x14ac:dyDescent="0.2">
      <c r="B6" s="11" t="s">
        <v>63</v>
      </c>
      <c r="C6" s="21">
        <v>30671</v>
      </c>
      <c r="D6" s="23">
        <f t="shared" ref="D6:D27" si="0">C6/$C$27</f>
        <v>0.34092146946034568</v>
      </c>
    </row>
    <row r="7" spans="2:4" x14ac:dyDescent="0.2">
      <c r="B7" s="11" t="s">
        <v>68</v>
      </c>
      <c r="C7" s="21">
        <v>19594</v>
      </c>
      <c r="D7" s="23">
        <f t="shared" si="0"/>
        <v>0.21779580948146501</v>
      </c>
    </row>
    <row r="8" spans="2:4" x14ac:dyDescent="0.2">
      <c r="B8" s="11" t="s">
        <v>66</v>
      </c>
      <c r="C8" s="21">
        <v>5220</v>
      </c>
      <c r="D8" s="23">
        <f t="shared" si="0"/>
        <v>5.8022564330572998E-2</v>
      </c>
    </row>
    <row r="9" spans="2:4" x14ac:dyDescent="0.2">
      <c r="B9" s="11" t="s">
        <v>62</v>
      </c>
      <c r="C9" s="21">
        <v>4986</v>
      </c>
      <c r="D9" s="23">
        <f t="shared" si="0"/>
        <v>5.5421552826099035E-2</v>
      </c>
    </row>
    <row r="10" spans="2:4" x14ac:dyDescent="0.2">
      <c r="B10" s="5" t="s">
        <v>70</v>
      </c>
      <c r="C10" s="20">
        <v>4026</v>
      </c>
      <c r="D10" s="10">
        <f t="shared" si="0"/>
        <v>4.475073639748791E-2</v>
      </c>
    </row>
    <row r="11" spans="2:4" x14ac:dyDescent="0.2">
      <c r="B11" s="11" t="s">
        <v>71</v>
      </c>
      <c r="C11" s="21">
        <v>3540</v>
      </c>
      <c r="D11" s="23">
        <f t="shared" si="0"/>
        <v>3.9348635580503527E-2</v>
      </c>
    </row>
    <row r="12" spans="2:4" x14ac:dyDescent="0.2">
      <c r="B12" s="11" t="s">
        <v>67</v>
      </c>
      <c r="C12" s="21">
        <v>3051</v>
      </c>
      <c r="D12" s="23">
        <f t="shared" si="0"/>
        <v>3.3913188462179736E-2</v>
      </c>
    </row>
    <row r="13" spans="2:4" x14ac:dyDescent="0.2">
      <c r="B13" s="11" t="s">
        <v>69</v>
      </c>
      <c r="C13" s="21">
        <v>1793</v>
      </c>
      <c r="D13" s="23">
        <f t="shared" si="0"/>
        <v>1.9929972767187238E-2</v>
      </c>
    </row>
    <row r="14" spans="2:4" x14ac:dyDescent="0.2">
      <c r="B14" s="11" t="s">
        <v>64</v>
      </c>
      <c r="C14" s="21">
        <v>958</v>
      </c>
      <c r="D14" s="23">
        <f t="shared" si="0"/>
        <v>1.064858556105152E-2</v>
      </c>
    </row>
    <row r="15" spans="2:4" x14ac:dyDescent="0.2">
      <c r="B15" s="11" t="s">
        <v>65</v>
      </c>
      <c r="C15" s="21">
        <v>596</v>
      </c>
      <c r="D15" s="23">
        <f t="shared" si="0"/>
        <v>6.6247985327627414E-3</v>
      </c>
    </row>
    <row r="16" spans="2:4" x14ac:dyDescent="0.2">
      <c r="B16" s="11" t="s">
        <v>61</v>
      </c>
      <c r="C16" s="21">
        <v>567</v>
      </c>
      <c r="D16" s="23">
        <f t="shared" si="0"/>
        <v>6.3024509531484467E-3</v>
      </c>
    </row>
    <row r="17" spans="2:4" x14ac:dyDescent="0.2">
      <c r="B17" s="5" t="s">
        <v>72</v>
      </c>
      <c r="C17" s="20">
        <v>12166</v>
      </c>
      <c r="D17" s="10">
        <f t="shared" si="0"/>
        <v>0.13523036736508642</v>
      </c>
    </row>
    <row r="18" spans="2:4" x14ac:dyDescent="0.2">
      <c r="B18" s="11" t="s">
        <v>75</v>
      </c>
      <c r="C18" s="21">
        <v>6129</v>
      </c>
      <c r="D18" s="23">
        <f t="shared" si="0"/>
        <v>6.8126493636414168E-2</v>
      </c>
    </row>
    <row r="19" spans="2:4" x14ac:dyDescent="0.2">
      <c r="B19" s="11" t="s">
        <v>73</v>
      </c>
      <c r="C19" s="21">
        <v>5941</v>
      </c>
      <c r="D19" s="23">
        <f t="shared" si="0"/>
        <v>6.6036792085811147E-2</v>
      </c>
    </row>
    <row r="20" spans="2:4" x14ac:dyDescent="0.2">
      <c r="B20" s="11" t="s">
        <v>74</v>
      </c>
      <c r="C20" s="21">
        <v>96</v>
      </c>
      <c r="D20" s="23">
        <f t="shared" si="0"/>
        <v>1.0670816428611128E-3</v>
      </c>
    </row>
    <row r="21" spans="2:4" x14ac:dyDescent="0.2">
      <c r="B21" s="5" t="s">
        <v>76</v>
      </c>
      <c r="C21" s="20">
        <v>2370</v>
      </c>
      <c r="D21" s="10">
        <f t="shared" si="0"/>
        <v>2.6343578058133719E-2</v>
      </c>
    </row>
    <row r="22" spans="2:4" x14ac:dyDescent="0.2">
      <c r="B22" s="11" t="s">
        <v>78</v>
      </c>
      <c r="C22" s="21">
        <v>1060</v>
      </c>
      <c r="D22" s="23">
        <f t="shared" si="0"/>
        <v>1.1782359806591453E-2</v>
      </c>
    </row>
    <row r="23" spans="2:4" x14ac:dyDescent="0.2">
      <c r="B23" s="11" t="s">
        <v>79</v>
      </c>
      <c r="C23" s="21">
        <v>612</v>
      </c>
      <c r="D23" s="23">
        <f t="shared" si="0"/>
        <v>6.8026454732395929E-3</v>
      </c>
    </row>
    <row r="24" spans="2:4" x14ac:dyDescent="0.2">
      <c r="B24" s="11" t="s">
        <v>80</v>
      </c>
      <c r="C24" s="21">
        <v>545</v>
      </c>
      <c r="D24" s="23">
        <f t="shared" si="0"/>
        <v>6.057911409992775E-3</v>
      </c>
    </row>
    <row r="25" spans="2:4" x14ac:dyDescent="0.2">
      <c r="B25" s="11" t="s">
        <v>77</v>
      </c>
      <c r="C25" s="21">
        <v>153</v>
      </c>
      <c r="D25" s="23">
        <f t="shared" si="0"/>
        <v>1.7006613683098982E-3</v>
      </c>
    </row>
    <row r="26" spans="2:4" x14ac:dyDescent="0.2">
      <c r="B26" s="5" t="s">
        <v>115</v>
      </c>
      <c r="C26" s="20">
        <v>427</v>
      </c>
      <c r="D26" s="10">
        <f t="shared" si="0"/>
        <v>4.7462902239759908E-3</v>
      </c>
    </row>
    <row r="27" spans="2:4" x14ac:dyDescent="0.2">
      <c r="B27" s="12" t="s">
        <v>58</v>
      </c>
      <c r="C27" s="49">
        <v>89965</v>
      </c>
      <c r="D27" s="50">
        <f t="shared" si="0"/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M17"/>
  <sheetViews>
    <sheetView showGridLines="0" workbookViewId="0">
      <selection activeCell="B3" sqref="B3:J3"/>
    </sheetView>
  </sheetViews>
  <sheetFormatPr defaultRowHeight="12.75" x14ac:dyDescent="0.2"/>
  <cols>
    <col min="1" max="1" width="9.140625" style="6"/>
    <col min="2" max="2" width="9.7109375" style="6" bestFit="1" customWidth="1"/>
    <col min="3" max="3" width="11.140625" style="6" customWidth="1"/>
    <col min="4" max="4" width="12.85546875" style="6" customWidth="1"/>
    <col min="5" max="5" width="11" style="6" customWidth="1"/>
    <col min="6" max="6" width="9.85546875" style="18" customWidth="1"/>
    <col min="7" max="8" width="17.42578125" style="6" customWidth="1"/>
    <col min="9" max="9" width="10.42578125" style="6" customWidth="1"/>
    <col min="10" max="10" width="9.5703125" style="18" customWidth="1"/>
    <col min="11" max="12" width="10" style="6" bestFit="1" customWidth="1"/>
    <col min="13" max="16384" width="9.140625" style="6"/>
  </cols>
  <sheetData>
    <row r="1" spans="2:13" x14ac:dyDescent="0.2">
      <c r="B1" s="116" t="s">
        <v>91</v>
      </c>
      <c r="C1" s="116"/>
      <c r="D1" s="116"/>
      <c r="E1" s="116"/>
      <c r="F1" s="116"/>
      <c r="G1" s="116"/>
      <c r="H1" s="116"/>
      <c r="I1" s="116"/>
      <c r="J1" s="116"/>
      <c r="K1" s="13"/>
      <c r="L1" s="13"/>
    </row>
    <row r="2" spans="2:13" x14ac:dyDescent="0.2">
      <c r="B2" s="116" t="s">
        <v>107</v>
      </c>
      <c r="C2" s="116"/>
      <c r="D2" s="116"/>
      <c r="E2" s="116"/>
      <c r="F2" s="116"/>
      <c r="G2" s="116"/>
      <c r="H2" s="116"/>
      <c r="I2" s="116"/>
      <c r="J2" s="116"/>
      <c r="K2" s="13"/>
      <c r="L2" s="13"/>
    </row>
    <row r="3" spans="2:13" x14ac:dyDescent="0.2">
      <c r="B3" s="115" t="s">
        <v>128</v>
      </c>
      <c r="C3" s="115"/>
      <c r="D3" s="115"/>
      <c r="E3" s="115"/>
      <c r="F3" s="115"/>
      <c r="G3" s="115"/>
      <c r="H3" s="115"/>
      <c r="I3" s="115"/>
      <c r="J3" s="115"/>
      <c r="K3" s="58"/>
      <c r="L3" s="58"/>
      <c r="M3" s="59"/>
    </row>
    <row r="4" spans="2:13" ht="25.5" customHeight="1" x14ac:dyDescent="0.2">
      <c r="B4" s="121" t="s">
        <v>2</v>
      </c>
      <c r="C4" s="120" t="s">
        <v>15</v>
      </c>
      <c r="D4" s="120"/>
      <c r="E4" s="117" t="s">
        <v>123</v>
      </c>
      <c r="F4" s="118"/>
      <c r="G4" s="120" t="s">
        <v>113</v>
      </c>
      <c r="H4" s="120"/>
      <c r="I4" s="117" t="s">
        <v>122</v>
      </c>
      <c r="J4" s="119"/>
      <c r="K4" s="59"/>
      <c r="L4" s="59"/>
      <c r="M4" s="59"/>
    </row>
    <row r="5" spans="2:13" x14ac:dyDescent="0.2">
      <c r="B5" s="121"/>
      <c r="C5" s="52" t="s">
        <v>102</v>
      </c>
      <c r="D5" s="52" t="s">
        <v>103</v>
      </c>
      <c r="E5" s="110" t="s">
        <v>120</v>
      </c>
      <c r="F5" s="110" t="s">
        <v>121</v>
      </c>
      <c r="G5" s="109" t="s">
        <v>102</v>
      </c>
      <c r="H5" s="109" t="s">
        <v>103</v>
      </c>
      <c r="I5" s="110">
        <v>2019</v>
      </c>
      <c r="J5" s="110">
        <v>2020</v>
      </c>
    </row>
    <row r="6" spans="2:13" x14ac:dyDescent="0.2">
      <c r="B6" s="19" t="s">
        <v>3</v>
      </c>
      <c r="C6" s="54">
        <v>2071208</v>
      </c>
      <c r="D6" s="54">
        <v>2115235</v>
      </c>
      <c r="E6" s="22">
        <v>44027</v>
      </c>
      <c r="F6" s="57">
        <v>2.1000000000000001E-2</v>
      </c>
      <c r="G6" s="55">
        <v>46702799878.449783</v>
      </c>
      <c r="H6" s="55">
        <v>53114813733.860107</v>
      </c>
      <c r="I6" s="55">
        <f>+G6/C6</f>
        <v>22548.580286697321</v>
      </c>
      <c r="J6" s="55">
        <f>+H6/D6</f>
        <v>25110.597041870104</v>
      </c>
    </row>
    <row r="7" spans="2:13" x14ac:dyDescent="0.2">
      <c r="B7" s="19" t="s">
        <v>4</v>
      </c>
      <c r="C7" s="54">
        <v>2076767</v>
      </c>
      <c r="D7" s="54">
        <v>2122037</v>
      </c>
      <c r="E7" s="22">
        <v>45270</v>
      </c>
      <c r="F7" s="57">
        <v>2.1999999999999999E-2</v>
      </c>
      <c r="G7" s="55">
        <v>47129265633.089622</v>
      </c>
      <c r="H7" s="55">
        <v>53478434358.260101</v>
      </c>
      <c r="I7" s="55">
        <f t="shared" ref="I7:J17" si="0">+G7/C7</f>
        <v>22693.574018216594</v>
      </c>
      <c r="J7" s="55">
        <f t="shared" si="0"/>
        <v>25201.461783305429</v>
      </c>
    </row>
    <row r="8" spans="2:13" x14ac:dyDescent="0.2">
      <c r="B8" s="19" t="s">
        <v>5</v>
      </c>
      <c r="C8" s="54">
        <v>2090203</v>
      </c>
      <c r="D8" s="54">
        <v>2107890</v>
      </c>
      <c r="E8" s="22">
        <v>17687</v>
      </c>
      <c r="F8" s="57">
        <v>8.0000000000000002E-3</v>
      </c>
      <c r="G8" s="55">
        <v>47655523474.319557</v>
      </c>
      <c r="H8" s="55">
        <v>53471721743.160133</v>
      </c>
      <c r="I8" s="55">
        <f t="shared" si="0"/>
        <v>22799.471378770177</v>
      </c>
      <c r="J8" s="55">
        <f t="shared" si="0"/>
        <v>25367.415635142315</v>
      </c>
    </row>
    <row r="9" spans="2:13" x14ac:dyDescent="0.2">
      <c r="B9" s="19" t="s">
        <v>6</v>
      </c>
      <c r="C9" s="54">
        <v>2099672</v>
      </c>
      <c r="D9" s="54">
        <v>1605660</v>
      </c>
      <c r="E9" s="22">
        <v>-494012</v>
      </c>
      <c r="F9" s="57">
        <v>-0.23499999999999999</v>
      </c>
      <c r="G9" s="55">
        <v>48443283970.359558</v>
      </c>
      <c r="H9" s="55">
        <v>42554180459.130112</v>
      </c>
      <c r="I9" s="55">
        <f t="shared" si="0"/>
        <v>23071.834062824841</v>
      </c>
      <c r="J9" s="55">
        <f t="shared" si="0"/>
        <v>26502.609804771939</v>
      </c>
    </row>
    <row r="10" spans="2:13" x14ac:dyDescent="0.2">
      <c r="B10" s="19" t="s">
        <v>7</v>
      </c>
      <c r="C10" s="54">
        <v>2107785</v>
      </c>
      <c r="D10" s="54">
        <v>1593310</v>
      </c>
      <c r="E10" s="22">
        <v>-514475</v>
      </c>
      <c r="F10" s="57">
        <v>-0.24399999999999999</v>
      </c>
      <c r="G10" s="55">
        <v>48935996933.969521</v>
      </c>
      <c r="H10" s="55">
        <v>41957616306.160172</v>
      </c>
      <c r="I10" s="55">
        <f t="shared" si="0"/>
        <v>23216.787734028621</v>
      </c>
      <c r="J10" s="55">
        <f t="shared" si="0"/>
        <v>26333.617630065819</v>
      </c>
    </row>
    <row r="11" spans="2:13" x14ac:dyDescent="0.2">
      <c r="B11" s="19" t="s">
        <v>8</v>
      </c>
      <c r="C11" s="54">
        <v>2105328</v>
      </c>
      <c r="D11" s="54">
        <v>1791418</v>
      </c>
      <c r="E11" s="22">
        <v>-313910</v>
      </c>
      <c r="F11" s="57">
        <v>-0.14899999999999999</v>
      </c>
      <c r="G11" s="55">
        <v>48862694210.579521</v>
      </c>
      <c r="H11" s="55">
        <v>45502103164.100174</v>
      </c>
      <c r="I11" s="55">
        <f t="shared" si="0"/>
        <v>23209.064910826019</v>
      </c>
      <c r="J11" s="55">
        <f t="shared" si="0"/>
        <v>25400.047986622983</v>
      </c>
    </row>
    <row r="12" spans="2:13" x14ac:dyDescent="0.2">
      <c r="B12" s="19" t="s">
        <v>9</v>
      </c>
      <c r="C12" s="54">
        <v>2107849</v>
      </c>
      <c r="D12" s="54">
        <v>1859091</v>
      </c>
      <c r="E12" s="22">
        <v>-248758</v>
      </c>
      <c r="F12" s="57">
        <v>-0.11799999999999999</v>
      </c>
      <c r="G12" s="55">
        <v>48946978739.799736</v>
      </c>
      <c r="H12" s="55">
        <v>47393870377.949867</v>
      </c>
      <c r="I12" s="55">
        <f t="shared" si="0"/>
        <v>23221.292768030224</v>
      </c>
      <c r="J12" s="55">
        <f t="shared" si="0"/>
        <v>25493.034164519042</v>
      </c>
    </row>
    <row r="13" spans="2:13" x14ac:dyDescent="0.2">
      <c r="B13" s="19" t="s">
        <v>10</v>
      </c>
      <c r="C13" s="54">
        <v>2114449</v>
      </c>
      <c r="D13" s="54">
        <v>1846934</v>
      </c>
      <c r="E13" s="22">
        <v>-267515</v>
      </c>
      <c r="F13" s="57">
        <v>-0.127</v>
      </c>
      <c r="G13" s="55">
        <v>49989845214.219826</v>
      </c>
      <c r="H13" s="55">
        <v>47645078074.640068</v>
      </c>
      <c r="I13" s="55">
        <f t="shared" si="0"/>
        <v>23642.019842625585</v>
      </c>
      <c r="J13" s="55">
        <f t="shared" si="0"/>
        <v>25796.849305194482</v>
      </c>
    </row>
    <row r="14" spans="2:13" x14ac:dyDescent="0.2">
      <c r="B14" s="19" t="s">
        <v>11</v>
      </c>
      <c r="C14" s="54">
        <v>2118006</v>
      </c>
      <c r="D14" s="54">
        <v>1871985</v>
      </c>
      <c r="E14" s="22">
        <v>-246021</v>
      </c>
      <c r="F14" s="57">
        <v>-0.11600000000000001</v>
      </c>
      <c r="G14" s="55">
        <v>49960163601.800056</v>
      </c>
      <c r="H14" s="55">
        <v>47791226998.320061</v>
      </c>
      <c r="I14" s="55">
        <f t="shared" si="0"/>
        <v>23588.301261563971</v>
      </c>
      <c r="J14" s="55">
        <f t="shared" si="0"/>
        <v>25529.706166619959</v>
      </c>
    </row>
    <row r="15" spans="2:13" x14ac:dyDescent="0.2">
      <c r="B15" s="19" t="s">
        <v>12</v>
      </c>
      <c r="C15" s="54">
        <v>2129453</v>
      </c>
      <c r="D15" s="54">
        <v>1888992</v>
      </c>
      <c r="E15" s="22">
        <v>-240461</v>
      </c>
      <c r="F15" s="57">
        <v>-0.113</v>
      </c>
      <c r="G15" s="55">
        <v>50843130339.86985</v>
      </c>
      <c r="H15" s="55">
        <v>48635382754.879944</v>
      </c>
      <c r="I15" s="55">
        <f t="shared" si="0"/>
        <v>23876.145817667661</v>
      </c>
      <c r="J15" s="55">
        <f t="shared" si="0"/>
        <v>25746.738342396337</v>
      </c>
    </row>
    <row r="16" spans="2:13" x14ac:dyDescent="0.2">
      <c r="B16" s="19" t="s">
        <v>13</v>
      </c>
      <c r="C16" s="54">
        <v>2099160</v>
      </c>
      <c r="D16" s="54">
        <v>1917278</v>
      </c>
      <c r="E16" s="22">
        <v>-181882</v>
      </c>
      <c r="F16" s="57">
        <v>-8.6999999999999994E-2</v>
      </c>
      <c r="G16" s="55">
        <v>52928119090.189865</v>
      </c>
      <c r="H16" s="55">
        <v>49287442193.020142</v>
      </c>
      <c r="I16" s="55">
        <f t="shared" si="0"/>
        <v>25213.951814149405</v>
      </c>
      <c r="J16" s="55">
        <f t="shared" si="0"/>
        <v>25706.987819721577</v>
      </c>
    </row>
    <row r="17" spans="2:13" x14ac:dyDescent="0.2">
      <c r="B17" s="19" t="s">
        <v>14</v>
      </c>
      <c r="C17" s="54">
        <v>2112704</v>
      </c>
      <c r="D17" s="54">
        <v>1919779</v>
      </c>
      <c r="E17" s="22">
        <v>-192925</v>
      </c>
      <c r="F17" s="57">
        <v>-9.0999999999999998E-2</v>
      </c>
      <c r="G17" s="55">
        <v>53493900666.179939</v>
      </c>
      <c r="H17" s="55">
        <v>50587444137.21003</v>
      </c>
      <c r="I17" s="55">
        <f t="shared" si="0"/>
        <v>25320.111414651528</v>
      </c>
      <c r="J17" s="55">
        <f t="shared" si="0"/>
        <v>26350.660225583273</v>
      </c>
      <c r="M17" s="27"/>
    </row>
  </sheetData>
  <mergeCells count="8">
    <mergeCell ref="B3:J3"/>
    <mergeCell ref="B2:J2"/>
    <mergeCell ref="B1:J1"/>
    <mergeCell ref="E4:F4"/>
    <mergeCell ref="I4:J4"/>
    <mergeCell ref="G4:H4"/>
    <mergeCell ref="B4:B5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N21"/>
  <sheetViews>
    <sheetView showGridLines="0" workbookViewId="0">
      <selection activeCell="G29" sqref="G29"/>
    </sheetView>
  </sheetViews>
  <sheetFormatPr defaultRowHeight="12.75" x14ac:dyDescent="0.2"/>
  <cols>
    <col min="1" max="2" width="9.140625" style="6"/>
    <col min="3" max="4" width="11.42578125" style="6" customWidth="1"/>
    <col min="5" max="5" width="11.5703125" style="6" customWidth="1"/>
    <col min="6" max="6" width="17.140625" style="6" customWidth="1"/>
    <col min="7" max="7" width="17.28515625" style="6" customWidth="1"/>
    <col min="8" max="8" width="17" style="6" customWidth="1"/>
    <col min="9" max="10" width="12.7109375" style="6" customWidth="1"/>
    <col min="11" max="11" width="9" style="6" bestFit="1" customWidth="1"/>
    <col min="12" max="12" width="16.28515625" style="6" customWidth="1"/>
    <col min="13" max="13" width="12.140625" style="6" customWidth="1"/>
    <col min="14" max="14" width="11" style="6" customWidth="1"/>
    <col min="15" max="16384" width="9.140625" style="6"/>
  </cols>
  <sheetData>
    <row r="1" spans="2:14" x14ac:dyDescent="0.2">
      <c r="B1" s="116" t="s">
        <v>92</v>
      </c>
      <c r="C1" s="116"/>
      <c r="D1" s="116"/>
      <c r="E1" s="116"/>
      <c r="F1" s="116"/>
      <c r="G1" s="116"/>
      <c r="H1" s="116"/>
      <c r="I1" s="116"/>
      <c r="J1" s="116"/>
      <c r="K1" s="13"/>
      <c r="L1" s="13"/>
      <c r="M1" s="13"/>
      <c r="N1" s="13"/>
    </row>
    <row r="2" spans="2:14" x14ac:dyDescent="0.2">
      <c r="B2" s="116" t="s">
        <v>142</v>
      </c>
      <c r="C2" s="116"/>
      <c r="D2" s="116"/>
      <c r="E2" s="116"/>
      <c r="F2" s="116"/>
      <c r="G2" s="116"/>
      <c r="H2" s="116"/>
      <c r="I2" s="116"/>
      <c r="J2" s="116"/>
      <c r="K2" s="13"/>
      <c r="L2" s="13"/>
      <c r="M2" s="13"/>
      <c r="N2" s="13"/>
    </row>
    <row r="3" spans="2:14" x14ac:dyDescent="0.2">
      <c r="B3" s="122" t="s">
        <v>1</v>
      </c>
      <c r="C3" s="122"/>
      <c r="D3" s="122"/>
      <c r="E3" s="122"/>
      <c r="F3" s="122"/>
      <c r="G3" s="122"/>
      <c r="H3" s="122"/>
      <c r="I3" s="123"/>
      <c r="J3" s="123"/>
      <c r="K3" s="58"/>
      <c r="L3" s="24"/>
      <c r="M3" s="24"/>
      <c r="N3" s="24"/>
    </row>
    <row r="4" spans="2:14" x14ac:dyDescent="0.2">
      <c r="B4" s="124" t="s">
        <v>2</v>
      </c>
      <c r="C4" s="126" t="s">
        <v>136</v>
      </c>
      <c r="D4" s="127"/>
      <c r="E4" s="128"/>
      <c r="F4" s="126" t="s">
        <v>135</v>
      </c>
      <c r="G4" s="127"/>
      <c r="H4" s="127"/>
      <c r="I4" s="129" t="s">
        <v>114</v>
      </c>
      <c r="J4" s="129"/>
      <c r="K4" s="129"/>
      <c r="L4" s="166"/>
      <c r="M4" s="167"/>
      <c r="N4" s="167"/>
    </row>
    <row r="5" spans="2:14" x14ac:dyDescent="0.2">
      <c r="B5" s="125"/>
      <c r="C5" s="53" t="s">
        <v>16</v>
      </c>
      <c r="D5" s="53" t="s">
        <v>17</v>
      </c>
      <c r="E5" s="53" t="s">
        <v>58</v>
      </c>
      <c r="F5" s="53" t="s">
        <v>16</v>
      </c>
      <c r="G5" s="53" t="s">
        <v>17</v>
      </c>
      <c r="H5" s="67" t="s">
        <v>58</v>
      </c>
      <c r="I5" s="43" t="s">
        <v>16</v>
      </c>
      <c r="J5" s="43" t="s">
        <v>17</v>
      </c>
      <c r="K5" s="43" t="s">
        <v>58</v>
      </c>
      <c r="L5" s="166"/>
      <c r="M5" s="167"/>
      <c r="N5" s="167"/>
    </row>
    <row r="6" spans="2:14" x14ac:dyDescent="0.2">
      <c r="B6" s="19" t="s">
        <v>3</v>
      </c>
      <c r="C6" s="54">
        <v>948414</v>
      </c>
      <c r="D6" s="54">
        <v>1166821</v>
      </c>
      <c r="E6" s="54">
        <v>2115235</v>
      </c>
      <c r="F6" s="55">
        <v>24142629006.620007</v>
      </c>
      <c r="G6" s="55">
        <v>28972184727.23996</v>
      </c>
      <c r="H6" s="68">
        <f>G6+F6</f>
        <v>53114813733.85997</v>
      </c>
      <c r="I6" s="32">
        <f>+F6/C6</f>
        <v>25455.791465140759</v>
      </c>
      <c r="J6" s="32">
        <f>+G6/D6</f>
        <v>24830.016538303611</v>
      </c>
      <c r="K6" s="32">
        <f>H6/E6</f>
        <v>25110.597041870038</v>
      </c>
    </row>
    <row r="7" spans="2:14" x14ac:dyDescent="0.2">
      <c r="B7" s="19" t="s">
        <v>4</v>
      </c>
      <c r="C7" s="54">
        <v>950949</v>
      </c>
      <c r="D7" s="54">
        <v>1171088</v>
      </c>
      <c r="E7" s="54">
        <v>2122037</v>
      </c>
      <c r="F7" s="55">
        <v>24364450965.879932</v>
      </c>
      <c r="G7" s="55">
        <v>29113983392.379948</v>
      </c>
      <c r="H7" s="68">
        <f t="shared" ref="H7:H17" si="0">G7+F7</f>
        <v>53478434358.25988</v>
      </c>
      <c r="I7" s="32">
        <f t="shared" ref="I7:J17" si="1">+F7/C7</f>
        <v>25621.19626381639</v>
      </c>
      <c r="J7" s="32">
        <f t="shared" si="1"/>
        <v>24860.628229799935</v>
      </c>
      <c r="K7" s="32">
        <f t="shared" ref="K7:K17" si="2">H7/E7</f>
        <v>25201.461783305323</v>
      </c>
    </row>
    <row r="8" spans="2:14" x14ac:dyDescent="0.2">
      <c r="B8" s="19" t="s">
        <v>5</v>
      </c>
      <c r="C8" s="54">
        <v>944687</v>
      </c>
      <c r="D8" s="54">
        <v>1163203</v>
      </c>
      <c r="E8" s="54">
        <v>2107890</v>
      </c>
      <c r="F8" s="55">
        <v>24377073712.959961</v>
      </c>
      <c r="G8" s="55">
        <v>29094648030.199986</v>
      </c>
      <c r="H8" s="68">
        <f t="shared" si="0"/>
        <v>53471721743.159943</v>
      </c>
      <c r="I8" s="32">
        <f t="shared" si="1"/>
        <v>25804.392050446299</v>
      </c>
      <c r="J8" s="32">
        <f t="shared" si="1"/>
        <v>25012.528363664798</v>
      </c>
      <c r="K8" s="32">
        <f t="shared" si="2"/>
        <v>25367.415635142224</v>
      </c>
    </row>
    <row r="9" spans="2:14" x14ac:dyDescent="0.2">
      <c r="B9" s="19" t="s">
        <v>6</v>
      </c>
      <c r="C9" s="54">
        <v>724845</v>
      </c>
      <c r="D9" s="54">
        <v>880815</v>
      </c>
      <c r="E9" s="54">
        <v>1605660</v>
      </c>
      <c r="F9" s="55">
        <v>20105547999.280022</v>
      </c>
      <c r="G9" s="55">
        <v>22448632459.850101</v>
      </c>
      <c r="H9" s="68">
        <f t="shared" si="0"/>
        <v>42554180459.130127</v>
      </c>
      <c r="I9" s="32">
        <f t="shared" si="1"/>
        <v>27737.720477177911</v>
      </c>
      <c r="J9" s="32">
        <f t="shared" si="1"/>
        <v>25486.205911400353</v>
      </c>
      <c r="K9" s="32">
        <f t="shared" si="2"/>
        <v>26502.60980477195</v>
      </c>
    </row>
    <row r="10" spans="2:14" x14ac:dyDescent="0.2">
      <c r="B10" s="19" t="s">
        <v>7</v>
      </c>
      <c r="C10" s="54">
        <v>716787</v>
      </c>
      <c r="D10" s="54">
        <v>876523</v>
      </c>
      <c r="E10" s="54">
        <v>1593310</v>
      </c>
      <c r="F10" s="55">
        <v>19860256326.370064</v>
      </c>
      <c r="G10" s="55">
        <v>22097359979.790035</v>
      </c>
      <c r="H10" s="68">
        <f t="shared" si="0"/>
        <v>41957616306.160095</v>
      </c>
      <c r="I10" s="32">
        <f t="shared" si="1"/>
        <v>27707.333317108241</v>
      </c>
      <c r="J10" s="32">
        <f t="shared" si="1"/>
        <v>25210.245458236732</v>
      </c>
      <c r="K10" s="32">
        <f t="shared" si="2"/>
        <v>26333.617630065772</v>
      </c>
    </row>
    <row r="11" spans="2:14" x14ac:dyDescent="0.2">
      <c r="B11" s="19" t="s">
        <v>8</v>
      </c>
      <c r="C11" s="54">
        <v>810258</v>
      </c>
      <c r="D11" s="54">
        <v>981160</v>
      </c>
      <c r="E11" s="54">
        <v>1791418</v>
      </c>
      <c r="F11" s="55">
        <v>21275132144.889988</v>
      </c>
      <c r="G11" s="55">
        <v>24226971019.210037</v>
      </c>
      <c r="H11" s="68">
        <f t="shared" si="0"/>
        <v>45502103164.100021</v>
      </c>
      <c r="I11" s="32">
        <f t="shared" si="1"/>
        <v>26257.231826023301</v>
      </c>
      <c r="J11" s="32">
        <f t="shared" si="1"/>
        <v>24692.171530851276</v>
      </c>
      <c r="K11" s="32">
        <f t="shared" si="2"/>
        <v>25400.0479866229</v>
      </c>
    </row>
    <row r="12" spans="2:14" x14ac:dyDescent="0.2">
      <c r="B12" s="19" t="s">
        <v>9</v>
      </c>
      <c r="C12" s="54">
        <v>840092</v>
      </c>
      <c r="D12" s="54">
        <v>1018999</v>
      </c>
      <c r="E12" s="54">
        <v>1859091</v>
      </c>
      <c r="F12" s="55">
        <v>22014253321.960014</v>
      </c>
      <c r="G12" s="55">
        <v>25379617055.989983</v>
      </c>
      <c r="H12" s="68">
        <f t="shared" si="0"/>
        <v>47393870377.949997</v>
      </c>
      <c r="I12" s="32">
        <f t="shared" si="1"/>
        <v>26204.574406088876</v>
      </c>
      <c r="J12" s="32">
        <f t="shared" si="1"/>
        <v>24906.419982737945</v>
      </c>
      <c r="K12" s="32">
        <f t="shared" si="2"/>
        <v>25493.034164519111</v>
      </c>
    </row>
    <row r="13" spans="2:14" x14ac:dyDescent="0.2">
      <c r="B13" s="19" t="s">
        <v>10</v>
      </c>
      <c r="C13" s="54">
        <v>835050</v>
      </c>
      <c r="D13" s="54">
        <v>1011884</v>
      </c>
      <c r="E13" s="54">
        <v>1846934</v>
      </c>
      <c r="F13" s="55">
        <v>22152532026.92997</v>
      </c>
      <c r="G13" s="55">
        <v>25492546047.709984</v>
      </c>
      <c r="H13" s="68">
        <f t="shared" si="0"/>
        <v>47645078074.639954</v>
      </c>
      <c r="I13" s="32">
        <f t="shared" si="1"/>
        <v>26528.389949020981</v>
      </c>
      <c r="J13" s="32">
        <f t="shared" si="1"/>
        <v>25193.150645439579</v>
      </c>
      <c r="K13" s="32">
        <f t="shared" si="2"/>
        <v>25796.849305194421</v>
      </c>
    </row>
    <row r="14" spans="2:14" x14ac:dyDescent="0.2">
      <c r="B14" s="19" t="s">
        <v>11</v>
      </c>
      <c r="C14" s="54">
        <v>848751</v>
      </c>
      <c r="D14" s="54">
        <v>1023234</v>
      </c>
      <c r="E14" s="54">
        <v>1871985</v>
      </c>
      <c r="F14" s="55">
        <v>22173663183.309967</v>
      </c>
      <c r="G14" s="55">
        <v>25617563815.010044</v>
      </c>
      <c r="H14" s="68">
        <f t="shared" si="0"/>
        <v>47791226998.320007</v>
      </c>
      <c r="I14" s="32">
        <f t="shared" si="1"/>
        <v>26125.051025931007</v>
      </c>
      <c r="J14" s="32">
        <f t="shared" si="1"/>
        <v>25035.880175023547</v>
      </c>
      <c r="K14" s="32">
        <f t="shared" si="2"/>
        <v>25529.70616661993</v>
      </c>
    </row>
    <row r="15" spans="2:14" x14ac:dyDescent="0.2">
      <c r="B15" s="19" t="s">
        <v>12</v>
      </c>
      <c r="C15" s="54">
        <v>856269</v>
      </c>
      <c r="D15" s="54">
        <v>1032723</v>
      </c>
      <c r="E15" s="54">
        <v>1888992</v>
      </c>
      <c r="F15" s="55">
        <v>22546540214.069973</v>
      </c>
      <c r="G15" s="55">
        <v>26088842540.810017</v>
      </c>
      <c r="H15" s="68">
        <f t="shared" si="0"/>
        <v>48635382754.87999</v>
      </c>
      <c r="I15" s="32">
        <f t="shared" si="1"/>
        <v>26331.141515189705</v>
      </c>
      <c r="J15" s="32">
        <f t="shared" si="1"/>
        <v>25262.187964062014</v>
      </c>
      <c r="K15" s="32">
        <f t="shared" si="2"/>
        <v>25746.738342396362</v>
      </c>
    </row>
    <row r="16" spans="2:14" x14ac:dyDescent="0.2">
      <c r="B16" s="19" t="s">
        <v>13</v>
      </c>
      <c r="C16" s="54">
        <v>869411</v>
      </c>
      <c r="D16" s="54">
        <v>1047867</v>
      </c>
      <c r="E16" s="54">
        <v>1917278</v>
      </c>
      <c r="F16" s="55">
        <v>22815682701.849957</v>
      </c>
      <c r="G16" s="55">
        <v>26471759491.169945</v>
      </c>
      <c r="H16" s="68">
        <f t="shared" si="0"/>
        <v>49287442193.019897</v>
      </c>
      <c r="I16" s="32">
        <f t="shared" si="1"/>
        <v>26242.689248065595</v>
      </c>
      <c r="J16" s="32">
        <f t="shared" si="1"/>
        <v>25262.51851730224</v>
      </c>
      <c r="K16" s="32">
        <f t="shared" si="2"/>
        <v>25706.987819721449</v>
      </c>
    </row>
    <row r="17" spans="2:11" x14ac:dyDescent="0.2">
      <c r="B17" s="19" t="s">
        <v>14</v>
      </c>
      <c r="C17" s="54">
        <v>867521</v>
      </c>
      <c r="D17" s="54">
        <v>1052258</v>
      </c>
      <c r="E17" s="54">
        <v>1919779</v>
      </c>
      <c r="F17" s="55">
        <v>23349783590.87991</v>
      </c>
      <c r="G17" s="55">
        <v>27237660546.329975</v>
      </c>
      <c r="H17" s="68">
        <f t="shared" si="0"/>
        <v>50587444137.209885</v>
      </c>
      <c r="I17" s="32">
        <f t="shared" si="1"/>
        <v>26915.525492616212</v>
      </c>
      <c r="J17" s="32">
        <f t="shared" si="1"/>
        <v>25884.964092770002</v>
      </c>
      <c r="K17" s="32">
        <f t="shared" si="2"/>
        <v>26350.660225583197</v>
      </c>
    </row>
    <row r="18" spans="2:11" x14ac:dyDescent="0.2">
      <c r="C18" s="168"/>
      <c r="D18" s="168"/>
      <c r="E18" s="168"/>
    </row>
    <row r="19" spans="2:11" x14ac:dyDescent="0.2">
      <c r="D19" s="71"/>
      <c r="E19" s="71"/>
    </row>
    <row r="20" spans="2:11" x14ac:dyDescent="0.2">
      <c r="D20" s="27"/>
      <c r="E20" s="27"/>
    </row>
    <row r="21" spans="2:11" x14ac:dyDescent="0.2">
      <c r="D21" s="27"/>
      <c r="E21" s="27"/>
    </row>
  </sheetData>
  <mergeCells count="7">
    <mergeCell ref="B1:J1"/>
    <mergeCell ref="B2:J2"/>
    <mergeCell ref="B3:J3"/>
    <mergeCell ref="B4:B5"/>
    <mergeCell ref="C4:E4"/>
    <mergeCell ref="F4:H4"/>
    <mergeCell ref="I4:K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U30"/>
  <sheetViews>
    <sheetView showGridLines="0" workbookViewId="0">
      <selection activeCell="H24" sqref="H24"/>
    </sheetView>
  </sheetViews>
  <sheetFormatPr defaultRowHeight="12.75" x14ac:dyDescent="0.2"/>
  <cols>
    <col min="1" max="2" width="9.140625" style="6"/>
    <col min="3" max="3" width="9" style="6" bestFit="1" customWidth="1"/>
    <col min="4" max="4" width="10" style="6" bestFit="1" customWidth="1"/>
    <col min="5" max="5" width="10.5703125" style="6" bestFit="1" customWidth="1"/>
    <col min="6" max="6" width="12" style="6" customWidth="1"/>
    <col min="7" max="8" width="16" style="6" customWidth="1"/>
    <col min="9" max="9" width="15" style="6" customWidth="1"/>
    <col min="10" max="10" width="16" style="6" customWidth="1"/>
    <col min="11" max="12" width="9.5703125" style="6" bestFit="1" customWidth="1"/>
    <col min="13" max="16" width="9.140625" style="6"/>
    <col min="17" max="17" width="10.5703125" style="6" bestFit="1" customWidth="1"/>
    <col min="18" max="18" width="9" style="6" bestFit="1" customWidth="1"/>
    <col min="19" max="16384" width="9.140625" style="6"/>
  </cols>
  <sheetData>
    <row r="1" spans="2:21" x14ac:dyDescent="0.2">
      <c r="B1" s="116" t="s">
        <v>93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21" x14ac:dyDescent="0.2">
      <c r="B2" s="116" t="s">
        <v>141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21" x14ac:dyDescent="0.2">
      <c r="B3" s="133" t="s">
        <v>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2:21" x14ac:dyDescent="0.2">
      <c r="B4" s="134" t="s">
        <v>2</v>
      </c>
      <c r="C4" s="136" t="s">
        <v>124</v>
      </c>
      <c r="D4" s="137"/>
      <c r="E4" s="137"/>
      <c r="F4" s="138"/>
      <c r="G4" s="136" t="s">
        <v>113</v>
      </c>
      <c r="H4" s="137"/>
      <c r="I4" s="137"/>
      <c r="J4" s="138"/>
      <c r="K4" s="130" t="s">
        <v>116</v>
      </c>
      <c r="L4" s="131"/>
      <c r="M4" s="131"/>
      <c r="N4" s="132"/>
    </row>
    <row r="5" spans="2:21" ht="25.5" x14ac:dyDescent="0.2">
      <c r="B5" s="135"/>
      <c r="C5" s="30" t="s">
        <v>125</v>
      </c>
      <c r="D5" s="29" t="s">
        <v>126</v>
      </c>
      <c r="E5" s="33" t="s">
        <v>129</v>
      </c>
      <c r="F5" s="34" t="s">
        <v>58</v>
      </c>
      <c r="G5" s="30" t="s">
        <v>125</v>
      </c>
      <c r="H5" s="29" t="s">
        <v>126</v>
      </c>
      <c r="I5" s="33" t="s">
        <v>129</v>
      </c>
      <c r="J5" s="35" t="s">
        <v>58</v>
      </c>
      <c r="K5" s="41" t="s">
        <v>125</v>
      </c>
      <c r="L5" s="114" t="s">
        <v>126</v>
      </c>
      <c r="M5" s="42" t="s">
        <v>129</v>
      </c>
      <c r="N5" s="43" t="s">
        <v>58</v>
      </c>
    </row>
    <row r="6" spans="2:21" x14ac:dyDescent="0.2">
      <c r="B6" s="19" t="s">
        <v>3</v>
      </c>
      <c r="C6" s="22">
        <v>696080</v>
      </c>
      <c r="D6" s="22">
        <v>1150189</v>
      </c>
      <c r="E6" s="22">
        <v>268966</v>
      </c>
      <c r="F6" s="22">
        <v>2115235</v>
      </c>
      <c r="G6" s="28">
        <v>12790103625.299999</v>
      </c>
      <c r="H6" s="28">
        <v>32776703490.099998</v>
      </c>
      <c r="I6" s="28">
        <v>7548006618.3999996</v>
      </c>
      <c r="J6" s="28">
        <v>53114813733.900002</v>
      </c>
      <c r="K6" s="28">
        <f>+G6/C6</f>
        <v>18374.473660067808</v>
      </c>
      <c r="L6" s="28">
        <f>+H6/D6</f>
        <v>28496.797908952354</v>
      </c>
      <c r="M6" s="28">
        <f>+I6/E6</f>
        <v>28063.051160369712</v>
      </c>
      <c r="N6" s="28">
        <f>+J6/F6</f>
        <v>25110.597041888963</v>
      </c>
      <c r="O6" s="169"/>
      <c r="P6" s="71"/>
      <c r="Q6" s="71"/>
      <c r="R6" s="71"/>
      <c r="S6" s="71"/>
      <c r="T6" s="71"/>
      <c r="U6" s="71"/>
    </row>
    <row r="7" spans="2:21" x14ac:dyDescent="0.2">
      <c r="B7" s="19" t="s">
        <v>4</v>
      </c>
      <c r="C7" s="22">
        <v>696263</v>
      </c>
      <c r="D7" s="22">
        <v>1154969</v>
      </c>
      <c r="E7" s="22">
        <v>270805</v>
      </c>
      <c r="F7" s="22">
        <v>2122037</v>
      </c>
      <c r="G7" s="28">
        <v>12820802890.9</v>
      </c>
      <c r="H7" s="28">
        <v>33037699638.799999</v>
      </c>
      <c r="I7" s="28">
        <v>7619931828.6000004</v>
      </c>
      <c r="J7" s="28">
        <v>53478434358.300003</v>
      </c>
      <c r="K7" s="28">
        <f t="shared" ref="K7:K17" si="0">+G7/C7</f>
        <v>18413.735744826306</v>
      </c>
      <c r="L7" s="28">
        <f t="shared" ref="L7:L17" si="1">+H7/D7</f>
        <v>28604.836700205804</v>
      </c>
      <c r="M7" s="28">
        <f t="shared" ref="M7:M17" si="2">+I7/E7</f>
        <v>28138.076581303892</v>
      </c>
      <c r="N7" s="28">
        <f t="shared" ref="N7:N17" si="3">+J7/F7</f>
        <v>25201.461783324234</v>
      </c>
      <c r="O7" s="169"/>
      <c r="P7" s="71"/>
      <c r="Q7" s="71"/>
      <c r="R7" s="71"/>
      <c r="S7" s="71"/>
      <c r="T7" s="71"/>
      <c r="U7" s="71"/>
    </row>
    <row r="8" spans="2:21" x14ac:dyDescent="0.2">
      <c r="B8" s="19" t="s">
        <v>5</v>
      </c>
      <c r="C8" s="22">
        <v>688554</v>
      </c>
      <c r="D8" s="22">
        <v>1149640</v>
      </c>
      <c r="E8" s="22">
        <v>269696</v>
      </c>
      <c r="F8" s="22">
        <v>2107890</v>
      </c>
      <c r="G8" s="28">
        <v>12753089154.299999</v>
      </c>
      <c r="H8" s="28">
        <v>33043561690.299999</v>
      </c>
      <c r="I8" s="28">
        <v>7675070898.5</v>
      </c>
      <c r="J8" s="28">
        <v>53471721743.199997</v>
      </c>
      <c r="K8" s="28">
        <f t="shared" si="0"/>
        <v>18521.552636830227</v>
      </c>
      <c r="L8" s="28">
        <f t="shared" si="1"/>
        <v>28742.529566038065</v>
      </c>
      <c r="M8" s="28">
        <f t="shared" si="2"/>
        <v>28458.230372345159</v>
      </c>
      <c r="N8" s="28">
        <f t="shared" si="3"/>
        <v>25367.415635161226</v>
      </c>
      <c r="O8" s="169"/>
      <c r="P8" s="71"/>
      <c r="Q8" s="71"/>
      <c r="R8" s="71"/>
      <c r="S8" s="71"/>
      <c r="T8" s="71"/>
      <c r="U8" s="71"/>
    </row>
    <row r="9" spans="2:21" x14ac:dyDescent="0.2">
      <c r="B9" s="19" t="s">
        <v>6</v>
      </c>
      <c r="C9" s="22">
        <v>475041</v>
      </c>
      <c r="D9" s="22">
        <v>898127</v>
      </c>
      <c r="E9" s="22">
        <v>232492</v>
      </c>
      <c r="F9" s="22">
        <v>1605660</v>
      </c>
      <c r="G9" s="28">
        <v>8914585135.5</v>
      </c>
      <c r="H9" s="28">
        <v>26906888858.099998</v>
      </c>
      <c r="I9" s="28">
        <v>6732706465.5</v>
      </c>
      <c r="J9" s="28">
        <v>42554180459.099998</v>
      </c>
      <c r="K9" s="28">
        <f t="shared" si="0"/>
        <v>18765.927857805957</v>
      </c>
      <c r="L9" s="28">
        <f t="shared" si="1"/>
        <v>29958.890956512831</v>
      </c>
      <c r="M9" s="28">
        <f t="shared" si="2"/>
        <v>28958.873705331796</v>
      </c>
      <c r="N9" s="28">
        <f t="shared" si="3"/>
        <v>26502.609804753185</v>
      </c>
      <c r="O9" s="169"/>
      <c r="P9" s="71"/>
      <c r="Q9" s="71"/>
      <c r="R9" s="71"/>
      <c r="S9" s="71"/>
      <c r="T9" s="71"/>
      <c r="U9" s="71"/>
    </row>
    <row r="10" spans="2:21" x14ac:dyDescent="0.2">
      <c r="B10" s="19" t="s">
        <v>7</v>
      </c>
      <c r="C10" s="22">
        <v>467066</v>
      </c>
      <c r="D10" s="22">
        <v>894599</v>
      </c>
      <c r="E10" s="22">
        <v>231645</v>
      </c>
      <c r="F10" s="22">
        <v>1593310</v>
      </c>
      <c r="G10" s="28">
        <v>8747755099.8999996</v>
      </c>
      <c r="H10" s="28">
        <v>26555532113.400002</v>
      </c>
      <c r="I10" s="28">
        <v>6654329092.8999996</v>
      </c>
      <c r="J10" s="28">
        <v>41957616306.199997</v>
      </c>
      <c r="K10" s="28">
        <f t="shared" si="0"/>
        <v>18729.162687714368</v>
      </c>
      <c r="L10" s="28">
        <f t="shared" si="1"/>
        <v>29684.285488134909</v>
      </c>
      <c r="M10" s="28">
        <f t="shared" si="2"/>
        <v>28726.409345766147</v>
      </c>
      <c r="N10" s="28">
        <f t="shared" si="3"/>
        <v>26333.617630090816</v>
      </c>
      <c r="O10" s="169"/>
      <c r="P10" s="71"/>
      <c r="Q10" s="71"/>
      <c r="R10" s="71"/>
      <c r="S10" s="71"/>
      <c r="T10" s="71"/>
      <c r="U10" s="71"/>
    </row>
    <row r="11" spans="2:21" x14ac:dyDescent="0.2">
      <c r="B11" s="19" t="s">
        <v>8</v>
      </c>
      <c r="C11" s="22">
        <v>547694</v>
      </c>
      <c r="D11" s="22">
        <v>996235</v>
      </c>
      <c r="E11" s="22">
        <v>247489</v>
      </c>
      <c r="F11" s="22">
        <v>1791418</v>
      </c>
      <c r="G11" s="28">
        <v>9825323747.7999992</v>
      </c>
      <c r="H11" s="28">
        <v>28647360399.099998</v>
      </c>
      <c r="I11" s="28">
        <v>7029419017.1999998</v>
      </c>
      <c r="J11" s="28">
        <v>45502103164.099998</v>
      </c>
      <c r="K11" s="28">
        <f t="shared" si="0"/>
        <v>17939.440176083725</v>
      </c>
      <c r="L11" s="28">
        <f t="shared" si="1"/>
        <v>28755.625328461658</v>
      </c>
      <c r="M11" s="28">
        <f t="shared" si="2"/>
        <v>28402.955352359095</v>
      </c>
      <c r="N11" s="28">
        <f t="shared" si="3"/>
        <v>25400.047986622885</v>
      </c>
      <c r="O11" s="169"/>
      <c r="P11" s="71"/>
      <c r="Q11" s="71"/>
      <c r="R11" s="71"/>
      <c r="S11" s="71"/>
      <c r="T11" s="71"/>
      <c r="U11" s="71"/>
    </row>
    <row r="12" spans="2:21" x14ac:dyDescent="0.2">
      <c r="B12" s="19" t="s">
        <v>9</v>
      </c>
      <c r="C12" s="22">
        <v>575584</v>
      </c>
      <c r="D12" s="22">
        <v>1030435</v>
      </c>
      <c r="E12" s="22">
        <v>253072</v>
      </c>
      <c r="F12" s="22">
        <v>1859091</v>
      </c>
      <c r="G12" s="28">
        <v>10391431129.6</v>
      </c>
      <c r="H12" s="28">
        <v>29778633841.5</v>
      </c>
      <c r="I12" s="28">
        <v>7223805406.8999996</v>
      </c>
      <c r="J12" s="28">
        <v>47393870378</v>
      </c>
      <c r="K12" s="28">
        <f t="shared" si="0"/>
        <v>18053.717840662703</v>
      </c>
      <c r="L12" s="28">
        <f t="shared" si="1"/>
        <v>28899.090036246827</v>
      </c>
      <c r="M12" s="28">
        <f t="shared" si="2"/>
        <v>28544.467214468608</v>
      </c>
      <c r="N12" s="28">
        <f t="shared" si="3"/>
        <v>25493.034164546007</v>
      </c>
      <c r="O12" s="169"/>
      <c r="P12" s="71"/>
      <c r="Q12" s="71"/>
      <c r="R12" s="71"/>
      <c r="S12" s="71"/>
      <c r="T12" s="71"/>
      <c r="U12" s="71"/>
    </row>
    <row r="13" spans="2:21" x14ac:dyDescent="0.2">
      <c r="B13" s="19" t="s">
        <v>10</v>
      </c>
      <c r="C13" s="22">
        <v>573808</v>
      </c>
      <c r="D13" s="22">
        <v>1024636</v>
      </c>
      <c r="E13" s="22">
        <v>248490</v>
      </c>
      <c r="F13" s="22">
        <v>1846934</v>
      </c>
      <c r="G13" s="28">
        <v>10460392082.4</v>
      </c>
      <c r="H13" s="28">
        <v>29954457762.599998</v>
      </c>
      <c r="I13" s="28">
        <v>7230228229.6999998</v>
      </c>
      <c r="J13" s="28">
        <v>47645078074.599998</v>
      </c>
      <c r="K13" s="28">
        <f t="shared" si="0"/>
        <v>18229.777351309149</v>
      </c>
      <c r="L13" s="28">
        <f t="shared" si="1"/>
        <v>29234.242953204845</v>
      </c>
      <c r="M13" s="28">
        <f t="shared" si="2"/>
        <v>29096.656725421544</v>
      </c>
      <c r="N13" s="28">
        <f t="shared" si="3"/>
        <v>25796.849305172789</v>
      </c>
      <c r="O13" s="169"/>
      <c r="P13" s="71"/>
      <c r="Q13" s="71"/>
      <c r="R13" s="71"/>
      <c r="S13" s="71"/>
      <c r="T13" s="71"/>
      <c r="U13" s="71"/>
    </row>
    <row r="14" spans="2:21" x14ac:dyDescent="0.2">
      <c r="B14" s="19" t="s">
        <v>11</v>
      </c>
      <c r="C14" s="22">
        <v>583296</v>
      </c>
      <c r="D14" s="22">
        <v>1037602</v>
      </c>
      <c r="E14" s="22">
        <v>251087</v>
      </c>
      <c r="F14" s="22">
        <v>1871985</v>
      </c>
      <c r="G14" s="28">
        <v>10625856870.700001</v>
      </c>
      <c r="H14" s="28">
        <v>30100340507.299999</v>
      </c>
      <c r="I14" s="28">
        <v>7065029620.3000002</v>
      </c>
      <c r="J14" s="28">
        <v>47791226998.300003</v>
      </c>
      <c r="K14" s="28">
        <f t="shared" si="0"/>
        <v>18216.920518398892</v>
      </c>
      <c r="L14" s="28">
        <f t="shared" si="1"/>
        <v>29009.524371868982</v>
      </c>
      <c r="M14" s="28">
        <f t="shared" si="2"/>
        <v>28137.775433614643</v>
      </c>
      <c r="N14" s="28">
        <f t="shared" si="3"/>
        <v>25529.706166609241</v>
      </c>
      <c r="O14" s="169"/>
      <c r="P14" s="71"/>
      <c r="Q14" s="71"/>
      <c r="R14" s="71"/>
      <c r="S14" s="71"/>
      <c r="T14" s="71"/>
      <c r="U14" s="71"/>
    </row>
    <row r="15" spans="2:21" x14ac:dyDescent="0.2">
      <c r="B15" s="19" t="s">
        <v>12</v>
      </c>
      <c r="C15" s="22">
        <v>591902</v>
      </c>
      <c r="D15" s="22">
        <v>1045369</v>
      </c>
      <c r="E15" s="22">
        <v>251721</v>
      </c>
      <c r="F15" s="22">
        <v>1888992</v>
      </c>
      <c r="G15" s="28">
        <v>10967716864.9</v>
      </c>
      <c r="H15" s="28">
        <v>30550465964.099998</v>
      </c>
      <c r="I15" s="28">
        <v>7117199925.8999996</v>
      </c>
      <c r="J15" s="28">
        <v>48635382754.900002</v>
      </c>
      <c r="K15" s="28">
        <f t="shared" si="0"/>
        <v>18529.616160952319</v>
      </c>
      <c r="L15" s="28">
        <f t="shared" si="1"/>
        <v>29224.57616793687</v>
      </c>
      <c r="M15" s="28">
        <f t="shared" si="2"/>
        <v>28274.160383519848</v>
      </c>
      <c r="N15" s="28">
        <f t="shared" si="3"/>
        <v>25746.738342406956</v>
      </c>
      <c r="O15" s="169"/>
      <c r="P15" s="71"/>
      <c r="Q15" s="71"/>
      <c r="R15" s="71"/>
      <c r="S15" s="71"/>
      <c r="T15" s="71"/>
      <c r="U15" s="71"/>
    </row>
    <row r="16" spans="2:21" x14ac:dyDescent="0.2">
      <c r="B16" s="19" t="s">
        <v>13</v>
      </c>
      <c r="C16" s="22">
        <v>602907</v>
      </c>
      <c r="D16" s="22">
        <v>1059952</v>
      </c>
      <c r="E16" s="22">
        <v>254419</v>
      </c>
      <c r="F16" s="22">
        <v>1917278</v>
      </c>
      <c r="G16" s="28">
        <v>11084448356.200001</v>
      </c>
      <c r="H16" s="28">
        <v>30938125625.700001</v>
      </c>
      <c r="I16" s="28">
        <v>7264868211.1000004</v>
      </c>
      <c r="J16" s="28">
        <v>49287442193</v>
      </c>
      <c r="K16" s="28">
        <f t="shared" si="0"/>
        <v>18385.005243263058</v>
      </c>
      <c r="L16" s="28">
        <f t="shared" si="1"/>
        <v>29188.232698933538</v>
      </c>
      <c r="M16" s="28">
        <f t="shared" si="2"/>
        <v>28554.739273010273</v>
      </c>
      <c r="N16" s="28">
        <f t="shared" si="3"/>
        <v>25706.98781971107</v>
      </c>
      <c r="O16" s="169"/>
      <c r="P16" s="71"/>
      <c r="Q16" s="71"/>
      <c r="R16" s="71"/>
      <c r="S16" s="71"/>
      <c r="T16" s="71"/>
      <c r="U16" s="71"/>
    </row>
    <row r="17" spans="2:21" x14ac:dyDescent="0.2">
      <c r="B17" s="19" t="s">
        <v>14</v>
      </c>
      <c r="C17" s="22">
        <v>608405</v>
      </c>
      <c r="D17" s="22">
        <v>1056531</v>
      </c>
      <c r="E17" s="22">
        <v>254843</v>
      </c>
      <c r="F17" s="22">
        <v>1919779</v>
      </c>
      <c r="G17" s="28">
        <v>11422966312.4</v>
      </c>
      <c r="H17" s="28">
        <v>31680459351.700001</v>
      </c>
      <c r="I17" s="28">
        <v>7484018473.1000004</v>
      </c>
      <c r="J17" s="28">
        <v>50587444137.199997</v>
      </c>
      <c r="K17" s="28">
        <f t="shared" si="0"/>
        <v>18775.266988930071</v>
      </c>
      <c r="L17" s="28">
        <f t="shared" si="1"/>
        <v>29985.357127902542</v>
      </c>
      <c r="M17" s="28">
        <f t="shared" si="2"/>
        <v>29367.173016720099</v>
      </c>
      <c r="N17" s="28">
        <f t="shared" si="3"/>
        <v>26350.660225578045</v>
      </c>
      <c r="O17" s="169"/>
      <c r="P17" s="71"/>
      <c r="Q17" s="71"/>
      <c r="R17" s="71"/>
      <c r="S17" s="71"/>
      <c r="T17" s="71"/>
      <c r="U17" s="71"/>
    </row>
    <row r="18" spans="2:21" x14ac:dyDescent="0.2">
      <c r="C18" s="71"/>
      <c r="G18" s="170"/>
      <c r="H18" s="170"/>
      <c r="I18" s="170"/>
    </row>
    <row r="19" spans="2:21" x14ac:dyDescent="0.2">
      <c r="C19" s="71"/>
      <c r="D19" s="27"/>
    </row>
    <row r="20" spans="2:21" x14ac:dyDescent="0.2">
      <c r="C20" s="71"/>
      <c r="I20" s="73"/>
    </row>
    <row r="21" spans="2:21" x14ac:dyDescent="0.2">
      <c r="C21" s="71"/>
      <c r="H21" s="73"/>
    </row>
    <row r="22" spans="2:21" x14ac:dyDescent="0.2">
      <c r="C22" s="71"/>
    </row>
    <row r="23" spans="2:21" x14ac:dyDescent="0.2">
      <c r="C23" s="71"/>
    </row>
    <row r="24" spans="2:21" x14ac:dyDescent="0.2">
      <c r="C24" s="71"/>
    </row>
    <row r="25" spans="2:21" x14ac:dyDescent="0.2">
      <c r="C25" s="71"/>
    </row>
    <row r="26" spans="2:21" x14ac:dyDescent="0.2">
      <c r="C26" s="71"/>
    </row>
    <row r="27" spans="2:21" x14ac:dyDescent="0.2">
      <c r="C27" s="71"/>
    </row>
    <row r="28" spans="2:21" x14ac:dyDescent="0.2">
      <c r="C28" s="71"/>
    </row>
    <row r="29" spans="2:21" x14ac:dyDescent="0.2">
      <c r="C29" s="71"/>
    </row>
    <row r="30" spans="2:21" x14ac:dyDescent="0.2">
      <c r="C30" s="71"/>
    </row>
  </sheetData>
  <mergeCells count="7">
    <mergeCell ref="B1:N1"/>
    <mergeCell ref="K4:N4"/>
    <mergeCell ref="B2:N2"/>
    <mergeCell ref="B3:N3"/>
    <mergeCell ref="B4:B5"/>
    <mergeCell ref="C4:F4"/>
    <mergeCell ref="G4:J4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W23"/>
  <sheetViews>
    <sheetView showGridLines="0" workbookViewId="0">
      <selection activeCell="N31" sqref="N31"/>
    </sheetView>
  </sheetViews>
  <sheetFormatPr defaultRowHeight="12.75" x14ac:dyDescent="0.2"/>
  <cols>
    <col min="1" max="1" width="9.140625" style="6"/>
    <col min="2" max="2" width="9.7109375" style="6" bestFit="1" customWidth="1"/>
    <col min="3" max="3" width="7.5703125" style="6" customWidth="1"/>
    <col min="4" max="4" width="8.7109375" style="6" customWidth="1"/>
    <col min="5" max="5" width="9.140625" style="6" customWidth="1"/>
    <col min="6" max="6" width="8.85546875" style="6" customWidth="1"/>
    <col min="7" max="7" width="9.140625" style="6" customWidth="1"/>
    <col min="8" max="8" width="10" style="6" bestFit="1" customWidth="1"/>
    <col min="9" max="9" width="8.85546875" style="6" bestFit="1" customWidth="1"/>
    <col min="10" max="10" width="13.5703125" style="6" customWidth="1"/>
    <col min="11" max="11" width="15" style="6" customWidth="1"/>
    <col min="12" max="12" width="15.140625" style="6" bestFit="1" customWidth="1"/>
    <col min="13" max="13" width="16" style="6" customWidth="1"/>
    <col min="14" max="14" width="15.140625" style="6" customWidth="1"/>
    <col min="15" max="16" width="16" style="6" customWidth="1"/>
    <col min="17" max="18" width="8.85546875" style="6" bestFit="1" customWidth="1"/>
    <col min="19" max="21" width="8.5703125" style="6" bestFit="1" customWidth="1"/>
    <col min="22" max="22" width="9.140625" style="6" bestFit="1" customWidth="1"/>
    <col min="23" max="23" width="7.85546875" style="6" bestFit="1" customWidth="1"/>
    <col min="24" max="16384" width="9.140625" style="6"/>
  </cols>
  <sheetData>
    <row r="1" spans="2:23" x14ac:dyDescent="0.2">
      <c r="B1" s="142" t="s">
        <v>94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2:23" x14ac:dyDescent="0.2">
      <c r="B2" s="140" t="s">
        <v>138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2:23" x14ac:dyDescent="0.2">
      <c r="B3" s="141" t="s">
        <v>128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2:23" x14ac:dyDescent="0.2">
      <c r="B4" s="143" t="s">
        <v>2</v>
      </c>
      <c r="C4" s="139" t="s">
        <v>108</v>
      </c>
      <c r="D4" s="139"/>
      <c r="E4" s="139"/>
      <c r="F4" s="139"/>
      <c r="G4" s="139"/>
      <c r="H4" s="139"/>
      <c r="I4" s="139"/>
      <c r="J4" s="139" t="s">
        <v>113</v>
      </c>
      <c r="K4" s="139"/>
      <c r="L4" s="139"/>
      <c r="M4" s="139"/>
      <c r="N4" s="139"/>
      <c r="O4" s="139"/>
      <c r="P4" s="139"/>
      <c r="Q4" s="129" t="s">
        <v>116</v>
      </c>
      <c r="R4" s="129"/>
      <c r="S4" s="129"/>
      <c r="T4" s="129"/>
      <c r="U4" s="129"/>
      <c r="V4" s="129"/>
      <c r="W4" s="129"/>
    </row>
    <row r="5" spans="2:23" ht="25.5" x14ac:dyDescent="0.2">
      <c r="B5" s="143"/>
      <c r="C5" s="82" t="s">
        <v>109</v>
      </c>
      <c r="D5" s="82" t="s">
        <v>110</v>
      </c>
      <c r="E5" s="82" t="s">
        <v>19</v>
      </c>
      <c r="F5" s="82" t="s">
        <v>20</v>
      </c>
      <c r="G5" s="82" t="s">
        <v>21</v>
      </c>
      <c r="H5" s="82" t="s">
        <v>22</v>
      </c>
      <c r="I5" s="1" t="s">
        <v>58</v>
      </c>
      <c r="J5" s="112" t="s">
        <v>109</v>
      </c>
      <c r="K5" s="112" t="s">
        <v>110</v>
      </c>
      <c r="L5" s="112" t="s">
        <v>19</v>
      </c>
      <c r="M5" s="112" t="s">
        <v>20</v>
      </c>
      <c r="N5" s="112" t="s">
        <v>21</v>
      </c>
      <c r="O5" s="112" t="s">
        <v>22</v>
      </c>
      <c r="P5" s="111" t="s">
        <v>58</v>
      </c>
      <c r="Q5" s="45" t="s">
        <v>109</v>
      </c>
      <c r="R5" s="45" t="s">
        <v>110</v>
      </c>
      <c r="S5" s="45" t="s">
        <v>19</v>
      </c>
      <c r="T5" s="45" t="s">
        <v>20</v>
      </c>
      <c r="U5" s="45" t="s">
        <v>21</v>
      </c>
      <c r="V5" s="45" t="s">
        <v>130</v>
      </c>
      <c r="W5" s="46" t="s">
        <v>58</v>
      </c>
    </row>
    <row r="6" spans="2:23" x14ac:dyDescent="0.2">
      <c r="B6" s="2" t="s">
        <v>3</v>
      </c>
      <c r="C6" s="7">
        <v>60889</v>
      </c>
      <c r="D6" s="7">
        <v>229032</v>
      </c>
      <c r="E6" s="7">
        <v>722007</v>
      </c>
      <c r="F6" s="7">
        <v>657228</v>
      </c>
      <c r="G6" s="7">
        <v>222308</v>
      </c>
      <c r="H6" s="7">
        <v>223771</v>
      </c>
      <c r="I6" s="7">
        <v>2115235</v>
      </c>
      <c r="J6" s="63">
        <v>157803118.47999999</v>
      </c>
      <c r="K6" s="63">
        <v>1925542755.55</v>
      </c>
      <c r="L6" s="63">
        <v>8535087094.9700003</v>
      </c>
      <c r="M6" s="63">
        <v>13430699306.629999</v>
      </c>
      <c r="N6" s="63">
        <v>8723039389.7299995</v>
      </c>
      <c r="O6" s="63">
        <v>20342642068.5</v>
      </c>
      <c r="P6" s="63">
        <f>SUM(J6:O6)</f>
        <v>53114813733.860001</v>
      </c>
      <c r="Q6" s="83">
        <f t="shared" ref="Q6:W6" si="0">J6/C6</f>
        <v>2591.6523260359013</v>
      </c>
      <c r="R6" s="83">
        <f t="shared" si="0"/>
        <v>8407.3088282423414</v>
      </c>
      <c r="S6" s="83">
        <f t="shared" si="0"/>
        <v>11821.335658754002</v>
      </c>
      <c r="T6" s="83">
        <f t="shared" si="0"/>
        <v>20435.372970460783</v>
      </c>
      <c r="U6" s="83">
        <f t="shared" si="0"/>
        <v>39238.531180749225</v>
      </c>
      <c r="V6" s="83">
        <f t="shared" si="0"/>
        <v>90908.303884328168</v>
      </c>
      <c r="W6" s="83">
        <f t="shared" si="0"/>
        <v>25110.597041870053</v>
      </c>
    </row>
    <row r="7" spans="2:23" x14ac:dyDescent="0.2">
      <c r="B7" s="2" t="s">
        <v>4</v>
      </c>
      <c r="C7" s="7">
        <v>58529</v>
      </c>
      <c r="D7" s="7">
        <v>210882</v>
      </c>
      <c r="E7" s="7">
        <v>742245</v>
      </c>
      <c r="F7" s="7">
        <v>664703</v>
      </c>
      <c r="G7" s="7">
        <v>206655</v>
      </c>
      <c r="H7" s="7">
        <v>239023</v>
      </c>
      <c r="I7" s="7">
        <v>2122037</v>
      </c>
      <c r="J7" s="63">
        <v>144306164.44</v>
      </c>
      <c r="K7" s="63">
        <v>1804818220.1400001</v>
      </c>
      <c r="L7" s="63">
        <v>8787862393.1399994</v>
      </c>
      <c r="M7" s="63">
        <v>13561592940.07</v>
      </c>
      <c r="N7" s="63">
        <v>7987572523.1000004</v>
      </c>
      <c r="O7" s="63">
        <v>21192282117.369999</v>
      </c>
      <c r="P7" s="63">
        <f t="shared" ref="P7:P17" si="1">SUM(J7:O7)</f>
        <v>53478434358.259995</v>
      </c>
      <c r="Q7" s="83">
        <f t="shared" ref="Q7:Q17" si="2">J7/C7</f>
        <v>2465.54980334535</v>
      </c>
      <c r="R7" s="83">
        <f t="shared" ref="R7:R17" si="3">K7/D7</f>
        <v>8558.4270831080885</v>
      </c>
      <c r="S7" s="83">
        <f t="shared" ref="S7:S17" si="4">L7/E7</f>
        <v>11839.571021886304</v>
      </c>
      <c r="T7" s="83">
        <f t="shared" ref="T7:T17" si="5">M7/F7</f>
        <v>20402.484929464739</v>
      </c>
      <c r="U7" s="83">
        <f t="shared" ref="U7:U17" si="6">N7/G7</f>
        <v>38651.726418910745</v>
      </c>
      <c r="V7" s="83">
        <f t="shared" ref="V7:V17" si="7">O7/H7</f>
        <v>88662.104137969975</v>
      </c>
      <c r="W7" s="83">
        <f t="shared" ref="W7:W17" si="8">P7/I7</f>
        <v>25201.461783305378</v>
      </c>
    </row>
    <row r="8" spans="2:23" x14ac:dyDescent="0.2">
      <c r="B8" s="2" t="s">
        <v>5</v>
      </c>
      <c r="C8" s="7">
        <v>56150</v>
      </c>
      <c r="D8" s="7">
        <v>218516</v>
      </c>
      <c r="E8" s="7">
        <v>718090</v>
      </c>
      <c r="F8" s="7">
        <v>666011</v>
      </c>
      <c r="G8" s="7">
        <v>209204</v>
      </c>
      <c r="H8" s="7">
        <v>239919</v>
      </c>
      <c r="I8" s="7">
        <v>2107890</v>
      </c>
      <c r="J8" s="63">
        <v>144920010.63999999</v>
      </c>
      <c r="K8" s="63">
        <v>1856045496.97</v>
      </c>
      <c r="L8" s="63">
        <v>8512619992.4799995</v>
      </c>
      <c r="M8" s="63">
        <v>13607182824</v>
      </c>
      <c r="N8" s="63">
        <v>8075977827.2600002</v>
      </c>
      <c r="O8" s="63">
        <v>21274975591.810001</v>
      </c>
      <c r="P8" s="63">
        <f t="shared" si="1"/>
        <v>53471721743.160004</v>
      </c>
      <c r="Q8" s="83">
        <f t="shared" si="2"/>
        <v>2580.9440897595723</v>
      </c>
      <c r="R8" s="83">
        <f t="shared" si="3"/>
        <v>8493.8654239048865</v>
      </c>
      <c r="S8" s="83">
        <f t="shared" si="4"/>
        <v>11854.530758651423</v>
      </c>
      <c r="T8" s="83">
        <f t="shared" si="5"/>
        <v>20430.867994672761</v>
      </c>
      <c r="U8" s="83">
        <f t="shared" si="6"/>
        <v>38603.36239871131</v>
      </c>
      <c r="V8" s="83">
        <f t="shared" si="7"/>
        <v>88675.659667679516</v>
      </c>
      <c r="W8" s="83">
        <f t="shared" si="8"/>
        <v>25367.415635142253</v>
      </c>
    </row>
    <row r="9" spans="2:23" x14ac:dyDescent="0.2">
      <c r="B9" s="2" t="s">
        <v>6</v>
      </c>
      <c r="C9" s="7">
        <v>98442</v>
      </c>
      <c r="D9" s="7">
        <v>183116</v>
      </c>
      <c r="E9" s="7">
        <v>472978</v>
      </c>
      <c r="F9" s="7">
        <v>463213</v>
      </c>
      <c r="G9" s="7">
        <v>170953</v>
      </c>
      <c r="H9" s="7">
        <v>216958</v>
      </c>
      <c r="I9" s="7">
        <v>1605660</v>
      </c>
      <c r="J9" s="63">
        <v>226220339.09</v>
      </c>
      <c r="K9" s="63">
        <v>1557452768.78</v>
      </c>
      <c r="L9" s="63">
        <v>5643354864.25</v>
      </c>
      <c r="M9" s="63">
        <v>9541715126.7000008</v>
      </c>
      <c r="N9" s="63">
        <v>6616294400.3699999</v>
      </c>
      <c r="O9" s="63">
        <v>18969142959.939999</v>
      </c>
      <c r="P9" s="63">
        <f t="shared" si="1"/>
        <v>42554180459.129997</v>
      </c>
      <c r="Q9" s="83">
        <f t="shared" si="2"/>
        <v>2298.0063295138252</v>
      </c>
      <c r="R9" s="83">
        <f t="shared" si="3"/>
        <v>8505.2795429126891</v>
      </c>
      <c r="S9" s="83">
        <f t="shared" si="4"/>
        <v>11931.537754927291</v>
      </c>
      <c r="T9" s="83">
        <f t="shared" si="5"/>
        <v>20598.979576782174</v>
      </c>
      <c r="U9" s="83">
        <f t="shared" si="6"/>
        <v>38702.41762572169</v>
      </c>
      <c r="V9" s="83">
        <f t="shared" si="7"/>
        <v>87432.327731358135</v>
      </c>
      <c r="W9" s="83">
        <f t="shared" si="8"/>
        <v>26502.609804771866</v>
      </c>
    </row>
    <row r="10" spans="2:23" x14ac:dyDescent="0.2">
      <c r="B10" s="2" t="s">
        <v>7</v>
      </c>
      <c r="C10" s="7">
        <v>90275</v>
      </c>
      <c r="D10" s="7">
        <v>178309</v>
      </c>
      <c r="E10" s="7">
        <v>485702</v>
      </c>
      <c r="F10" s="7">
        <v>454567</v>
      </c>
      <c r="G10" s="7">
        <v>169828</v>
      </c>
      <c r="H10" s="7">
        <v>214629</v>
      </c>
      <c r="I10" s="7">
        <v>1593310</v>
      </c>
      <c r="J10" s="63">
        <v>196172397.65000001</v>
      </c>
      <c r="K10" s="63">
        <v>1513402533.24</v>
      </c>
      <c r="L10" s="63">
        <v>5796614136.5900002</v>
      </c>
      <c r="M10" s="63">
        <v>9359448616.3400002</v>
      </c>
      <c r="N10" s="63">
        <v>6571083383.8000002</v>
      </c>
      <c r="O10" s="63">
        <v>18520895238.540001</v>
      </c>
      <c r="P10" s="63">
        <f t="shared" si="1"/>
        <v>41957616306.160004</v>
      </c>
      <c r="Q10" s="83">
        <f t="shared" si="2"/>
        <v>2173.0534217668237</v>
      </c>
      <c r="R10" s="83">
        <f t="shared" si="3"/>
        <v>8487.5274564940646</v>
      </c>
      <c r="S10" s="83">
        <f t="shared" si="4"/>
        <v>11934.507448167808</v>
      </c>
      <c r="T10" s="83">
        <f t="shared" si="5"/>
        <v>20589.810998906651</v>
      </c>
      <c r="U10" s="83">
        <f t="shared" si="6"/>
        <v>38692.579455684579</v>
      </c>
      <c r="V10" s="83">
        <f t="shared" si="7"/>
        <v>86292.603695399972</v>
      </c>
      <c r="W10" s="83">
        <f t="shared" si="8"/>
        <v>26333.617630065713</v>
      </c>
    </row>
    <row r="11" spans="2:23" x14ac:dyDescent="0.2">
      <c r="B11" s="2" t="s">
        <v>8</v>
      </c>
      <c r="C11" s="7">
        <v>102667</v>
      </c>
      <c r="D11" s="7">
        <v>196585</v>
      </c>
      <c r="E11" s="7">
        <v>590413</v>
      </c>
      <c r="F11" s="7">
        <v>499424</v>
      </c>
      <c r="G11" s="7">
        <v>178721</v>
      </c>
      <c r="H11" s="7">
        <v>223608</v>
      </c>
      <c r="I11" s="7">
        <v>1791418</v>
      </c>
      <c r="J11" s="63">
        <v>210992373.16999999</v>
      </c>
      <c r="K11" s="63">
        <v>1653476362.1300001</v>
      </c>
      <c r="L11" s="63">
        <v>7024754672.9499998</v>
      </c>
      <c r="M11" s="63">
        <v>10262929505.01</v>
      </c>
      <c r="N11" s="63">
        <v>6905961809.6999998</v>
      </c>
      <c r="O11" s="63">
        <v>19443988441.139999</v>
      </c>
      <c r="P11" s="63">
        <f t="shared" si="1"/>
        <v>45502103164.100006</v>
      </c>
      <c r="Q11" s="83">
        <f t="shared" si="2"/>
        <v>2055.1138454420602</v>
      </c>
      <c r="R11" s="83">
        <f t="shared" si="3"/>
        <v>8410.9996293206514</v>
      </c>
      <c r="S11" s="83">
        <f t="shared" si="4"/>
        <v>11898.035227798167</v>
      </c>
      <c r="T11" s="83">
        <f t="shared" si="5"/>
        <v>20549.532070965754</v>
      </c>
      <c r="U11" s="83">
        <f t="shared" si="6"/>
        <v>38641.020415619874</v>
      </c>
      <c r="V11" s="83">
        <f t="shared" si="7"/>
        <v>86955.692288021892</v>
      </c>
      <c r="W11" s="83">
        <f t="shared" si="8"/>
        <v>25400.047986622892</v>
      </c>
    </row>
    <row r="12" spans="2:23" x14ac:dyDescent="0.2">
      <c r="B12" s="2" t="s">
        <v>9</v>
      </c>
      <c r="C12" s="7">
        <v>96358</v>
      </c>
      <c r="D12" s="7">
        <v>202441</v>
      </c>
      <c r="E12" s="7">
        <v>621910</v>
      </c>
      <c r="F12" s="7">
        <v>523146</v>
      </c>
      <c r="G12" s="7">
        <v>186236</v>
      </c>
      <c r="H12" s="7">
        <v>229000</v>
      </c>
      <c r="I12" s="7">
        <v>1859091</v>
      </c>
      <c r="J12" s="63">
        <v>208920667.37</v>
      </c>
      <c r="K12" s="63">
        <v>1695513926.26</v>
      </c>
      <c r="L12" s="63">
        <v>7408335588.2399998</v>
      </c>
      <c r="M12" s="63">
        <v>10742808808</v>
      </c>
      <c r="N12" s="63">
        <v>7188473965.7200003</v>
      </c>
      <c r="O12" s="63">
        <v>20149817422.360001</v>
      </c>
      <c r="P12" s="63">
        <f t="shared" si="1"/>
        <v>47393870377.949997</v>
      </c>
      <c r="Q12" s="83">
        <f t="shared" si="2"/>
        <v>2168.171478963864</v>
      </c>
      <c r="R12" s="83">
        <f t="shared" si="3"/>
        <v>8375.3485028230443</v>
      </c>
      <c r="S12" s="83">
        <f t="shared" si="4"/>
        <v>11912.231011303886</v>
      </c>
      <c r="T12" s="83">
        <f t="shared" si="5"/>
        <v>20535.010891796937</v>
      </c>
      <c r="U12" s="83">
        <f t="shared" si="6"/>
        <v>38598.73475439765</v>
      </c>
      <c r="V12" s="83">
        <f t="shared" si="7"/>
        <v>87990.469093275111</v>
      </c>
      <c r="W12" s="83">
        <f t="shared" si="8"/>
        <v>25493.034164519111</v>
      </c>
    </row>
    <row r="13" spans="2:23" x14ac:dyDescent="0.2">
      <c r="B13" s="2" t="s">
        <v>10</v>
      </c>
      <c r="C13" s="7">
        <v>59640</v>
      </c>
      <c r="D13" s="7">
        <v>212969</v>
      </c>
      <c r="E13" s="7">
        <v>634409</v>
      </c>
      <c r="F13" s="7">
        <v>524282</v>
      </c>
      <c r="G13" s="7">
        <v>185719</v>
      </c>
      <c r="H13" s="7">
        <v>229915</v>
      </c>
      <c r="I13" s="7">
        <v>1846934</v>
      </c>
      <c r="J13" s="63">
        <v>128783937.64</v>
      </c>
      <c r="K13" s="63">
        <v>1807561179.5899999</v>
      </c>
      <c r="L13" s="63">
        <v>7522433710.3400002</v>
      </c>
      <c r="M13" s="63">
        <v>10775826319.559999</v>
      </c>
      <c r="N13" s="63">
        <v>7167042283.9700003</v>
      </c>
      <c r="O13" s="63">
        <v>20243430643.540001</v>
      </c>
      <c r="P13" s="63">
        <f t="shared" si="1"/>
        <v>47645078074.639999</v>
      </c>
      <c r="Q13" s="83">
        <f t="shared" si="2"/>
        <v>2159.3550912139503</v>
      </c>
      <c r="R13" s="83">
        <f t="shared" si="3"/>
        <v>8487.4379820067697</v>
      </c>
      <c r="S13" s="83">
        <f t="shared" si="4"/>
        <v>11857.388073529852</v>
      </c>
      <c r="T13" s="83">
        <f t="shared" si="5"/>
        <v>20553.492814096229</v>
      </c>
      <c r="U13" s="83">
        <f t="shared" si="6"/>
        <v>38590.78653218034</v>
      </c>
      <c r="V13" s="83">
        <f t="shared" si="7"/>
        <v>88047.455118369835</v>
      </c>
      <c r="W13" s="83">
        <f t="shared" si="8"/>
        <v>25796.849305194446</v>
      </c>
    </row>
    <row r="14" spans="2:23" x14ac:dyDescent="0.2">
      <c r="B14" s="2" t="s">
        <v>11</v>
      </c>
      <c r="C14" s="7">
        <v>84950</v>
      </c>
      <c r="D14" s="7">
        <v>201412</v>
      </c>
      <c r="E14" s="7">
        <v>638055</v>
      </c>
      <c r="F14" s="7">
        <v>534878</v>
      </c>
      <c r="G14" s="7">
        <v>185501</v>
      </c>
      <c r="H14" s="7">
        <v>227189</v>
      </c>
      <c r="I14" s="7">
        <v>1871985</v>
      </c>
      <c r="J14" s="63">
        <v>200272771.91</v>
      </c>
      <c r="K14" s="63">
        <v>1680969173.8399999</v>
      </c>
      <c r="L14" s="63">
        <v>7585799341.2200003</v>
      </c>
      <c r="M14" s="63">
        <v>10986839071.780001</v>
      </c>
      <c r="N14" s="63">
        <v>7166148842.3599997</v>
      </c>
      <c r="O14" s="63">
        <v>20171197797.209999</v>
      </c>
      <c r="P14" s="63">
        <f t="shared" si="1"/>
        <v>47791226998.32</v>
      </c>
      <c r="Q14" s="83">
        <f t="shared" si="2"/>
        <v>2357.5370442613303</v>
      </c>
      <c r="R14" s="83">
        <f t="shared" si="3"/>
        <v>8345.9236482434007</v>
      </c>
      <c r="S14" s="83">
        <f t="shared" si="4"/>
        <v>11888.942710612722</v>
      </c>
      <c r="T14" s="83">
        <f t="shared" si="5"/>
        <v>20540.831875268756</v>
      </c>
      <c r="U14" s="83">
        <f t="shared" si="6"/>
        <v>38631.321892388718</v>
      </c>
      <c r="V14" s="83">
        <f t="shared" si="7"/>
        <v>88785.979062410581</v>
      </c>
      <c r="W14" s="83">
        <f t="shared" si="8"/>
        <v>25529.706166619926</v>
      </c>
    </row>
    <row r="15" spans="2:23" x14ac:dyDescent="0.2">
      <c r="B15" s="2" t="s">
        <v>12</v>
      </c>
      <c r="C15" s="7">
        <v>55566</v>
      </c>
      <c r="D15" s="7">
        <v>219937</v>
      </c>
      <c r="E15" s="7">
        <v>648027</v>
      </c>
      <c r="F15" s="7">
        <v>544053</v>
      </c>
      <c r="G15" s="7">
        <v>190389</v>
      </c>
      <c r="H15" s="7">
        <v>231020</v>
      </c>
      <c r="I15" s="7">
        <v>1888992</v>
      </c>
      <c r="J15" s="63">
        <v>148791761.91999999</v>
      </c>
      <c r="K15" s="63">
        <v>1775796668.79</v>
      </c>
      <c r="L15" s="63">
        <v>7711425238.6199999</v>
      </c>
      <c r="M15" s="63">
        <v>11178707651.23</v>
      </c>
      <c r="N15" s="63">
        <v>7359975376.7399998</v>
      </c>
      <c r="O15" s="63">
        <v>20460686057.580002</v>
      </c>
      <c r="P15" s="63">
        <f t="shared" si="1"/>
        <v>48635382754.879997</v>
      </c>
      <c r="Q15" s="83">
        <f t="shared" si="2"/>
        <v>2677.7482978799985</v>
      </c>
      <c r="R15" s="83">
        <f t="shared" si="3"/>
        <v>8074.1151729358862</v>
      </c>
      <c r="S15" s="83">
        <f t="shared" si="4"/>
        <v>11899.851763306158</v>
      </c>
      <c r="T15" s="83">
        <f t="shared" si="5"/>
        <v>20547.093116350796</v>
      </c>
      <c r="U15" s="83">
        <f t="shared" si="6"/>
        <v>38657.566228826247</v>
      </c>
      <c r="V15" s="83">
        <f t="shared" si="7"/>
        <v>88566.73040247598</v>
      </c>
      <c r="W15" s="83">
        <f t="shared" si="8"/>
        <v>25746.738342396366</v>
      </c>
    </row>
    <row r="16" spans="2:23" x14ac:dyDescent="0.2">
      <c r="B16" s="2" t="s">
        <v>13</v>
      </c>
      <c r="C16" s="7">
        <v>56455</v>
      </c>
      <c r="D16" s="7">
        <v>224017</v>
      </c>
      <c r="E16" s="7">
        <v>665762</v>
      </c>
      <c r="F16" s="7">
        <v>547875</v>
      </c>
      <c r="G16" s="7">
        <v>191048</v>
      </c>
      <c r="H16" s="7">
        <v>232121</v>
      </c>
      <c r="I16" s="7">
        <v>1917278</v>
      </c>
      <c r="J16" s="63">
        <v>166802360.43000001</v>
      </c>
      <c r="K16" s="63">
        <v>1812642063.9100001</v>
      </c>
      <c r="L16" s="63">
        <v>7907702038.3000002</v>
      </c>
      <c r="M16" s="63">
        <v>11283521012.18</v>
      </c>
      <c r="N16" s="63">
        <v>7385397767.9499998</v>
      </c>
      <c r="O16" s="63">
        <v>20731376950.25</v>
      </c>
      <c r="P16" s="63">
        <f t="shared" si="1"/>
        <v>49287442193.020004</v>
      </c>
      <c r="Q16" s="83">
        <f t="shared" si="2"/>
        <v>2954.6073940306442</v>
      </c>
      <c r="R16" s="83">
        <f t="shared" si="3"/>
        <v>8091.5379810907216</v>
      </c>
      <c r="S16" s="83">
        <f t="shared" si="4"/>
        <v>11877.671057074451</v>
      </c>
      <c r="T16" s="83">
        <f t="shared" si="5"/>
        <v>20595.064589879079</v>
      </c>
      <c r="U16" s="83">
        <f t="shared" si="6"/>
        <v>38657.289099859721</v>
      </c>
      <c r="V16" s="83">
        <f t="shared" si="7"/>
        <v>89312.802160295701</v>
      </c>
      <c r="W16" s="83">
        <f t="shared" si="8"/>
        <v>25706.987819721504</v>
      </c>
    </row>
    <row r="17" spans="2:23" x14ac:dyDescent="0.2">
      <c r="B17" s="2" t="s">
        <v>14</v>
      </c>
      <c r="C17" s="7">
        <v>56892</v>
      </c>
      <c r="D17" s="7">
        <v>217050</v>
      </c>
      <c r="E17" s="7">
        <v>637792</v>
      </c>
      <c r="F17" s="7">
        <v>571997</v>
      </c>
      <c r="G17" s="7">
        <v>196404</v>
      </c>
      <c r="H17" s="7">
        <v>239644</v>
      </c>
      <c r="I17" s="7">
        <v>1919779</v>
      </c>
      <c r="J17" s="63">
        <v>162056967.15000001</v>
      </c>
      <c r="K17" s="63">
        <v>1765551326.55</v>
      </c>
      <c r="L17" s="63">
        <v>7587814289.6999998</v>
      </c>
      <c r="M17" s="63">
        <v>11788514182.51</v>
      </c>
      <c r="N17" s="63">
        <v>7593066642.9700003</v>
      </c>
      <c r="O17" s="63">
        <v>21690440728.330002</v>
      </c>
      <c r="P17" s="63">
        <f t="shared" si="1"/>
        <v>50587444137.210007</v>
      </c>
      <c r="Q17" s="83">
        <f t="shared" si="2"/>
        <v>2848.5018482387682</v>
      </c>
      <c r="R17" s="83">
        <f t="shared" si="3"/>
        <v>8134.3069640635795</v>
      </c>
      <c r="S17" s="83">
        <f t="shared" si="4"/>
        <v>11897.004493157643</v>
      </c>
      <c r="T17" s="83">
        <f t="shared" si="5"/>
        <v>20609.398620115142</v>
      </c>
      <c r="U17" s="83">
        <f t="shared" si="6"/>
        <v>38660.448071169631</v>
      </c>
      <c r="V17" s="83">
        <f t="shared" si="7"/>
        <v>90511.094491537457</v>
      </c>
      <c r="W17" s="83">
        <f t="shared" si="8"/>
        <v>26350.660225583262</v>
      </c>
    </row>
    <row r="20" spans="2:23" x14ac:dyDescent="0.2">
      <c r="C20" s="27"/>
      <c r="D20" s="27"/>
      <c r="E20" s="27"/>
      <c r="F20" s="27"/>
      <c r="G20" s="27"/>
      <c r="H20" s="27"/>
      <c r="I20" s="27"/>
    </row>
    <row r="23" spans="2:23" x14ac:dyDescent="0.2">
      <c r="E23" s="84"/>
    </row>
  </sheetData>
  <mergeCells count="7">
    <mergeCell ref="J4:P4"/>
    <mergeCell ref="B2:W2"/>
    <mergeCell ref="B3:W3"/>
    <mergeCell ref="B1:W1"/>
    <mergeCell ref="Q4:W4"/>
    <mergeCell ref="B4:B5"/>
    <mergeCell ref="C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N20"/>
  <sheetViews>
    <sheetView showGridLines="0" workbookViewId="0">
      <selection activeCell="H23" sqref="H23"/>
    </sheetView>
  </sheetViews>
  <sheetFormatPr defaultRowHeight="12.75" x14ac:dyDescent="0.2"/>
  <cols>
    <col min="1" max="1" width="9.140625" style="6"/>
    <col min="2" max="2" width="16.42578125" style="6" bestFit="1" customWidth="1"/>
    <col min="3" max="3" width="8.5703125" style="6" bestFit="1" customWidth="1"/>
    <col min="4" max="4" width="10" style="6" bestFit="1" customWidth="1"/>
    <col min="5" max="5" width="8.5703125" style="6" bestFit="1" customWidth="1"/>
    <col min="6" max="6" width="10" style="6" bestFit="1" customWidth="1"/>
    <col min="7" max="10" width="6.7109375" style="6" bestFit="1" customWidth="1"/>
    <col min="11" max="12" width="5.7109375" style="6" bestFit="1" customWidth="1"/>
    <col min="13" max="13" width="8.42578125" style="6" bestFit="1" customWidth="1"/>
    <col min="14" max="14" width="6.7109375" style="6" bestFit="1" customWidth="1"/>
    <col min="15" max="16384" width="9.140625" style="6"/>
  </cols>
  <sheetData>
    <row r="1" spans="2:14" x14ac:dyDescent="0.2">
      <c r="B1" s="140" t="s">
        <v>95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4" ht="12.75" customHeight="1" x14ac:dyDescent="0.2">
      <c r="B2" s="142" t="s">
        <v>137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x14ac:dyDescent="0.2">
      <c r="B3" s="146" t="s">
        <v>24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2:14" x14ac:dyDescent="0.2">
      <c r="B4" s="121" t="s">
        <v>132</v>
      </c>
      <c r="C4" s="144" t="s">
        <v>117</v>
      </c>
      <c r="D4" s="144"/>
      <c r="E4" s="144"/>
      <c r="F4" s="144"/>
      <c r="G4" s="145" t="s">
        <v>133</v>
      </c>
      <c r="H4" s="145"/>
      <c r="I4" s="145"/>
      <c r="J4" s="145"/>
      <c r="K4" s="145" t="s">
        <v>134</v>
      </c>
      <c r="L4" s="145"/>
      <c r="M4" s="145"/>
      <c r="N4" s="145"/>
    </row>
    <row r="5" spans="2:14" ht="38.25" x14ac:dyDescent="0.2">
      <c r="B5" s="121"/>
      <c r="C5" s="31" t="s">
        <v>125</v>
      </c>
      <c r="D5" s="31" t="s">
        <v>126</v>
      </c>
      <c r="E5" s="31" t="s">
        <v>127</v>
      </c>
      <c r="F5" s="31" t="s">
        <v>58</v>
      </c>
      <c r="G5" s="44" t="s">
        <v>125</v>
      </c>
      <c r="H5" s="44" t="s">
        <v>126</v>
      </c>
      <c r="I5" s="44" t="s">
        <v>127</v>
      </c>
      <c r="J5" s="44" t="s">
        <v>58</v>
      </c>
      <c r="K5" s="44" t="s">
        <v>125</v>
      </c>
      <c r="L5" s="44" t="s">
        <v>126</v>
      </c>
      <c r="M5" s="44" t="s">
        <v>127</v>
      </c>
      <c r="N5" s="44" t="s">
        <v>58</v>
      </c>
    </row>
    <row r="6" spans="2:14" x14ac:dyDescent="0.2">
      <c r="B6" s="19" t="s">
        <v>131</v>
      </c>
      <c r="C6" s="26">
        <v>16573</v>
      </c>
      <c r="D6" s="26">
        <v>26435</v>
      </c>
      <c r="E6" s="26">
        <v>13884</v>
      </c>
      <c r="F6" s="26">
        <v>56892</v>
      </c>
      <c r="G6" s="37">
        <f>C6/$C$12</f>
        <v>2.7240078566086734E-2</v>
      </c>
      <c r="H6" s="37">
        <f>D6/$D$12</f>
        <v>2.5020562576961773E-2</v>
      </c>
      <c r="I6" s="37">
        <f>E6/$E$12</f>
        <v>5.4480601782273791E-2</v>
      </c>
      <c r="J6" s="37">
        <f>F6/$F$12</f>
        <v>2.9634661072967253E-2</v>
      </c>
      <c r="K6" s="39">
        <f>C6/$F6</f>
        <v>0.2913063348098151</v>
      </c>
      <c r="L6" s="39">
        <f t="shared" ref="L6:N6" si="0">D6/$F6</f>
        <v>0.46465232370104759</v>
      </c>
      <c r="M6" s="39">
        <f t="shared" si="0"/>
        <v>0.24404134148913731</v>
      </c>
      <c r="N6" s="39">
        <f t="shared" si="0"/>
        <v>1</v>
      </c>
    </row>
    <row r="7" spans="2:14" x14ac:dyDescent="0.2">
      <c r="B7" s="19" t="s">
        <v>118</v>
      </c>
      <c r="C7" s="26">
        <v>65973</v>
      </c>
      <c r="D7" s="26">
        <v>103738</v>
      </c>
      <c r="E7" s="26">
        <v>47339</v>
      </c>
      <c r="F7" s="26">
        <v>217050</v>
      </c>
      <c r="G7" s="37">
        <f t="shared" ref="G7:G11" si="1">C7/$C$12</f>
        <v>0.10843599247211973</v>
      </c>
      <c r="H7" s="37">
        <f t="shared" ref="H7:H11" si="2">D7/$D$12</f>
        <v>9.8187369797951979E-2</v>
      </c>
      <c r="I7" s="37">
        <f t="shared" ref="I7:I11" si="3">E7/$E$12</f>
        <v>0.18575750560148799</v>
      </c>
      <c r="J7" s="37">
        <f t="shared" ref="J7:J11" si="4">F7/$F$12</f>
        <v>0.11305988866426812</v>
      </c>
      <c r="K7" s="39">
        <f>C7/$F7</f>
        <v>0.30395300621976501</v>
      </c>
      <c r="L7" s="39">
        <f t="shared" ref="L7:L12" si="5">D7/$F7</f>
        <v>0.47794517392305919</v>
      </c>
      <c r="M7" s="39">
        <f t="shared" ref="M7:M12" si="6">E7/$F7</f>
        <v>0.21810181985717578</v>
      </c>
      <c r="N7" s="39">
        <f t="shared" ref="N7:N12" si="7">F7/$F7</f>
        <v>1</v>
      </c>
    </row>
    <row r="8" spans="2:14" x14ac:dyDescent="0.2">
      <c r="B8" s="19" t="s">
        <v>19</v>
      </c>
      <c r="C8" s="26">
        <v>238306</v>
      </c>
      <c r="D8" s="26">
        <v>319620</v>
      </c>
      <c r="E8" s="26">
        <v>79866</v>
      </c>
      <c r="F8" s="26">
        <v>637792</v>
      </c>
      <c r="G8" s="37">
        <f t="shared" si="1"/>
        <v>0.39168974613949592</v>
      </c>
      <c r="H8" s="37">
        <f t="shared" si="2"/>
        <v>0.30251833595038857</v>
      </c>
      <c r="I8" s="37">
        <f t="shared" si="3"/>
        <v>0.31339295173891374</v>
      </c>
      <c r="J8" s="37">
        <f t="shared" si="4"/>
        <v>0.33222157342069059</v>
      </c>
      <c r="K8" s="39">
        <f t="shared" ref="K8:K12" si="8">C8/$F8</f>
        <v>0.37364219055742309</v>
      </c>
      <c r="L8" s="39">
        <f t="shared" si="5"/>
        <v>0.50113516632381716</v>
      </c>
      <c r="M8" s="39">
        <f t="shared" si="6"/>
        <v>0.12522264311875972</v>
      </c>
      <c r="N8" s="39">
        <f t="shared" si="7"/>
        <v>1</v>
      </c>
    </row>
    <row r="9" spans="2:14" x14ac:dyDescent="0.2">
      <c r="B9" s="19" t="s">
        <v>20</v>
      </c>
      <c r="C9" s="26">
        <v>210780</v>
      </c>
      <c r="D9" s="26">
        <v>310500</v>
      </c>
      <c r="E9" s="26">
        <v>50717</v>
      </c>
      <c r="F9" s="26">
        <v>571997</v>
      </c>
      <c r="G9" s="37">
        <f t="shared" si="1"/>
        <v>0.34644685694562011</v>
      </c>
      <c r="H9" s="37">
        <f t="shared" si="2"/>
        <v>0.29388631284836886</v>
      </c>
      <c r="I9" s="37">
        <f t="shared" si="3"/>
        <v>0.19901272548196342</v>
      </c>
      <c r="J9" s="37">
        <f t="shared" si="4"/>
        <v>0.29794939938399162</v>
      </c>
      <c r="K9" s="39">
        <f t="shared" si="8"/>
        <v>0.36849843618060935</v>
      </c>
      <c r="L9" s="39">
        <f t="shared" si="5"/>
        <v>0.54283501486895913</v>
      </c>
      <c r="M9" s="39">
        <f t="shared" si="6"/>
        <v>8.8666548950431565E-2</v>
      </c>
      <c r="N9" s="39">
        <f t="shared" si="7"/>
        <v>1</v>
      </c>
    </row>
    <row r="10" spans="2:14" x14ac:dyDescent="0.2">
      <c r="B10" s="19" t="s">
        <v>21</v>
      </c>
      <c r="C10" s="26">
        <v>53607</v>
      </c>
      <c r="D10" s="26">
        <v>120445</v>
      </c>
      <c r="E10" s="26">
        <v>22352</v>
      </c>
      <c r="F10" s="26">
        <v>196404</v>
      </c>
      <c r="G10" s="37">
        <f t="shared" si="1"/>
        <v>8.8110715723901015E-2</v>
      </c>
      <c r="H10" s="37">
        <f t="shared" si="2"/>
        <v>0.11400044106609271</v>
      </c>
      <c r="I10" s="37">
        <f t="shared" si="3"/>
        <v>8.7708903128592905E-2</v>
      </c>
      <c r="J10" s="37">
        <f t="shared" si="4"/>
        <v>0.10230552579229171</v>
      </c>
      <c r="K10" s="39">
        <f t="shared" si="8"/>
        <v>0.27294250626260158</v>
      </c>
      <c r="L10" s="39">
        <f t="shared" si="5"/>
        <v>0.61325125761186128</v>
      </c>
      <c r="M10" s="39">
        <f t="shared" si="6"/>
        <v>0.11380623612553716</v>
      </c>
      <c r="N10" s="39">
        <f t="shared" si="7"/>
        <v>1</v>
      </c>
    </row>
    <row r="11" spans="2:14" x14ac:dyDescent="0.2">
      <c r="B11" s="19" t="s">
        <v>130</v>
      </c>
      <c r="C11" s="26">
        <v>23166</v>
      </c>
      <c r="D11" s="26">
        <v>175793</v>
      </c>
      <c r="E11" s="26">
        <v>40685</v>
      </c>
      <c r="F11" s="26">
        <v>239644</v>
      </c>
      <c r="G11" s="37">
        <f t="shared" si="1"/>
        <v>3.8076610152776524E-2</v>
      </c>
      <c r="H11" s="37">
        <f t="shared" si="2"/>
        <v>0.16638697776023609</v>
      </c>
      <c r="I11" s="37">
        <f t="shared" si="3"/>
        <v>0.15964731226676818</v>
      </c>
      <c r="J11" s="37">
        <f t="shared" si="4"/>
        <v>0.12482895166579069</v>
      </c>
      <c r="K11" s="39">
        <f t="shared" si="8"/>
        <v>9.6668391447313512E-2</v>
      </c>
      <c r="L11" s="39">
        <f t="shared" si="5"/>
        <v>0.73355894576955816</v>
      </c>
      <c r="M11" s="39">
        <f t="shared" si="6"/>
        <v>0.1697726627831283</v>
      </c>
      <c r="N11" s="39">
        <f t="shared" si="7"/>
        <v>1</v>
      </c>
    </row>
    <row r="12" spans="2:14" x14ac:dyDescent="0.2">
      <c r="B12" s="25" t="s">
        <v>58</v>
      </c>
      <c r="C12" s="36">
        <v>608405</v>
      </c>
      <c r="D12" s="36">
        <v>1056531</v>
      </c>
      <c r="E12" s="36">
        <v>254843</v>
      </c>
      <c r="F12" s="36">
        <v>1919779</v>
      </c>
      <c r="G12" s="38">
        <f>C12/$C$12</f>
        <v>1</v>
      </c>
      <c r="H12" s="38">
        <f>D12/$D$12</f>
        <v>1</v>
      </c>
      <c r="I12" s="38">
        <f>E12/$E$12</f>
        <v>1</v>
      </c>
      <c r="J12" s="38">
        <f>F12/$F$12</f>
        <v>1</v>
      </c>
      <c r="K12" s="40">
        <f t="shared" si="8"/>
        <v>0.31691408229801449</v>
      </c>
      <c r="L12" s="40">
        <f t="shared" si="5"/>
        <v>0.55033990891659923</v>
      </c>
      <c r="M12" s="40">
        <f t="shared" si="6"/>
        <v>0.13274600878538623</v>
      </c>
      <c r="N12" s="40">
        <f t="shared" si="7"/>
        <v>1</v>
      </c>
    </row>
    <row r="15" spans="2:14" x14ac:dyDescent="0.2">
      <c r="E15" s="27"/>
    </row>
    <row r="16" spans="2:14" x14ac:dyDescent="0.2">
      <c r="E16" s="27"/>
    </row>
    <row r="17" spans="5:5" x14ac:dyDescent="0.2">
      <c r="E17" s="27"/>
    </row>
    <row r="18" spans="5:5" x14ac:dyDescent="0.2">
      <c r="E18" s="27"/>
    </row>
    <row r="19" spans="5:5" x14ac:dyDescent="0.2">
      <c r="E19" s="27"/>
    </row>
    <row r="20" spans="5:5" x14ac:dyDescent="0.2">
      <c r="E20" s="27"/>
    </row>
  </sheetData>
  <mergeCells count="7">
    <mergeCell ref="B2:N2"/>
    <mergeCell ref="B1:N1"/>
    <mergeCell ref="C4:F4"/>
    <mergeCell ref="G4:J4"/>
    <mergeCell ref="K4:N4"/>
    <mergeCell ref="B4:B5"/>
    <mergeCell ref="B3:N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K42"/>
  <sheetViews>
    <sheetView showGridLines="0" workbookViewId="0">
      <selection activeCell="E5" sqref="E5"/>
    </sheetView>
  </sheetViews>
  <sheetFormatPr defaultColWidth="13.7109375" defaultRowHeight="12.75" x14ac:dyDescent="0.2"/>
  <cols>
    <col min="1" max="1" width="13.7109375" style="6"/>
    <col min="2" max="2" width="24.42578125" style="6" customWidth="1"/>
    <col min="3" max="3" width="10" style="6" bestFit="1" customWidth="1"/>
    <col min="4" max="4" width="13.7109375" style="18"/>
    <col min="5" max="5" width="14.85546875" style="6" bestFit="1" customWidth="1"/>
    <col min="6" max="7" width="13.7109375" style="6"/>
    <col min="8" max="8" width="13.7109375" style="84"/>
    <col min="9" max="10" width="13.7109375" style="6"/>
    <col min="11" max="11" width="13.7109375" style="84"/>
    <col min="12" max="16384" width="13.7109375" style="6"/>
  </cols>
  <sheetData>
    <row r="1" spans="2:11" x14ac:dyDescent="0.2">
      <c r="B1" s="140" t="s">
        <v>96</v>
      </c>
      <c r="C1" s="140"/>
      <c r="D1" s="140"/>
      <c r="E1" s="140"/>
      <c r="F1" s="140"/>
      <c r="G1" s="140"/>
      <c r="H1" s="171"/>
    </row>
    <row r="2" spans="2:11" x14ac:dyDescent="0.2">
      <c r="B2" s="140" t="s">
        <v>139</v>
      </c>
      <c r="C2" s="140"/>
      <c r="D2" s="140"/>
      <c r="E2" s="140"/>
      <c r="F2" s="140"/>
      <c r="G2" s="140"/>
      <c r="H2" s="171"/>
    </row>
    <row r="3" spans="2:11" x14ac:dyDescent="0.2">
      <c r="B3" s="146" t="s">
        <v>24</v>
      </c>
      <c r="C3" s="146"/>
      <c r="D3" s="146"/>
      <c r="E3" s="146"/>
      <c r="F3" s="146"/>
      <c r="G3" s="146"/>
      <c r="H3" s="172"/>
    </row>
    <row r="4" spans="2:11" ht="25.5" x14ac:dyDescent="0.2">
      <c r="B4" s="1" t="s">
        <v>111</v>
      </c>
      <c r="C4" s="112" t="s">
        <v>112</v>
      </c>
      <c r="D4" s="112" t="s">
        <v>158</v>
      </c>
      <c r="E4" s="112" t="s">
        <v>113</v>
      </c>
      <c r="F4" s="108" t="s">
        <v>114</v>
      </c>
      <c r="G4" s="114" t="s">
        <v>159</v>
      </c>
      <c r="H4" s="6"/>
      <c r="K4" s="6"/>
    </row>
    <row r="5" spans="2:11" x14ac:dyDescent="0.2">
      <c r="B5" s="19" t="s">
        <v>26</v>
      </c>
      <c r="C5" s="173">
        <v>981840</v>
      </c>
      <c r="D5" s="173">
        <v>1029256</v>
      </c>
      <c r="E5" s="94">
        <v>32857332666.98</v>
      </c>
      <c r="F5" s="174">
        <f t="shared" ref="F5:F36" si="0">E5/C5</f>
        <v>33465.058122484312</v>
      </c>
      <c r="G5" s="175">
        <f>D5/$D$37</f>
        <v>0.5059004582445934</v>
      </c>
      <c r="H5" s="176"/>
      <c r="K5" s="6"/>
    </row>
    <row r="6" spans="2:11" x14ac:dyDescent="0.2">
      <c r="B6" s="19" t="s">
        <v>27</v>
      </c>
      <c r="C6" s="173">
        <v>268134</v>
      </c>
      <c r="D6" s="173">
        <v>286931</v>
      </c>
      <c r="E6" s="94">
        <v>5879115783.1700001</v>
      </c>
      <c r="F6" s="174">
        <f t="shared" si="0"/>
        <v>21926.036172846412</v>
      </c>
      <c r="G6" s="175">
        <f t="shared" ref="G6:G36" si="1">D6/$D$37</f>
        <v>0.14103247820229314</v>
      </c>
      <c r="H6" s="176"/>
      <c r="K6" s="6"/>
    </row>
    <row r="7" spans="2:11" x14ac:dyDescent="0.2">
      <c r="B7" s="19" t="s">
        <v>28</v>
      </c>
      <c r="C7" s="173">
        <v>223844</v>
      </c>
      <c r="D7" s="173">
        <v>239402</v>
      </c>
      <c r="E7" s="94">
        <v>4514107462.9300003</v>
      </c>
      <c r="F7" s="174">
        <f t="shared" si="0"/>
        <v>20166.309853871448</v>
      </c>
      <c r="G7" s="175">
        <f t="shared" si="1"/>
        <v>0.1176709987648089</v>
      </c>
      <c r="H7" s="176"/>
      <c r="K7" s="6"/>
    </row>
    <row r="8" spans="2:11" x14ac:dyDescent="0.2">
      <c r="B8" s="177" t="s">
        <v>29</v>
      </c>
      <c r="C8" s="178">
        <v>50007</v>
      </c>
      <c r="D8" s="173">
        <v>51722</v>
      </c>
      <c r="E8" s="179">
        <v>1008224500.36</v>
      </c>
      <c r="F8" s="180">
        <f t="shared" si="0"/>
        <v>20161.667373767672</v>
      </c>
      <c r="G8" s="181">
        <f t="shared" si="1"/>
        <v>2.542242503451703E-2</v>
      </c>
      <c r="H8" s="176"/>
      <c r="K8" s="6"/>
    </row>
    <row r="9" spans="2:11" x14ac:dyDescent="0.2">
      <c r="B9" s="177" t="s">
        <v>30</v>
      </c>
      <c r="C9" s="178">
        <v>47428</v>
      </c>
      <c r="D9" s="173">
        <v>49372</v>
      </c>
      <c r="E9" s="179">
        <v>1088285673.5</v>
      </c>
      <c r="F9" s="180">
        <f t="shared" si="0"/>
        <v>22946.058731129291</v>
      </c>
      <c r="G9" s="181">
        <f t="shared" si="1"/>
        <v>2.4267351780754318E-2</v>
      </c>
      <c r="H9" s="176"/>
      <c r="K9" s="6"/>
    </row>
    <row r="10" spans="2:11" x14ac:dyDescent="0.2">
      <c r="B10" s="177" t="s">
        <v>31</v>
      </c>
      <c r="C10" s="178">
        <v>42278</v>
      </c>
      <c r="D10" s="173">
        <v>43445</v>
      </c>
      <c r="E10" s="179">
        <v>761282258.54999995</v>
      </c>
      <c r="F10" s="180">
        <f t="shared" si="0"/>
        <v>18006.581639386914</v>
      </c>
      <c r="G10" s="181">
        <f t="shared" si="1"/>
        <v>2.1354109578604702E-2</v>
      </c>
      <c r="H10" s="176"/>
      <c r="K10" s="6"/>
    </row>
    <row r="11" spans="2:11" x14ac:dyDescent="0.2">
      <c r="B11" s="177" t="s">
        <v>32</v>
      </c>
      <c r="C11" s="178">
        <v>39096</v>
      </c>
      <c r="D11" s="173">
        <v>41163</v>
      </c>
      <c r="E11" s="179">
        <v>666209052.04999995</v>
      </c>
      <c r="F11" s="180">
        <f t="shared" si="0"/>
        <v>17040.337938663801</v>
      </c>
      <c r="G11" s="181">
        <f t="shared" si="1"/>
        <v>2.0232459721121081E-2</v>
      </c>
      <c r="H11" s="176"/>
      <c r="K11" s="6"/>
    </row>
    <row r="12" spans="2:11" x14ac:dyDescent="0.2">
      <c r="B12" s="177" t="s">
        <v>33</v>
      </c>
      <c r="C12" s="178">
        <v>36788</v>
      </c>
      <c r="D12" s="173">
        <v>38982</v>
      </c>
      <c r="E12" s="179">
        <v>619689443.98000002</v>
      </c>
      <c r="F12" s="180">
        <f t="shared" si="0"/>
        <v>16844.879960313145</v>
      </c>
      <c r="G12" s="181">
        <f t="shared" si="1"/>
        <v>1.9160453437522578E-2</v>
      </c>
      <c r="H12" s="176"/>
      <c r="K12" s="6"/>
    </row>
    <row r="13" spans="2:11" x14ac:dyDescent="0.2">
      <c r="B13" s="177" t="s">
        <v>35</v>
      </c>
      <c r="C13" s="178">
        <v>31006</v>
      </c>
      <c r="D13" s="173">
        <v>35239</v>
      </c>
      <c r="E13" s="179">
        <v>390177255.20999998</v>
      </c>
      <c r="F13" s="180">
        <f t="shared" si="0"/>
        <v>12583.927472424692</v>
      </c>
      <c r="G13" s="181">
        <f t="shared" si="1"/>
        <v>1.7320692080572013E-2</v>
      </c>
      <c r="H13" s="176"/>
      <c r="K13" s="6"/>
    </row>
    <row r="14" spans="2:11" x14ac:dyDescent="0.2">
      <c r="B14" s="177" t="s">
        <v>34</v>
      </c>
      <c r="C14" s="178">
        <v>32137</v>
      </c>
      <c r="D14" s="173">
        <v>33885</v>
      </c>
      <c r="E14" s="179">
        <v>472158691.55000001</v>
      </c>
      <c r="F14" s="180">
        <f t="shared" si="0"/>
        <v>14692.058734480506</v>
      </c>
      <c r="G14" s="181">
        <f t="shared" si="1"/>
        <v>1.6655173278191285E-2</v>
      </c>
      <c r="H14" s="176"/>
      <c r="K14" s="6"/>
    </row>
    <row r="15" spans="2:11" x14ac:dyDescent="0.2">
      <c r="B15" s="177" t="s">
        <v>36</v>
      </c>
      <c r="C15" s="178">
        <v>24150</v>
      </c>
      <c r="D15" s="173">
        <v>25758</v>
      </c>
      <c r="E15" s="179">
        <v>428100914.85000002</v>
      </c>
      <c r="F15" s="180">
        <f t="shared" si="0"/>
        <v>17726.74595652174</v>
      </c>
      <c r="G15" s="181">
        <f t="shared" si="1"/>
        <v>1.2660585902306362E-2</v>
      </c>
      <c r="H15" s="176"/>
      <c r="K15" s="6"/>
    </row>
    <row r="16" spans="2:11" x14ac:dyDescent="0.2">
      <c r="B16" s="177" t="s">
        <v>37</v>
      </c>
      <c r="C16" s="178">
        <v>23042</v>
      </c>
      <c r="D16" s="173">
        <v>24005</v>
      </c>
      <c r="E16" s="179">
        <v>331977523.77999997</v>
      </c>
      <c r="F16" s="180">
        <f t="shared" si="0"/>
        <v>14407.49604114226</v>
      </c>
      <c r="G16" s="181">
        <f t="shared" si="1"/>
        <v>1.1798950407052729E-2</v>
      </c>
      <c r="H16" s="176"/>
      <c r="K16" s="6"/>
    </row>
    <row r="17" spans="2:11" x14ac:dyDescent="0.2">
      <c r="B17" s="177" t="s">
        <v>38</v>
      </c>
      <c r="C17" s="178">
        <v>19054</v>
      </c>
      <c r="D17" s="173">
        <v>20362</v>
      </c>
      <c r="E17" s="179">
        <v>266861661.38</v>
      </c>
      <c r="F17" s="180">
        <f t="shared" si="0"/>
        <v>14005.545364752808</v>
      </c>
      <c r="G17" s="181">
        <f t="shared" si="1"/>
        <v>1.0008341103453767E-2</v>
      </c>
      <c r="H17" s="176"/>
      <c r="K17" s="6"/>
    </row>
    <row r="18" spans="2:11" x14ac:dyDescent="0.2">
      <c r="B18" s="177" t="s">
        <v>39</v>
      </c>
      <c r="C18" s="178">
        <v>11973</v>
      </c>
      <c r="D18" s="173">
        <v>13453</v>
      </c>
      <c r="E18" s="179">
        <v>173004883.96000001</v>
      </c>
      <c r="F18" s="180">
        <f t="shared" si="0"/>
        <v>14449.585230101062</v>
      </c>
      <c r="G18" s="181">
        <f t="shared" si="1"/>
        <v>6.6124257373913926E-3</v>
      </c>
      <c r="H18" s="176"/>
      <c r="K18" s="6"/>
    </row>
    <row r="19" spans="2:11" x14ac:dyDescent="0.2">
      <c r="B19" s="177" t="s">
        <v>42</v>
      </c>
      <c r="C19" s="178">
        <v>9198</v>
      </c>
      <c r="D19" s="173">
        <v>10740</v>
      </c>
      <c r="E19" s="179">
        <v>92634158.590000004</v>
      </c>
      <c r="F19" s="180">
        <f t="shared" si="0"/>
        <v>10071.119655359862</v>
      </c>
      <c r="G19" s="181">
        <f t="shared" si="1"/>
        <v>5.2789305299623546E-3</v>
      </c>
      <c r="H19" s="176"/>
      <c r="K19" s="6"/>
    </row>
    <row r="20" spans="2:11" x14ac:dyDescent="0.2">
      <c r="B20" s="177" t="s">
        <v>40</v>
      </c>
      <c r="C20" s="178">
        <v>8911</v>
      </c>
      <c r="D20" s="173">
        <v>9777</v>
      </c>
      <c r="E20" s="179">
        <v>114246069.88</v>
      </c>
      <c r="F20" s="180">
        <f t="shared" si="0"/>
        <v>12820.791143530467</v>
      </c>
      <c r="G20" s="181">
        <f t="shared" si="1"/>
        <v>4.8055962561864007E-3</v>
      </c>
      <c r="H20" s="176"/>
      <c r="K20" s="6"/>
    </row>
    <row r="21" spans="2:11" x14ac:dyDescent="0.2">
      <c r="B21" s="177" t="s">
        <v>41</v>
      </c>
      <c r="C21" s="178">
        <v>8901</v>
      </c>
      <c r="D21" s="173">
        <v>9741</v>
      </c>
      <c r="E21" s="179">
        <v>100417488.86</v>
      </c>
      <c r="F21" s="180">
        <f t="shared" si="0"/>
        <v>11281.596321761599</v>
      </c>
      <c r="G21" s="181">
        <f t="shared" si="1"/>
        <v>4.7879015169798225E-3</v>
      </c>
      <c r="H21" s="176"/>
      <c r="K21" s="6"/>
    </row>
    <row r="22" spans="2:11" x14ac:dyDescent="0.2">
      <c r="B22" s="177" t="s">
        <v>43</v>
      </c>
      <c r="C22" s="178">
        <v>8424</v>
      </c>
      <c r="D22" s="173">
        <v>9386</v>
      </c>
      <c r="E22" s="179">
        <v>102410422.03</v>
      </c>
      <c r="F22" s="180">
        <f t="shared" si="0"/>
        <v>12156.982672127255</v>
      </c>
      <c r="G22" s="181">
        <f t="shared" si="1"/>
        <v>4.6134117275816256E-3</v>
      </c>
      <c r="H22" s="176"/>
      <c r="K22" s="6"/>
    </row>
    <row r="23" spans="2:11" x14ac:dyDescent="0.2">
      <c r="B23" s="177" t="s">
        <v>45</v>
      </c>
      <c r="C23" s="178">
        <v>7950</v>
      </c>
      <c r="D23" s="173">
        <v>8624</v>
      </c>
      <c r="E23" s="179">
        <v>87301620.200000003</v>
      </c>
      <c r="F23" s="180">
        <f t="shared" si="0"/>
        <v>10981.335874213837</v>
      </c>
      <c r="G23" s="181">
        <f t="shared" si="1"/>
        <v>4.2388730810423974E-3</v>
      </c>
      <c r="H23" s="176"/>
      <c r="K23" s="6"/>
    </row>
    <row r="24" spans="2:11" x14ac:dyDescent="0.2">
      <c r="B24" s="177" t="s">
        <v>44</v>
      </c>
      <c r="C24" s="178">
        <v>6455</v>
      </c>
      <c r="D24" s="173">
        <v>8451</v>
      </c>
      <c r="E24" s="179">
        <v>72631378.989999995</v>
      </c>
      <c r="F24" s="180">
        <f t="shared" si="0"/>
        <v>11251.95646630519</v>
      </c>
      <c r="G24" s="181">
        <f t="shared" si="1"/>
        <v>4.1538400287441206E-3</v>
      </c>
      <c r="H24" s="176"/>
      <c r="K24" s="6"/>
    </row>
    <row r="25" spans="2:11" x14ac:dyDescent="0.2">
      <c r="B25" s="177" t="s">
        <v>46</v>
      </c>
      <c r="C25" s="178">
        <v>7641</v>
      </c>
      <c r="D25" s="173">
        <v>7870</v>
      </c>
      <c r="E25" s="179">
        <v>116533770.78</v>
      </c>
      <c r="F25" s="180">
        <f t="shared" si="0"/>
        <v>15251.115139379663</v>
      </c>
      <c r="G25" s="181">
        <f t="shared" si="1"/>
        <v>3.8682665987712968E-3</v>
      </c>
      <c r="H25" s="176"/>
      <c r="K25" s="6"/>
    </row>
    <row r="26" spans="2:11" x14ac:dyDescent="0.2">
      <c r="B26" s="177" t="s">
        <v>47</v>
      </c>
      <c r="C26" s="178">
        <v>6208</v>
      </c>
      <c r="D26" s="173">
        <v>7058</v>
      </c>
      <c r="E26" s="179">
        <v>90124658.819999993</v>
      </c>
      <c r="F26" s="180">
        <f t="shared" si="0"/>
        <v>14517.503031572163</v>
      </c>
      <c r="G26" s="181">
        <f t="shared" si="1"/>
        <v>3.4691519255562659E-3</v>
      </c>
      <c r="H26" s="176"/>
      <c r="K26" s="6"/>
    </row>
    <row r="27" spans="2:11" x14ac:dyDescent="0.2">
      <c r="B27" s="177" t="s">
        <v>48</v>
      </c>
      <c r="C27" s="178">
        <v>4652</v>
      </c>
      <c r="D27" s="173">
        <v>6580</v>
      </c>
      <c r="E27" s="179">
        <v>64931189.810000002</v>
      </c>
      <c r="F27" s="180">
        <f t="shared" si="0"/>
        <v>13957.69342433362</v>
      </c>
      <c r="G27" s="181">
        <f t="shared" si="1"/>
        <v>3.234205110535595E-3</v>
      </c>
      <c r="H27" s="176"/>
      <c r="K27" s="6"/>
    </row>
    <row r="28" spans="2:11" x14ac:dyDescent="0.2">
      <c r="B28" s="177" t="s">
        <v>49</v>
      </c>
      <c r="C28" s="178">
        <v>5761</v>
      </c>
      <c r="D28" s="173">
        <v>5899</v>
      </c>
      <c r="E28" s="179">
        <v>108090005.70999999</v>
      </c>
      <c r="F28" s="180">
        <f t="shared" si="0"/>
        <v>18762.368635653533</v>
      </c>
      <c r="G28" s="181">
        <f t="shared" si="1"/>
        <v>2.8994796272111666E-3</v>
      </c>
      <c r="H28" s="176"/>
      <c r="K28" s="6"/>
    </row>
    <row r="29" spans="2:11" x14ac:dyDescent="0.2">
      <c r="B29" s="177" t="s">
        <v>52</v>
      </c>
      <c r="C29" s="178">
        <v>3092</v>
      </c>
      <c r="D29" s="173">
        <v>3300</v>
      </c>
      <c r="E29" s="179">
        <v>27878837.27</v>
      </c>
      <c r="F29" s="180">
        <f t="shared" si="0"/>
        <v>9016.4415491591208</v>
      </c>
      <c r="G29" s="181">
        <f t="shared" si="1"/>
        <v>1.6220177606029581E-3</v>
      </c>
      <c r="H29" s="176"/>
      <c r="K29" s="6"/>
    </row>
    <row r="30" spans="2:11" x14ac:dyDescent="0.2">
      <c r="B30" s="177" t="s">
        <v>50</v>
      </c>
      <c r="C30" s="178">
        <v>2805</v>
      </c>
      <c r="D30" s="173">
        <v>2946</v>
      </c>
      <c r="E30" s="179">
        <v>46326639.18</v>
      </c>
      <c r="F30" s="180">
        <f t="shared" si="0"/>
        <v>16515.735893048128</v>
      </c>
      <c r="G30" s="181">
        <f t="shared" si="1"/>
        <v>1.4480194917382771E-3</v>
      </c>
      <c r="H30" s="176"/>
      <c r="K30" s="6"/>
    </row>
    <row r="31" spans="2:11" x14ac:dyDescent="0.2">
      <c r="B31" s="177" t="s">
        <v>51</v>
      </c>
      <c r="C31" s="178">
        <v>2665</v>
      </c>
      <c r="D31" s="173">
        <v>2791</v>
      </c>
      <c r="E31" s="179">
        <v>46636887.149999999</v>
      </c>
      <c r="F31" s="180">
        <f t="shared" si="0"/>
        <v>17499.770037523453</v>
      </c>
      <c r="G31" s="181">
        <f t="shared" si="1"/>
        <v>1.3718338090432896E-3</v>
      </c>
      <c r="H31" s="176"/>
      <c r="K31" s="6"/>
    </row>
    <row r="32" spans="2:11" x14ac:dyDescent="0.2">
      <c r="B32" s="177" t="s">
        <v>54</v>
      </c>
      <c r="C32" s="178">
        <v>1352</v>
      </c>
      <c r="D32" s="173">
        <v>2679</v>
      </c>
      <c r="E32" s="179">
        <v>14116047.859999999</v>
      </c>
      <c r="F32" s="180">
        <f t="shared" si="0"/>
        <v>10440.863801775147</v>
      </c>
      <c r="G32" s="181">
        <f t="shared" si="1"/>
        <v>1.3167835092894923E-3</v>
      </c>
      <c r="H32" s="176"/>
      <c r="K32" s="6"/>
    </row>
    <row r="33" spans="2:11" x14ac:dyDescent="0.2">
      <c r="B33" s="177" t="s">
        <v>53</v>
      </c>
      <c r="C33" s="178">
        <v>2123</v>
      </c>
      <c r="D33" s="173">
        <v>2656</v>
      </c>
      <c r="E33" s="179">
        <v>14765022.810000001</v>
      </c>
      <c r="F33" s="180">
        <f t="shared" si="0"/>
        <v>6954.7917145548754</v>
      </c>
      <c r="G33" s="181">
        <f t="shared" si="1"/>
        <v>1.3054785370186233E-3</v>
      </c>
      <c r="H33" s="176"/>
      <c r="K33" s="6"/>
    </row>
    <row r="34" spans="2:11" x14ac:dyDescent="0.2">
      <c r="B34" s="177" t="s">
        <v>55</v>
      </c>
      <c r="C34" s="178">
        <v>1377</v>
      </c>
      <c r="D34" s="173">
        <v>1457</v>
      </c>
      <c r="E34" s="179">
        <v>16895432.640000001</v>
      </c>
      <c r="F34" s="180">
        <f t="shared" si="0"/>
        <v>12269.740479302833</v>
      </c>
      <c r="G34" s="181">
        <f t="shared" si="1"/>
        <v>7.1614541733288175E-4</v>
      </c>
      <c r="H34" s="176"/>
      <c r="K34" s="6"/>
    </row>
    <row r="35" spans="2:11" x14ac:dyDescent="0.2">
      <c r="B35" s="177" t="s">
        <v>56</v>
      </c>
      <c r="C35" s="178">
        <v>860</v>
      </c>
      <c r="D35" s="173">
        <v>900</v>
      </c>
      <c r="E35" s="179">
        <v>8487430.5600000005</v>
      </c>
      <c r="F35" s="180">
        <f t="shared" si="0"/>
        <v>9869.1053023255827</v>
      </c>
      <c r="G35" s="181">
        <f t="shared" si="1"/>
        <v>4.423684801644431E-4</v>
      </c>
      <c r="H35" s="176"/>
      <c r="K35" s="6"/>
    </row>
    <row r="36" spans="2:11" x14ac:dyDescent="0.2">
      <c r="B36" s="177" t="s">
        <v>57</v>
      </c>
      <c r="C36" s="178">
        <v>627</v>
      </c>
      <c r="D36" s="173">
        <v>673</v>
      </c>
      <c r="E36" s="179">
        <v>6489303.8200000003</v>
      </c>
      <c r="F36" s="180">
        <f t="shared" si="0"/>
        <v>10349.766858054227</v>
      </c>
      <c r="G36" s="181">
        <f t="shared" si="1"/>
        <v>3.3079331905630022E-4</v>
      </c>
      <c r="H36" s="176"/>
      <c r="K36" s="6"/>
    </row>
    <row r="37" spans="2:11" x14ac:dyDescent="0.2">
      <c r="B37" s="182" t="s">
        <v>58</v>
      </c>
      <c r="C37" s="183">
        <v>1919779</v>
      </c>
      <c r="D37" s="183">
        <f>+SUM(D5:D36)</f>
        <v>2034503</v>
      </c>
      <c r="E37" s="182">
        <f>+SUM(E5:E36)</f>
        <v>50587444137.209984</v>
      </c>
      <c r="F37" s="184">
        <f>+E37/C37</f>
        <v>26350.660225583248</v>
      </c>
      <c r="G37" s="99">
        <v>1</v>
      </c>
      <c r="H37" s="6"/>
      <c r="K37" s="6"/>
    </row>
    <row r="38" spans="2:11" x14ac:dyDescent="0.2">
      <c r="H38" s="6"/>
      <c r="K38" s="6"/>
    </row>
    <row r="39" spans="2:11" x14ac:dyDescent="0.2">
      <c r="H39" s="6"/>
      <c r="K39" s="6"/>
    </row>
    <row r="40" spans="2:11" x14ac:dyDescent="0.2">
      <c r="E40" s="185"/>
      <c r="H40" s="6"/>
      <c r="K40" s="6"/>
    </row>
    <row r="41" spans="2:11" x14ac:dyDescent="0.2">
      <c r="H41" s="6"/>
      <c r="K41" s="6"/>
    </row>
    <row r="42" spans="2:11" x14ac:dyDescent="0.2">
      <c r="H42" s="6"/>
      <c r="K42" s="6"/>
    </row>
  </sheetData>
  <mergeCells count="3">
    <mergeCell ref="B2:G2"/>
    <mergeCell ref="B3:G3"/>
    <mergeCell ref="B1:G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C1:R20"/>
  <sheetViews>
    <sheetView showGridLines="0" topLeftCell="B1" workbookViewId="0">
      <selection activeCell="F13" sqref="F13"/>
    </sheetView>
  </sheetViews>
  <sheetFormatPr defaultRowHeight="12.75" x14ac:dyDescent="0.2"/>
  <cols>
    <col min="1" max="2" width="9.140625" style="6"/>
    <col min="3" max="3" width="7" style="6" bestFit="1" customWidth="1"/>
    <col min="4" max="6" width="8.5703125" style="6" bestFit="1" customWidth="1"/>
    <col min="7" max="8" width="10" style="6" bestFit="1" customWidth="1"/>
    <col min="9" max="11" width="15" style="6" customWidth="1"/>
    <col min="12" max="13" width="16" style="6" customWidth="1"/>
    <col min="14" max="18" width="9" style="6" bestFit="1" customWidth="1"/>
    <col min="19" max="16384" width="9.140625" style="6"/>
  </cols>
  <sheetData>
    <row r="1" spans="3:18" x14ac:dyDescent="0.2">
      <c r="C1" s="140" t="s">
        <v>97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3:18" x14ac:dyDescent="0.2">
      <c r="C2" s="140" t="s">
        <v>143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3:18" x14ac:dyDescent="0.2">
      <c r="C3" s="150" t="s">
        <v>144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3:18" ht="15" customHeight="1" x14ac:dyDescent="0.2">
      <c r="C4" s="146" t="s">
        <v>145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</row>
    <row r="5" spans="3:18" x14ac:dyDescent="0.2">
      <c r="C5" s="121" t="s">
        <v>2</v>
      </c>
      <c r="D5" s="151" t="s">
        <v>154</v>
      </c>
      <c r="E5" s="152"/>
      <c r="F5" s="152"/>
      <c r="G5" s="152"/>
      <c r="H5" s="153"/>
      <c r="I5" s="151" t="s">
        <v>154</v>
      </c>
      <c r="J5" s="152"/>
      <c r="K5" s="152"/>
      <c r="L5" s="152"/>
      <c r="M5" s="153"/>
      <c r="N5" s="147" t="s">
        <v>164</v>
      </c>
      <c r="O5" s="148"/>
      <c r="P5" s="148"/>
      <c r="Q5" s="148"/>
      <c r="R5" s="149"/>
    </row>
    <row r="6" spans="3:18" x14ac:dyDescent="0.2">
      <c r="C6" s="121"/>
      <c r="D6" s="56" t="s">
        <v>155</v>
      </c>
      <c r="E6" s="56" t="s">
        <v>156</v>
      </c>
      <c r="F6" s="56" t="s">
        <v>157</v>
      </c>
      <c r="G6" s="56" t="s">
        <v>146</v>
      </c>
      <c r="H6" s="56" t="s">
        <v>58</v>
      </c>
      <c r="I6" s="69" t="s">
        <v>155</v>
      </c>
      <c r="J6" s="69" t="s">
        <v>156</v>
      </c>
      <c r="K6" s="69" t="s">
        <v>157</v>
      </c>
      <c r="L6" s="69" t="s">
        <v>146</v>
      </c>
      <c r="M6" s="69" t="s">
        <v>58</v>
      </c>
      <c r="N6" s="75" t="s">
        <v>155</v>
      </c>
      <c r="O6" s="75" t="s">
        <v>156</v>
      </c>
      <c r="P6" s="75" t="s">
        <v>157</v>
      </c>
      <c r="Q6" s="75" t="s">
        <v>146</v>
      </c>
      <c r="R6" s="75" t="s">
        <v>58</v>
      </c>
    </row>
    <row r="7" spans="3:18" x14ac:dyDescent="0.2">
      <c r="C7" s="19">
        <v>202001</v>
      </c>
      <c r="D7" s="54">
        <v>237418</v>
      </c>
      <c r="E7" s="54">
        <v>317078</v>
      </c>
      <c r="F7" s="54">
        <v>231175</v>
      </c>
      <c r="G7" s="54">
        <v>1329564</v>
      </c>
      <c r="H7" s="54">
        <v>2115235</v>
      </c>
      <c r="I7" s="28">
        <v>3804048662.9199915</v>
      </c>
      <c r="J7" s="28">
        <v>6505990843.1000271</v>
      </c>
      <c r="K7" s="28">
        <v>5777862797.260006</v>
      </c>
      <c r="L7" s="28">
        <v>37026911430.579956</v>
      </c>
      <c r="M7" s="55">
        <f>+SUM(I7:L7)</f>
        <v>53114813733.859985</v>
      </c>
      <c r="N7" s="28">
        <f>I7/D7</f>
        <v>16022.579007994304</v>
      </c>
      <c r="O7" s="28">
        <f>J7/E7</f>
        <v>20518.581683686749</v>
      </c>
      <c r="P7" s="28">
        <f>K7/F7</f>
        <v>24993.458623380582</v>
      </c>
      <c r="Q7" s="28">
        <f>L7/G7</f>
        <v>27848.912448426669</v>
      </c>
      <c r="R7" s="28">
        <f>M7/H7</f>
        <v>25110.597041870045</v>
      </c>
    </row>
    <row r="8" spans="3:18" x14ac:dyDescent="0.2">
      <c r="C8" s="19">
        <v>202002</v>
      </c>
      <c r="D8" s="54">
        <v>238916</v>
      </c>
      <c r="E8" s="54">
        <v>317955</v>
      </c>
      <c r="F8" s="54">
        <v>230109</v>
      </c>
      <c r="G8" s="54">
        <v>1335057</v>
      </c>
      <c r="H8" s="54">
        <v>2122037</v>
      </c>
      <c r="I8" s="28">
        <v>3845928961.7500057</v>
      </c>
      <c r="J8" s="28">
        <v>6548808258.3000393</v>
      </c>
      <c r="K8" s="28">
        <v>5776931839.579999</v>
      </c>
      <c r="L8" s="28">
        <v>37306765298.630089</v>
      </c>
      <c r="M8" s="55">
        <f t="shared" ref="M8:M18" si="0">+SUM(I8:L8)</f>
        <v>53478434358.260132</v>
      </c>
      <c r="N8" s="28">
        <f t="shared" ref="N8:N18" si="1">I8/D8</f>
        <v>16097.410645373293</v>
      </c>
      <c r="O8" s="28">
        <f t="shared" ref="O8:O18" si="2">J8/E8</f>
        <v>20596.651281785282</v>
      </c>
      <c r="P8" s="28">
        <f t="shared" ref="P8:P18" si="3">K8/F8</f>
        <v>25105.197274248287</v>
      </c>
      <c r="Q8" s="28">
        <f t="shared" ref="Q8:Q18" si="4">L8/G8</f>
        <v>27943.949433342612</v>
      </c>
      <c r="R8" s="28">
        <f t="shared" ref="R8:R18" si="5">M8/H8</f>
        <v>25201.461783305444</v>
      </c>
    </row>
    <row r="9" spans="3:18" x14ac:dyDescent="0.2">
      <c r="C9" s="19">
        <v>202003</v>
      </c>
      <c r="D9" s="54">
        <v>240328</v>
      </c>
      <c r="E9" s="54">
        <v>320683</v>
      </c>
      <c r="F9" s="54">
        <v>224243</v>
      </c>
      <c r="G9" s="54">
        <v>1322636</v>
      </c>
      <c r="H9" s="54">
        <v>2107890</v>
      </c>
      <c r="I9" s="28">
        <v>3858062360.4699988</v>
      </c>
      <c r="J9" s="28">
        <v>6543098280.7400255</v>
      </c>
      <c r="K9" s="28">
        <v>5634364987.6299934</v>
      </c>
      <c r="L9" s="28">
        <v>37436196114.32003</v>
      </c>
      <c r="M9" s="55">
        <f t="shared" si="0"/>
        <v>53471721743.160049</v>
      </c>
      <c r="N9" s="28">
        <f t="shared" si="1"/>
        <v>16053.320297551674</v>
      </c>
      <c r="O9" s="28">
        <f t="shared" si="2"/>
        <v>20403.633122865962</v>
      </c>
      <c r="P9" s="28">
        <f t="shared" si="3"/>
        <v>25126.157729026072</v>
      </c>
      <c r="Q9" s="28">
        <f t="shared" si="4"/>
        <v>28304.231938583278</v>
      </c>
      <c r="R9" s="28">
        <f t="shared" si="5"/>
        <v>25367.415635142275</v>
      </c>
    </row>
    <row r="10" spans="3:18" x14ac:dyDescent="0.2">
      <c r="C10" s="19">
        <v>202004</v>
      </c>
      <c r="D10" s="54">
        <v>169019</v>
      </c>
      <c r="E10" s="54">
        <v>176727</v>
      </c>
      <c r="F10" s="54">
        <v>139078</v>
      </c>
      <c r="G10" s="54">
        <v>1120836</v>
      </c>
      <c r="H10" s="54">
        <v>1605660</v>
      </c>
      <c r="I10" s="28">
        <v>2738323484.030005</v>
      </c>
      <c r="J10" s="28">
        <v>3803189923.189991</v>
      </c>
      <c r="K10" s="28">
        <v>3659216109.0900006</v>
      </c>
      <c r="L10" s="28">
        <v>32353450942.820034</v>
      </c>
      <c r="M10" s="55">
        <f t="shared" si="0"/>
        <v>42554180459.130028</v>
      </c>
      <c r="N10" s="28">
        <f t="shared" si="1"/>
        <v>16201.276093397813</v>
      </c>
      <c r="O10" s="28">
        <f t="shared" si="2"/>
        <v>21520.140800160651</v>
      </c>
      <c r="P10" s="28">
        <f t="shared" si="3"/>
        <v>26310.531565668192</v>
      </c>
      <c r="Q10" s="28">
        <f t="shared" si="4"/>
        <v>28865.463763494423</v>
      </c>
      <c r="R10" s="28">
        <f t="shared" si="5"/>
        <v>26502.609804771888</v>
      </c>
    </row>
    <row r="11" spans="3:18" x14ac:dyDescent="0.2">
      <c r="C11" s="19">
        <v>202005</v>
      </c>
      <c r="D11" s="54">
        <v>168604</v>
      </c>
      <c r="E11" s="54">
        <v>183877</v>
      </c>
      <c r="F11" s="54">
        <v>139244</v>
      </c>
      <c r="G11" s="54">
        <v>1101585</v>
      </c>
      <c r="H11" s="54">
        <v>1593310</v>
      </c>
      <c r="I11" s="28">
        <v>2713944309.4500046</v>
      </c>
      <c r="J11" s="28">
        <v>3799166299.5999956</v>
      </c>
      <c r="K11" s="28">
        <v>3595650596.0999999</v>
      </c>
      <c r="L11" s="28">
        <v>31848855101.01004</v>
      </c>
      <c r="M11" s="55">
        <f t="shared" si="0"/>
        <v>41957616306.160042</v>
      </c>
      <c r="N11" s="28">
        <f t="shared" si="1"/>
        <v>16096.559449657212</v>
      </c>
      <c r="O11" s="28">
        <f t="shared" si="2"/>
        <v>20661.45466589076</v>
      </c>
      <c r="P11" s="28">
        <f t="shared" si="3"/>
        <v>25822.660912498923</v>
      </c>
      <c r="Q11" s="28">
        <f t="shared" si="4"/>
        <v>28911.845296559084</v>
      </c>
      <c r="R11" s="28">
        <f t="shared" si="5"/>
        <v>26333.617630065739</v>
      </c>
    </row>
    <row r="12" spans="3:18" x14ac:dyDescent="0.2">
      <c r="C12" s="19">
        <v>202006</v>
      </c>
      <c r="D12" s="54">
        <v>202601</v>
      </c>
      <c r="E12" s="54">
        <v>236517</v>
      </c>
      <c r="F12" s="54">
        <v>171225</v>
      </c>
      <c r="G12" s="54">
        <v>1181075</v>
      </c>
      <c r="H12" s="54">
        <v>1791418</v>
      </c>
      <c r="I12" s="28">
        <v>3209203040.6299987</v>
      </c>
      <c r="J12" s="28">
        <v>4827653287.4900064</v>
      </c>
      <c r="K12" s="28">
        <v>4287061594.9899912</v>
      </c>
      <c r="L12" s="28">
        <v>33178185240.99007</v>
      </c>
      <c r="M12" s="55">
        <f t="shared" si="0"/>
        <v>45502103164.100067</v>
      </c>
      <c r="N12" s="28">
        <f t="shared" si="1"/>
        <v>15840.015797700893</v>
      </c>
      <c r="O12" s="28">
        <f t="shared" si="2"/>
        <v>20411.443099185286</v>
      </c>
      <c r="P12" s="28">
        <f t="shared" si="3"/>
        <v>25037.591443947971</v>
      </c>
      <c r="Q12" s="28">
        <f t="shared" si="4"/>
        <v>28091.514290785995</v>
      </c>
      <c r="R12" s="28">
        <f t="shared" si="5"/>
        <v>25400.047986622925</v>
      </c>
    </row>
    <row r="13" spans="3:18" x14ac:dyDescent="0.2">
      <c r="C13" s="19">
        <v>202007</v>
      </c>
      <c r="D13" s="54">
        <v>214204</v>
      </c>
      <c r="E13" s="54">
        <v>252641</v>
      </c>
      <c r="F13" s="54">
        <v>183717</v>
      </c>
      <c r="G13" s="54">
        <v>1208529</v>
      </c>
      <c r="H13" s="54">
        <v>1859091</v>
      </c>
      <c r="I13" s="28">
        <v>3415481962.5900035</v>
      </c>
      <c r="J13" s="28">
        <v>5165849443.5600004</v>
      </c>
      <c r="K13" s="28">
        <v>4705474367.6499996</v>
      </c>
      <c r="L13" s="28">
        <v>34107064604.150063</v>
      </c>
      <c r="M13" s="55">
        <f t="shared" si="0"/>
        <v>47393870377.950066</v>
      </c>
      <c r="N13" s="28">
        <f t="shared" si="1"/>
        <v>15944.996183964835</v>
      </c>
      <c r="O13" s="28">
        <f t="shared" si="2"/>
        <v>20447.391530115859</v>
      </c>
      <c r="P13" s="28">
        <f t="shared" si="3"/>
        <v>25612.623587637507</v>
      </c>
      <c r="Q13" s="28">
        <f t="shared" si="4"/>
        <v>28221.966211940351</v>
      </c>
      <c r="R13" s="28">
        <f t="shared" si="5"/>
        <v>25493.034164519147</v>
      </c>
    </row>
    <row r="14" spans="3:18" x14ac:dyDescent="0.2">
      <c r="C14" s="19">
        <v>202008</v>
      </c>
      <c r="D14" s="54">
        <v>218113</v>
      </c>
      <c r="E14" s="54">
        <v>258581</v>
      </c>
      <c r="F14" s="54">
        <v>187307</v>
      </c>
      <c r="G14" s="54">
        <v>1182933</v>
      </c>
      <c r="H14" s="54">
        <v>1846934</v>
      </c>
      <c r="I14" s="28">
        <v>3456481738.2099953</v>
      </c>
      <c r="J14" s="28">
        <v>5356578695.9900122</v>
      </c>
      <c r="K14" s="28">
        <v>4762423432.4100018</v>
      </c>
      <c r="L14" s="28">
        <v>34069594208.029991</v>
      </c>
      <c r="M14" s="55">
        <f t="shared" si="0"/>
        <v>47645078074.639999</v>
      </c>
      <c r="N14" s="28">
        <f t="shared" si="1"/>
        <v>15847.206439827041</v>
      </c>
      <c r="O14" s="28">
        <f t="shared" si="2"/>
        <v>20715.283396653322</v>
      </c>
      <c r="P14" s="28">
        <f t="shared" si="3"/>
        <v>25425.76322513308</v>
      </c>
      <c r="Q14" s="28">
        <f t="shared" si="4"/>
        <v>28800.950018327319</v>
      </c>
      <c r="R14" s="28">
        <f t="shared" si="5"/>
        <v>25796.849305194446</v>
      </c>
    </row>
    <row r="15" spans="3:18" x14ac:dyDescent="0.2">
      <c r="C15" s="19">
        <v>202009</v>
      </c>
      <c r="D15" s="54">
        <v>222262</v>
      </c>
      <c r="E15" s="54">
        <v>265489</v>
      </c>
      <c r="F15" s="54">
        <v>188747</v>
      </c>
      <c r="G15" s="54">
        <v>1195487</v>
      </c>
      <c r="H15" s="54">
        <v>1871985</v>
      </c>
      <c r="I15" s="28">
        <v>3521769719.7300076</v>
      </c>
      <c r="J15" s="28">
        <v>5457901650.1700144</v>
      </c>
      <c r="K15" s="28">
        <v>4790345053.3700066</v>
      </c>
      <c r="L15" s="28">
        <v>34021210575.050034</v>
      </c>
      <c r="M15" s="55">
        <f t="shared" si="0"/>
        <v>47791226998.320061</v>
      </c>
      <c r="N15" s="28">
        <f t="shared" si="1"/>
        <v>15845.127460969521</v>
      </c>
      <c r="O15" s="28">
        <f t="shared" si="2"/>
        <v>20557.920102791508</v>
      </c>
      <c r="P15" s="28">
        <f t="shared" si="3"/>
        <v>25379.714927230667</v>
      </c>
      <c r="Q15" s="28">
        <f t="shared" si="4"/>
        <v>28458.034738186223</v>
      </c>
      <c r="R15" s="28">
        <f t="shared" si="5"/>
        <v>25529.706166619959</v>
      </c>
    </row>
    <row r="16" spans="3:18" x14ac:dyDescent="0.2">
      <c r="C16" s="19">
        <v>202010</v>
      </c>
      <c r="D16" s="54">
        <v>226087</v>
      </c>
      <c r="E16" s="54">
        <v>273175</v>
      </c>
      <c r="F16" s="54">
        <v>192231</v>
      </c>
      <c r="G16" s="54">
        <v>1197499</v>
      </c>
      <c r="H16" s="54">
        <v>1888992</v>
      </c>
      <c r="I16" s="28">
        <v>3589623212.7300057</v>
      </c>
      <c r="J16" s="28">
        <v>5641695848.2700119</v>
      </c>
      <c r="K16" s="28">
        <v>4891782650.5800085</v>
      </c>
      <c r="L16" s="28">
        <v>34512281043.300064</v>
      </c>
      <c r="M16" s="55">
        <f t="shared" si="0"/>
        <v>48635382754.880089</v>
      </c>
      <c r="N16" s="28">
        <f t="shared" si="1"/>
        <v>15877.176541464152</v>
      </c>
      <c r="O16" s="28">
        <f t="shared" si="2"/>
        <v>20652.313895012398</v>
      </c>
      <c r="P16" s="28">
        <f t="shared" si="3"/>
        <v>25447.418213399549</v>
      </c>
      <c r="Q16" s="28">
        <f t="shared" si="4"/>
        <v>28820.300512401318</v>
      </c>
      <c r="R16" s="28">
        <f t="shared" si="5"/>
        <v>25746.738342396417</v>
      </c>
    </row>
    <row r="17" spans="3:18" x14ac:dyDescent="0.2">
      <c r="C17" s="19">
        <v>202011</v>
      </c>
      <c r="D17" s="54">
        <v>228675</v>
      </c>
      <c r="E17" s="54">
        <v>278973</v>
      </c>
      <c r="F17" s="54">
        <v>196522</v>
      </c>
      <c r="G17" s="54">
        <v>1213108</v>
      </c>
      <c r="H17" s="54">
        <v>1917278</v>
      </c>
      <c r="I17" s="28">
        <v>3649958679.9100003</v>
      </c>
      <c r="J17" s="28">
        <v>5770021177.4700108</v>
      </c>
      <c r="K17" s="28">
        <v>5033141952.7300072</v>
      </c>
      <c r="L17" s="28">
        <v>34834320382.910133</v>
      </c>
      <c r="M17" s="55">
        <f t="shared" si="0"/>
        <v>49287442193.020149</v>
      </c>
      <c r="N17" s="28">
        <f t="shared" si="1"/>
        <v>15961.336743894175</v>
      </c>
      <c r="O17" s="28">
        <f t="shared" si="2"/>
        <v>20683.081077631206</v>
      </c>
      <c r="P17" s="28">
        <f t="shared" si="3"/>
        <v>25611.086558909472</v>
      </c>
      <c r="Q17" s="28">
        <f t="shared" si="4"/>
        <v>28714.937485294082</v>
      </c>
      <c r="R17" s="28">
        <f t="shared" si="5"/>
        <v>25706.98781972158</v>
      </c>
    </row>
    <row r="18" spans="3:18" x14ac:dyDescent="0.2">
      <c r="C18" s="19">
        <v>202012</v>
      </c>
      <c r="D18" s="54">
        <v>230286</v>
      </c>
      <c r="E18" s="54">
        <v>280241</v>
      </c>
      <c r="F18" s="54">
        <v>199765</v>
      </c>
      <c r="G18" s="54">
        <v>1209487</v>
      </c>
      <c r="H18" s="54">
        <v>1919779</v>
      </c>
      <c r="I18" s="28">
        <v>3733028797.5300035</v>
      </c>
      <c r="J18" s="28">
        <v>5916350870.2600174</v>
      </c>
      <c r="K18" s="28">
        <v>5229449575.090004</v>
      </c>
      <c r="L18" s="28">
        <v>35708614894.33007</v>
      </c>
      <c r="M18" s="55">
        <f t="shared" si="0"/>
        <v>50587444137.210098</v>
      </c>
      <c r="N18" s="28">
        <f t="shared" si="1"/>
        <v>16210.402705896162</v>
      </c>
      <c r="O18" s="28">
        <f t="shared" si="2"/>
        <v>21111.653434936419</v>
      </c>
      <c r="P18" s="28">
        <f t="shared" si="3"/>
        <v>26178.007033714635</v>
      </c>
      <c r="Q18" s="28">
        <f t="shared" si="4"/>
        <v>29523.76908088311</v>
      </c>
      <c r="R18" s="28">
        <f t="shared" si="5"/>
        <v>26350.66022558331</v>
      </c>
    </row>
    <row r="19" spans="3:18" x14ac:dyDescent="0.2">
      <c r="D19" s="71"/>
      <c r="E19" s="71"/>
      <c r="F19" s="71"/>
      <c r="G19" s="71"/>
      <c r="H19" s="71"/>
    </row>
    <row r="20" spans="3:18" x14ac:dyDescent="0.2">
      <c r="D20" s="27"/>
      <c r="E20" s="27"/>
      <c r="F20" s="27"/>
      <c r="G20" s="27"/>
    </row>
  </sheetData>
  <mergeCells count="8">
    <mergeCell ref="N5:R5"/>
    <mergeCell ref="C1:R1"/>
    <mergeCell ref="C2:R2"/>
    <mergeCell ref="C3:R3"/>
    <mergeCell ref="C4:R4"/>
    <mergeCell ref="I5:M5"/>
    <mergeCell ref="C5:C6"/>
    <mergeCell ref="D5:H5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G28"/>
  <sheetViews>
    <sheetView showGridLines="0" workbookViewId="0">
      <selection activeCell="B2" sqref="B2:G2"/>
    </sheetView>
  </sheetViews>
  <sheetFormatPr defaultRowHeight="12.75" x14ac:dyDescent="0.2"/>
  <cols>
    <col min="1" max="1" width="9.140625" style="6"/>
    <col min="2" max="2" width="35.85546875" style="6" bestFit="1" customWidth="1"/>
    <col min="3" max="4" width="12.5703125" style="6" customWidth="1"/>
    <col min="5" max="5" width="10.28515625" style="6" bestFit="1" customWidth="1"/>
    <col min="6" max="6" width="15.28515625" style="6" bestFit="1" customWidth="1"/>
    <col min="7" max="7" width="18.85546875" style="6" customWidth="1"/>
    <col min="8" max="9" width="9.140625" style="6"/>
    <col min="10" max="10" width="41" style="6" bestFit="1" customWidth="1"/>
    <col min="11" max="11" width="10.5703125" style="6" bestFit="1" customWidth="1"/>
    <col min="12" max="16384" width="9.140625" style="6"/>
  </cols>
  <sheetData>
    <row r="1" spans="2:7" x14ac:dyDescent="0.2">
      <c r="B1" s="142" t="s">
        <v>98</v>
      </c>
      <c r="C1" s="142"/>
      <c r="D1" s="142"/>
      <c r="E1" s="142"/>
      <c r="F1" s="142"/>
      <c r="G1" s="142"/>
    </row>
    <row r="2" spans="2:7" x14ac:dyDescent="0.2">
      <c r="B2" s="142" t="s">
        <v>151</v>
      </c>
      <c r="C2" s="142"/>
      <c r="D2" s="142"/>
      <c r="E2" s="142"/>
      <c r="F2" s="142"/>
      <c r="G2" s="142"/>
    </row>
    <row r="3" spans="2:7" x14ac:dyDescent="0.2">
      <c r="B3" s="154" t="s">
        <v>24</v>
      </c>
      <c r="C3" s="154"/>
      <c r="D3" s="154"/>
      <c r="E3" s="154"/>
      <c r="F3" s="154"/>
      <c r="G3" s="154"/>
    </row>
    <row r="4" spans="2:7" ht="32.25" customHeight="1" x14ac:dyDescent="0.2">
      <c r="B4" s="1" t="s">
        <v>100</v>
      </c>
      <c r="C4" s="87" t="s">
        <v>124</v>
      </c>
      <c r="D4" s="86" t="s">
        <v>158</v>
      </c>
      <c r="E4" s="42" t="s">
        <v>160</v>
      </c>
      <c r="F4" s="1" t="s">
        <v>113</v>
      </c>
      <c r="G4" s="88" t="s">
        <v>114</v>
      </c>
    </row>
    <row r="5" spans="2:7" x14ac:dyDescent="0.2">
      <c r="B5" s="89" t="s">
        <v>60</v>
      </c>
      <c r="C5" s="89">
        <v>1543665</v>
      </c>
      <c r="D5" s="90">
        <v>1644869</v>
      </c>
      <c r="E5" s="91">
        <f>D5/$D$27</f>
        <v>0.80848688844400818</v>
      </c>
      <c r="F5" s="92">
        <v>41240790532.07</v>
      </c>
      <c r="G5" s="92">
        <f>F5/C5</f>
        <v>26716.153136898225</v>
      </c>
    </row>
    <row r="6" spans="2:7" x14ac:dyDescent="0.2">
      <c r="B6" s="11" t="s">
        <v>61</v>
      </c>
      <c r="C6" s="3">
        <v>549683</v>
      </c>
      <c r="D6" s="93">
        <v>580375</v>
      </c>
      <c r="E6" s="48">
        <f t="shared" ref="E6:E27" si="0">D6/$D$27</f>
        <v>0.28526622963937631</v>
      </c>
      <c r="F6" s="94">
        <v>16792082822.130001</v>
      </c>
      <c r="G6" s="94">
        <f t="shared" ref="G6:G27" si="1">F6/C6</f>
        <v>30548.666817292877</v>
      </c>
    </row>
    <row r="7" spans="2:7" x14ac:dyDescent="0.2">
      <c r="B7" s="11" t="s">
        <v>63</v>
      </c>
      <c r="C7" s="3">
        <v>315720</v>
      </c>
      <c r="D7" s="93">
        <v>331619</v>
      </c>
      <c r="E7" s="48">
        <f t="shared" si="0"/>
        <v>0.16299754780405828</v>
      </c>
      <c r="F7" s="94">
        <v>7162181964.1599998</v>
      </c>
      <c r="G7" s="94">
        <f t="shared" si="1"/>
        <v>22685.233637907008</v>
      </c>
    </row>
    <row r="8" spans="2:7" x14ac:dyDescent="0.2">
      <c r="B8" s="11" t="s">
        <v>68</v>
      </c>
      <c r="C8" s="3">
        <v>268806</v>
      </c>
      <c r="D8" s="93">
        <v>287999</v>
      </c>
      <c r="E8" s="48">
        <f t="shared" si="0"/>
        <v>0.14155742213208827</v>
      </c>
      <c r="F8" s="94">
        <v>5566666617.460001</v>
      </c>
      <c r="G8" s="94">
        <f t="shared" si="1"/>
        <v>20708.862962359475</v>
      </c>
    </row>
    <row r="9" spans="2:7" x14ac:dyDescent="0.2">
      <c r="B9" s="11" t="s">
        <v>66</v>
      </c>
      <c r="C9" s="3">
        <v>88645</v>
      </c>
      <c r="D9" s="93">
        <v>94399</v>
      </c>
      <c r="E9" s="48">
        <f t="shared" si="0"/>
        <v>4.6399046843381406E-2</v>
      </c>
      <c r="F9" s="94">
        <v>1376767503.5300002</v>
      </c>
      <c r="G9" s="94">
        <f t="shared" si="1"/>
        <v>15531.248277172996</v>
      </c>
    </row>
    <row r="10" spans="2:7" x14ac:dyDescent="0.2">
      <c r="B10" s="11" t="s">
        <v>67</v>
      </c>
      <c r="C10" s="3">
        <v>80854</v>
      </c>
      <c r="D10" s="93">
        <v>82692</v>
      </c>
      <c r="E10" s="48">
        <f t="shared" si="0"/>
        <v>4.0644815957509031E-2</v>
      </c>
      <c r="F10" s="94">
        <v>3597820421.3000002</v>
      </c>
      <c r="G10" s="94">
        <f t="shared" si="1"/>
        <v>44497.741871768871</v>
      </c>
    </row>
    <row r="11" spans="2:7" x14ac:dyDescent="0.2">
      <c r="B11" s="11" t="s">
        <v>70</v>
      </c>
      <c r="C11" s="3">
        <v>52203</v>
      </c>
      <c r="D11" s="93">
        <v>63259</v>
      </c>
      <c r="E11" s="48">
        <f t="shared" si="0"/>
        <v>3.1093097429691675E-2</v>
      </c>
      <c r="F11" s="94">
        <v>1357469916.3700004</v>
      </c>
      <c r="G11" s="94">
        <f t="shared" si="1"/>
        <v>26003.676347527926</v>
      </c>
    </row>
    <row r="12" spans="2:7" x14ac:dyDescent="0.2">
      <c r="B12" s="11" t="s">
        <v>69</v>
      </c>
      <c r="C12" s="3">
        <v>49499</v>
      </c>
      <c r="D12" s="93">
        <v>52161</v>
      </c>
      <c r="E12" s="48">
        <f t="shared" si="0"/>
        <v>2.5638202548730574E-2</v>
      </c>
      <c r="F12" s="94">
        <v>1244256369.1800003</v>
      </c>
      <c r="G12" s="94">
        <f t="shared" si="1"/>
        <v>25137.000124851013</v>
      </c>
    </row>
    <row r="13" spans="2:7" x14ac:dyDescent="0.2">
      <c r="B13" s="11" t="s">
        <v>71</v>
      </c>
      <c r="C13" s="3">
        <v>44847</v>
      </c>
      <c r="D13" s="93">
        <v>51613</v>
      </c>
      <c r="E13" s="48">
        <f t="shared" si="0"/>
        <v>2.536884929636378E-2</v>
      </c>
      <c r="F13" s="94">
        <v>1189439555.8800001</v>
      </c>
      <c r="G13" s="94">
        <f t="shared" si="1"/>
        <v>26522.16549334404</v>
      </c>
    </row>
    <row r="14" spans="2:7" x14ac:dyDescent="0.2">
      <c r="B14" s="11" t="s">
        <v>64</v>
      </c>
      <c r="C14" s="3">
        <v>41894</v>
      </c>
      <c r="D14" s="93">
        <v>47098</v>
      </c>
      <c r="E14" s="48">
        <f t="shared" si="0"/>
        <v>2.3149634087538826E-2</v>
      </c>
      <c r="F14" s="94">
        <v>1490226619.1399999</v>
      </c>
      <c r="G14" s="94">
        <f t="shared" si="1"/>
        <v>35571.361510956216</v>
      </c>
    </row>
    <row r="15" spans="2:7" x14ac:dyDescent="0.2">
      <c r="B15" s="11" t="s">
        <v>62</v>
      </c>
      <c r="C15" s="3">
        <v>31050</v>
      </c>
      <c r="D15" s="93">
        <v>32811</v>
      </c>
      <c r="E15" s="48">
        <f t="shared" si="0"/>
        <v>1.6127280225195047E-2</v>
      </c>
      <c r="F15" s="94">
        <v>737335557.30999994</v>
      </c>
      <c r="G15" s="94">
        <f t="shared" si="1"/>
        <v>23746.716821578098</v>
      </c>
    </row>
    <row r="16" spans="2:7" x14ac:dyDescent="0.2">
      <c r="B16" s="11" t="s">
        <v>65</v>
      </c>
      <c r="C16" s="3">
        <v>20464</v>
      </c>
      <c r="D16" s="93">
        <v>20843</v>
      </c>
      <c r="E16" s="48">
        <f t="shared" si="0"/>
        <v>1.0244762480074986E-2</v>
      </c>
      <c r="F16" s="94">
        <v>726543185.61000001</v>
      </c>
      <c r="G16" s="94">
        <f t="shared" si="1"/>
        <v>35503.478577501955</v>
      </c>
    </row>
    <row r="17" spans="2:7" x14ac:dyDescent="0.2">
      <c r="B17" s="89" t="s">
        <v>72</v>
      </c>
      <c r="C17" s="89">
        <v>327164</v>
      </c>
      <c r="D17" s="90">
        <v>336357</v>
      </c>
      <c r="E17" s="91">
        <f t="shared" si="0"/>
        <v>0.16532637209185733</v>
      </c>
      <c r="F17" s="89">
        <v>8464733869.1999998</v>
      </c>
      <c r="G17" s="92">
        <f t="shared" si="1"/>
        <v>25873.060205890622</v>
      </c>
    </row>
    <row r="18" spans="2:7" x14ac:dyDescent="0.2">
      <c r="B18" s="11" t="s">
        <v>75</v>
      </c>
      <c r="C18" s="3">
        <v>267499</v>
      </c>
      <c r="D18" s="93">
        <v>272971</v>
      </c>
      <c r="E18" s="48">
        <f t="shared" si="0"/>
        <v>0.13417085155440911</v>
      </c>
      <c r="F18" s="94">
        <v>6830786170.6099997</v>
      </c>
      <c r="G18" s="94">
        <f t="shared" si="1"/>
        <v>25535.74469665307</v>
      </c>
    </row>
    <row r="19" spans="2:7" x14ac:dyDescent="0.2">
      <c r="B19" s="11" t="s">
        <v>73</v>
      </c>
      <c r="C19" s="3">
        <v>53007</v>
      </c>
      <c r="D19" s="93">
        <v>56564</v>
      </c>
      <c r="E19" s="48">
        <f t="shared" si="0"/>
        <v>2.7802367457801732E-2</v>
      </c>
      <c r="F19" s="94">
        <v>1242287587.3800001</v>
      </c>
      <c r="G19" s="94">
        <f t="shared" si="1"/>
        <v>23436.29308166846</v>
      </c>
    </row>
    <row r="20" spans="2:7" x14ac:dyDescent="0.2">
      <c r="B20" s="11" t="s">
        <v>74</v>
      </c>
      <c r="C20" s="3">
        <v>6658</v>
      </c>
      <c r="D20" s="93">
        <v>6822</v>
      </c>
      <c r="E20" s="48">
        <f t="shared" si="0"/>
        <v>3.3531530796464789E-3</v>
      </c>
      <c r="F20" s="94">
        <v>391660111.20999998</v>
      </c>
      <c r="G20" s="94">
        <f t="shared" si="1"/>
        <v>58825.489818263741</v>
      </c>
    </row>
    <row r="21" spans="2:7" x14ac:dyDescent="0.2">
      <c r="B21" s="89" t="s">
        <v>76</v>
      </c>
      <c r="C21" s="89">
        <v>45864</v>
      </c>
      <c r="D21" s="90">
        <v>47581</v>
      </c>
      <c r="E21" s="91">
        <f t="shared" si="0"/>
        <v>2.3387038505227074E-2</v>
      </c>
      <c r="F21" s="92">
        <v>821801320.98000002</v>
      </c>
      <c r="G21" s="92">
        <f t="shared" si="1"/>
        <v>17918.221720303507</v>
      </c>
    </row>
    <row r="22" spans="2:7" x14ac:dyDescent="0.2">
      <c r="B22" s="11" t="s">
        <v>78</v>
      </c>
      <c r="C22" s="3">
        <v>22833</v>
      </c>
      <c r="D22" s="93">
        <v>23951</v>
      </c>
      <c r="E22" s="48">
        <f t="shared" si="0"/>
        <v>1.1772408298242863E-2</v>
      </c>
      <c r="F22" s="94">
        <v>379545220.96000004</v>
      </c>
      <c r="G22" s="94">
        <f t="shared" si="1"/>
        <v>16622.661102789825</v>
      </c>
    </row>
    <row r="23" spans="2:7" x14ac:dyDescent="0.2">
      <c r="B23" s="11" t="s">
        <v>79</v>
      </c>
      <c r="C23" s="3">
        <v>13542</v>
      </c>
      <c r="D23" s="93">
        <v>13758</v>
      </c>
      <c r="E23" s="48">
        <f t="shared" si="0"/>
        <v>6.7623395001137872E-3</v>
      </c>
      <c r="F23" s="94">
        <v>269891453.89999998</v>
      </c>
      <c r="G23" s="94">
        <f t="shared" si="1"/>
        <v>19929.955242947864</v>
      </c>
    </row>
    <row r="24" spans="2:7" x14ac:dyDescent="0.2">
      <c r="B24" s="11" t="s">
        <v>80</v>
      </c>
      <c r="C24" s="3">
        <v>6339</v>
      </c>
      <c r="D24" s="93">
        <v>6589</v>
      </c>
      <c r="E24" s="48">
        <f t="shared" si="0"/>
        <v>3.2386287953372395E-3</v>
      </c>
      <c r="F24" s="94">
        <v>110585967.47999999</v>
      </c>
      <c r="G24" s="94">
        <f t="shared" si="1"/>
        <v>17445.333251301465</v>
      </c>
    </row>
    <row r="25" spans="2:7" x14ac:dyDescent="0.2">
      <c r="B25" s="11" t="s">
        <v>77</v>
      </c>
      <c r="C25" s="3">
        <v>3150</v>
      </c>
      <c r="D25" s="93">
        <v>3283</v>
      </c>
      <c r="E25" s="48">
        <f t="shared" si="0"/>
        <v>1.6136619115331853E-3</v>
      </c>
      <c r="F25" s="94">
        <v>61778678.640000001</v>
      </c>
      <c r="G25" s="94">
        <f t="shared" si="1"/>
        <v>19612.278933333335</v>
      </c>
    </row>
    <row r="26" spans="2:7" x14ac:dyDescent="0.2">
      <c r="B26" s="89" t="s">
        <v>162</v>
      </c>
      <c r="C26" s="95">
        <v>3086</v>
      </c>
      <c r="D26" s="90">
        <v>5696</v>
      </c>
      <c r="E26" s="91">
        <f t="shared" si="0"/>
        <v>2.7997009589074088E-3</v>
      </c>
      <c r="F26" s="96">
        <v>60118414.960000001</v>
      </c>
      <c r="G26" s="96">
        <f t="shared" si="1"/>
        <v>19481.015865197667</v>
      </c>
    </row>
    <row r="27" spans="2:7" x14ac:dyDescent="0.2">
      <c r="B27" s="4" t="s">
        <v>58</v>
      </c>
      <c r="C27" s="97">
        <v>1919779</v>
      </c>
      <c r="D27" s="98">
        <v>2034503</v>
      </c>
      <c r="E27" s="99">
        <f t="shared" si="0"/>
        <v>1</v>
      </c>
      <c r="F27" s="100">
        <v>50587444137.199997</v>
      </c>
      <c r="G27" s="100">
        <f t="shared" si="1"/>
        <v>26350.660225578045</v>
      </c>
    </row>
    <row r="28" spans="2:7" x14ac:dyDescent="0.2">
      <c r="E28" s="18"/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A09A7-C035-40CD-A20F-96A71AEE414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49c234a-949e-4ddc-a6f0-dd178b13d28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Ludwilka Alesandra De Leon Ciprian</cp:lastModifiedBy>
  <dcterms:created xsi:type="dcterms:W3CDTF">2021-01-27T20:43:01Z</dcterms:created>
  <dcterms:modified xsi:type="dcterms:W3CDTF">2021-03-10T18:57:59Z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