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0" yWindow="-105" windowWidth="6915" windowHeight="8085"/>
  </bookViews>
  <sheets>
    <sheet name="PACC - SNCC.F.053 (3)" sheetId="3" r:id="rId1"/>
  </sheets>
  <definedNames>
    <definedName name="_xlnm._FilterDatabase" localSheetId="0" hidden="1">'PACC - SNCC.F.053 (3)'!$B$10:$P$314</definedName>
  </definedNames>
  <calcPr calcId="145621"/>
</workbook>
</file>

<file path=xl/calcChain.xml><?xml version="1.0" encoding="utf-8"?>
<calcChain xmlns="http://schemas.openxmlformats.org/spreadsheetml/2006/main">
  <c r="J248" i="3" l="1"/>
  <c r="J249" i="3" l="1"/>
  <c r="I112" i="3" l="1"/>
  <c r="K112" i="3" s="1"/>
  <c r="I81" i="3"/>
  <c r="K81" i="3" s="1"/>
  <c r="L81" i="3" s="1"/>
  <c r="I54" i="3"/>
  <c r="K54" i="3" s="1"/>
  <c r="G38" i="3"/>
  <c r="E38" i="3"/>
  <c r="E37" i="3"/>
  <c r="E36" i="3"/>
  <c r="G35" i="3"/>
  <c r="E35" i="3"/>
  <c r="E13" i="3" l="1"/>
  <c r="I75" i="3" l="1"/>
  <c r="K75" i="3" s="1"/>
  <c r="I76" i="3"/>
  <c r="K76" i="3" s="1"/>
  <c r="I82" i="3" l="1"/>
  <c r="K82" i="3" s="1"/>
  <c r="I42" i="3" l="1"/>
  <c r="I43" i="3"/>
  <c r="I208" i="3"/>
  <c r="K208" i="3" s="1"/>
  <c r="I207" i="3"/>
  <c r="K207" i="3" s="1"/>
  <c r="L207" i="3" s="1"/>
  <c r="K43" i="3" l="1"/>
  <c r="K42" i="3"/>
  <c r="L42" i="3" s="1"/>
  <c r="I141" i="3"/>
  <c r="K141" i="3" s="1"/>
  <c r="I142" i="3"/>
  <c r="K142" i="3" s="1"/>
  <c r="I143" i="3"/>
  <c r="K143" i="3" s="1"/>
  <c r="I144" i="3"/>
  <c r="K144" i="3" s="1"/>
  <c r="I145" i="3"/>
  <c r="K145" i="3" s="1"/>
  <c r="I146" i="3"/>
  <c r="K146" i="3" s="1"/>
  <c r="I147" i="3"/>
  <c r="K147" i="3" s="1"/>
  <c r="I148" i="3"/>
  <c r="K148" i="3" s="1"/>
  <c r="I149" i="3"/>
  <c r="K149" i="3" s="1"/>
  <c r="I150" i="3"/>
  <c r="K150" i="3" s="1"/>
  <c r="I151" i="3"/>
  <c r="K151" i="3" s="1"/>
  <c r="I152" i="3"/>
  <c r="K152" i="3" s="1"/>
  <c r="I153" i="3"/>
  <c r="K153" i="3" s="1"/>
  <c r="I154" i="3"/>
  <c r="K154" i="3" s="1"/>
  <c r="I155" i="3"/>
  <c r="K155" i="3" s="1"/>
  <c r="I156" i="3"/>
  <c r="K156" i="3" s="1"/>
  <c r="I157" i="3"/>
  <c r="K157" i="3" s="1"/>
  <c r="I158" i="3"/>
  <c r="K158" i="3" s="1"/>
  <c r="I159" i="3"/>
  <c r="K159" i="3" s="1"/>
  <c r="I160" i="3"/>
  <c r="K160" i="3" s="1"/>
  <c r="I161" i="3"/>
  <c r="K161" i="3" s="1"/>
  <c r="I162" i="3"/>
  <c r="K162" i="3" s="1"/>
  <c r="I163" i="3"/>
  <c r="K163" i="3" s="1"/>
  <c r="I164" i="3"/>
  <c r="K164" i="3" s="1"/>
  <c r="I165" i="3"/>
  <c r="K165" i="3" s="1"/>
  <c r="I166" i="3"/>
  <c r="K166" i="3" s="1"/>
  <c r="I167" i="3"/>
  <c r="K167" i="3" s="1"/>
  <c r="I168" i="3"/>
  <c r="K168" i="3" s="1"/>
  <c r="I169" i="3"/>
  <c r="K169" i="3" s="1"/>
  <c r="I170" i="3"/>
  <c r="K170" i="3" s="1"/>
  <c r="I171" i="3"/>
  <c r="K171" i="3" s="1"/>
  <c r="I172" i="3"/>
  <c r="K172" i="3" s="1"/>
  <c r="I173" i="3"/>
  <c r="K173" i="3" s="1"/>
  <c r="I174" i="3"/>
  <c r="K174" i="3" s="1"/>
  <c r="I175" i="3"/>
  <c r="K175" i="3" s="1"/>
  <c r="I176" i="3"/>
  <c r="K176" i="3" s="1"/>
  <c r="I177" i="3"/>
  <c r="K177" i="3" s="1"/>
  <c r="I178" i="3"/>
  <c r="K178" i="3" s="1"/>
  <c r="I179" i="3"/>
  <c r="K179" i="3" s="1"/>
  <c r="I180" i="3"/>
  <c r="K180" i="3" s="1"/>
  <c r="I181" i="3"/>
  <c r="K181" i="3" s="1"/>
  <c r="I182" i="3"/>
  <c r="K182" i="3" s="1"/>
  <c r="I183" i="3"/>
  <c r="K183" i="3" s="1"/>
  <c r="I184" i="3"/>
  <c r="K184" i="3" s="1"/>
  <c r="I185" i="3"/>
  <c r="K185" i="3" s="1"/>
  <c r="I186" i="3"/>
  <c r="K186" i="3" s="1"/>
  <c r="I187" i="3"/>
  <c r="K187" i="3" s="1"/>
  <c r="I188" i="3"/>
  <c r="K188" i="3" s="1"/>
  <c r="I189" i="3"/>
  <c r="K189" i="3" s="1"/>
  <c r="I200" i="3"/>
  <c r="K200" i="3" s="1"/>
  <c r="L200" i="3" s="1"/>
  <c r="I201" i="3"/>
  <c r="K201" i="3" s="1"/>
  <c r="L201" i="3" s="1"/>
  <c r="I202" i="3"/>
  <c r="K202" i="3" s="1"/>
  <c r="I203" i="3"/>
  <c r="K203" i="3" s="1"/>
  <c r="I204" i="3"/>
  <c r="K204" i="3" s="1"/>
  <c r="I205" i="3"/>
  <c r="K205" i="3" s="1"/>
  <c r="I206" i="3"/>
  <c r="K206" i="3" s="1"/>
  <c r="L206" i="3" s="1"/>
  <c r="I209" i="3"/>
  <c r="K209" i="3" s="1"/>
  <c r="L209" i="3" s="1"/>
  <c r="I210" i="3"/>
  <c r="K210" i="3" s="1"/>
  <c r="I211" i="3"/>
  <c r="K211" i="3" s="1"/>
  <c r="I212" i="3"/>
  <c r="K212" i="3" s="1"/>
  <c r="I213" i="3"/>
  <c r="K213" i="3" s="1"/>
  <c r="I214" i="3"/>
  <c r="K214" i="3" s="1"/>
  <c r="I215" i="3"/>
  <c r="K215" i="3" s="1"/>
  <c r="L215" i="3" s="1"/>
  <c r="I216" i="3"/>
  <c r="K216" i="3" s="1"/>
  <c r="I217" i="3"/>
  <c r="K217" i="3" s="1"/>
  <c r="I218" i="3"/>
  <c r="K218" i="3" s="1"/>
  <c r="I219" i="3"/>
  <c r="K219" i="3" s="1"/>
  <c r="I220" i="3"/>
  <c r="K220" i="3" s="1"/>
  <c r="I221" i="3"/>
  <c r="K221" i="3" s="1"/>
  <c r="I222" i="3"/>
  <c r="K222" i="3" s="1"/>
  <c r="I223" i="3"/>
  <c r="K223" i="3" s="1"/>
  <c r="I224" i="3"/>
  <c r="K224" i="3" s="1"/>
  <c r="I225" i="3"/>
  <c r="K225" i="3" s="1"/>
  <c r="I226" i="3"/>
  <c r="K226" i="3" s="1"/>
  <c r="I228" i="3"/>
  <c r="K228" i="3" s="1"/>
  <c r="I229" i="3"/>
  <c r="K229" i="3" s="1"/>
  <c r="I230" i="3"/>
  <c r="K230" i="3" s="1"/>
  <c r="I231" i="3"/>
  <c r="K231" i="3" s="1"/>
  <c r="I232" i="3"/>
  <c r="K232" i="3" s="1"/>
  <c r="I233" i="3"/>
  <c r="K233" i="3" s="1"/>
  <c r="I234" i="3"/>
  <c r="K234" i="3" s="1"/>
  <c r="I235" i="3"/>
  <c r="K235" i="3" s="1"/>
  <c r="I236" i="3"/>
  <c r="K236" i="3" s="1"/>
  <c r="I237" i="3"/>
  <c r="K237" i="3" s="1"/>
  <c r="I238" i="3"/>
  <c r="K238" i="3" s="1"/>
  <c r="I239" i="3"/>
  <c r="K239" i="3" s="1"/>
  <c r="I240" i="3"/>
  <c r="K240" i="3" s="1"/>
  <c r="I241" i="3"/>
  <c r="K241" i="3" s="1"/>
  <c r="I242" i="3"/>
  <c r="K242" i="3" s="1"/>
  <c r="I243" i="3"/>
  <c r="K243" i="3" s="1"/>
  <c r="I244" i="3"/>
  <c r="K244" i="3" s="1"/>
  <c r="I245" i="3"/>
  <c r="K245" i="3" s="1"/>
  <c r="I246" i="3"/>
  <c r="K246" i="3" s="1"/>
  <c r="I247" i="3"/>
  <c r="K247" i="3" s="1"/>
  <c r="I248" i="3"/>
  <c r="K248" i="3" s="1"/>
  <c r="I249" i="3"/>
  <c r="K249" i="3" s="1"/>
  <c r="I250" i="3"/>
  <c r="K250" i="3" s="1"/>
  <c r="I251" i="3"/>
  <c r="K251" i="3" s="1"/>
  <c r="I252" i="3"/>
  <c r="K252" i="3" s="1"/>
  <c r="L252" i="3" s="1"/>
  <c r="I261" i="3"/>
  <c r="K261" i="3" s="1"/>
  <c r="I262" i="3"/>
  <c r="K262" i="3" s="1"/>
  <c r="I263" i="3"/>
  <c r="K263" i="3" s="1"/>
  <c r="I264" i="3"/>
  <c r="K264" i="3" s="1"/>
  <c r="I265" i="3"/>
  <c r="K265" i="3" s="1"/>
  <c r="I266" i="3"/>
  <c r="K266" i="3" s="1"/>
  <c r="I267" i="3"/>
  <c r="K267" i="3" s="1"/>
  <c r="I268" i="3"/>
  <c r="K268" i="3" s="1"/>
  <c r="I269" i="3"/>
  <c r="K269" i="3" s="1"/>
  <c r="I270" i="3"/>
  <c r="K270" i="3" s="1"/>
  <c r="I271" i="3"/>
  <c r="K271" i="3" s="1"/>
  <c r="I272" i="3"/>
  <c r="K272" i="3" s="1"/>
  <c r="I273" i="3"/>
  <c r="K273" i="3" s="1"/>
  <c r="I274" i="3"/>
  <c r="K274" i="3" s="1"/>
  <c r="I275" i="3"/>
  <c r="K275" i="3" s="1"/>
  <c r="I276" i="3"/>
  <c r="K276" i="3" s="1"/>
  <c r="I277" i="3"/>
  <c r="K277" i="3" s="1"/>
  <c r="I278" i="3"/>
  <c r="K278" i="3" s="1"/>
  <c r="I279" i="3"/>
  <c r="K279" i="3" s="1"/>
  <c r="I280" i="3"/>
  <c r="K280" i="3" s="1"/>
  <c r="I281" i="3"/>
  <c r="K281" i="3" s="1"/>
  <c r="I282" i="3"/>
  <c r="K282" i="3" s="1"/>
  <c r="I283" i="3"/>
  <c r="K283" i="3" s="1"/>
  <c r="I284" i="3"/>
  <c r="K284" i="3" s="1"/>
  <c r="I285" i="3"/>
  <c r="K285" i="3" s="1"/>
  <c r="I286" i="3"/>
  <c r="K286" i="3" s="1"/>
  <c r="I287" i="3"/>
  <c r="K287" i="3" s="1"/>
  <c r="I288" i="3"/>
  <c r="K288" i="3" s="1"/>
  <c r="I289" i="3"/>
  <c r="K289" i="3" s="1"/>
  <c r="I290" i="3"/>
  <c r="K290" i="3" s="1"/>
  <c r="I291" i="3"/>
  <c r="K291" i="3" s="1"/>
  <c r="I294" i="3"/>
  <c r="K294" i="3" s="1"/>
  <c r="I295" i="3"/>
  <c r="K295" i="3" s="1"/>
  <c r="I296" i="3"/>
  <c r="K296" i="3" s="1"/>
  <c r="I297" i="3"/>
  <c r="K297" i="3" s="1"/>
  <c r="I298" i="3"/>
  <c r="K298" i="3" s="1"/>
  <c r="I299" i="3"/>
  <c r="K299" i="3" s="1"/>
  <c r="I300" i="3"/>
  <c r="K300" i="3" s="1"/>
  <c r="I301" i="3"/>
  <c r="K301" i="3" s="1"/>
  <c r="I302" i="3"/>
  <c r="K302" i="3" s="1"/>
  <c r="I303" i="3"/>
  <c r="K303" i="3" s="1"/>
  <c r="I304" i="3"/>
  <c r="K304" i="3" s="1"/>
  <c r="I305" i="3"/>
  <c r="K305" i="3" s="1"/>
  <c r="I306" i="3"/>
  <c r="K306" i="3" s="1"/>
  <c r="I313" i="3"/>
  <c r="K313" i="3" s="1"/>
  <c r="L313" i="3" s="1"/>
  <c r="I314" i="3"/>
  <c r="K314" i="3" s="1"/>
  <c r="L314" i="3" s="1"/>
  <c r="I110" i="3"/>
  <c r="K110" i="3" s="1"/>
  <c r="I77" i="3"/>
  <c r="K77" i="3" s="1"/>
  <c r="I292" i="3"/>
  <c r="K292" i="3" s="1"/>
  <c r="I105" i="3"/>
  <c r="K105" i="3" s="1"/>
  <c r="I190" i="3"/>
  <c r="K190" i="3" s="1"/>
  <c r="I191" i="3"/>
  <c r="K191" i="3" s="1"/>
  <c r="I192" i="3"/>
  <c r="K192" i="3" s="1"/>
  <c r="I193" i="3"/>
  <c r="K193" i="3" s="1"/>
  <c r="I194" i="3"/>
  <c r="K194" i="3" s="1"/>
  <c r="I195" i="3"/>
  <c r="K195" i="3" s="1"/>
  <c r="I253" i="3"/>
  <c r="K253" i="3" s="1"/>
  <c r="I254" i="3"/>
  <c r="K254" i="3" s="1"/>
  <c r="I255" i="3"/>
  <c r="K255" i="3" s="1"/>
  <c r="I256" i="3"/>
  <c r="K256" i="3" s="1"/>
  <c r="I257" i="3"/>
  <c r="K257" i="3" s="1"/>
  <c r="I258" i="3"/>
  <c r="K258" i="3" s="1"/>
  <c r="I308" i="3"/>
  <c r="K308" i="3" s="1"/>
  <c r="I309" i="3"/>
  <c r="K309" i="3" s="1"/>
  <c r="I310" i="3"/>
  <c r="K310" i="3" s="1"/>
  <c r="I311" i="3"/>
  <c r="K311" i="3" s="1"/>
  <c r="I259" i="3"/>
  <c r="K259" i="3" s="1"/>
  <c r="I312" i="3"/>
  <c r="K312" i="3" s="1"/>
  <c r="I260" i="3"/>
  <c r="K260" i="3" s="1"/>
  <c r="I78" i="3"/>
  <c r="K78" i="3" s="1"/>
  <c r="I111" i="3"/>
  <c r="K111" i="3" s="1"/>
  <c r="I79" i="3"/>
  <c r="K79" i="3" s="1"/>
  <c r="I227" i="3"/>
  <c r="K227" i="3" s="1"/>
  <c r="I307" i="3"/>
  <c r="K307" i="3" s="1"/>
  <c r="I196" i="3"/>
  <c r="K196" i="3" s="1"/>
  <c r="I197" i="3"/>
  <c r="K197" i="3" s="1"/>
  <c r="I61" i="3"/>
  <c r="K61" i="3" s="1"/>
  <c r="I293" i="3"/>
  <c r="K293" i="3" s="1"/>
  <c r="I80" i="3"/>
  <c r="K80" i="3" s="1"/>
  <c r="I198" i="3"/>
  <c r="K198" i="3" s="1"/>
  <c r="I199" i="3"/>
  <c r="K199" i="3" s="1"/>
  <c r="I130" i="3"/>
  <c r="K130" i="3" s="1"/>
  <c r="I131" i="3"/>
  <c r="K131" i="3" s="1"/>
  <c r="I132" i="3"/>
  <c r="K132" i="3" s="1"/>
  <c r="I133" i="3"/>
  <c r="K133" i="3" s="1"/>
  <c r="I134" i="3"/>
  <c r="K134" i="3" s="1"/>
  <c r="I135" i="3"/>
  <c r="K135" i="3" s="1"/>
  <c r="I136" i="3"/>
  <c r="K136" i="3" s="1"/>
  <c r="I137" i="3"/>
  <c r="K137" i="3" s="1"/>
  <c r="I138" i="3"/>
  <c r="K138" i="3" s="1"/>
  <c r="I139" i="3"/>
  <c r="K139" i="3" s="1"/>
  <c r="I140" i="3"/>
  <c r="K140" i="3" s="1"/>
  <c r="I57" i="3"/>
  <c r="K57" i="3" s="1"/>
  <c r="I58" i="3"/>
  <c r="K58" i="3" s="1"/>
  <c r="L58" i="3" s="1"/>
  <c r="L198" i="3" l="1"/>
  <c r="L250" i="3"/>
  <c r="L248" i="3"/>
  <c r="L308" i="3"/>
  <c r="L253" i="3"/>
  <c r="L263" i="3"/>
  <c r="L261" i="3"/>
  <c r="L216" i="3"/>
  <c r="L212" i="3"/>
  <c r="L210" i="3"/>
  <c r="L202" i="3"/>
  <c r="L294" i="3"/>
  <c r="L228" i="3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I35" i="3"/>
  <c r="K35" i="3" s="1"/>
  <c r="I36" i="3"/>
  <c r="K36" i="3" s="1"/>
  <c r="I37" i="3"/>
  <c r="K37" i="3" s="1"/>
  <c r="I38" i="3"/>
  <c r="K38" i="3" s="1"/>
  <c r="I39" i="3"/>
  <c r="K39" i="3" s="1"/>
  <c r="I40" i="3"/>
  <c r="I41" i="3"/>
  <c r="K41" i="3" s="1"/>
  <c r="I44" i="3"/>
  <c r="K44" i="3" s="1"/>
  <c r="I45" i="3"/>
  <c r="K45" i="3" s="1"/>
  <c r="I46" i="3"/>
  <c r="K46" i="3" s="1"/>
  <c r="I47" i="3"/>
  <c r="K47" i="3" s="1"/>
  <c r="I48" i="3"/>
  <c r="K48" i="3" s="1"/>
  <c r="I49" i="3"/>
  <c r="K49" i="3" s="1"/>
  <c r="I50" i="3"/>
  <c r="I51" i="3"/>
  <c r="K51" i="3" s="1"/>
  <c r="I52" i="3"/>
  <c r="I53" i="3"/>
  <c r="K53" i="3" s="1"/>
  <c r="I55" i="3"/>
  <c r="K55" i="3" s="1"/>
  <c r="I56" i="3"/>
  <c r="K56" i="3" s="1"/>
  <c r="I59" i="3"/>
  <c r="K59" i="3" s="1"/>
  <c r="I60" i="3"/>
  <c r="K60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70" i="3"/>
  <c r="K70" i="3" s="1"/>
  <c r="I71" i="3"/>
  <c r="K71" i="3" s="1"/>
  <c r="I72" i="3"/>
  <c r="K72" i="3" s="1"/>
  <c r="I73" i="3"/>
  <c r="K73" i="3" s="1"/>
  <c r="I74" i="3"/>
  <c r="K74" i="3" s="1"/>
  <c r="I83" i="3"/>
  <c r="K83" i="3" s="1"/>
  <c r="I84" i="3"/>
  <c r="K84" i="3" s="1"/>
  <c r="I85" i="3"/>
  <c r="K85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99" i="3"/>
  <c r="K99" i="3" s="1"/>
  <c r="I100" i="3"/>
  <c r="K100" i="3" s="1"/>
  <c r="I101" i="3"/>
  <c r="K101" i="3" s="1"/>
  <c r="I102" i="3"/>
  <c r="K102" i="3" s="1"/>
  <c r="I103" i="3"/>
  <c r="K103" i="3" s="1"/>
  <c r="I104" i="3"/>
  <c r="K104" i="3" s="1"/>
  <c r="I106" i="3"/>
  <c r="K106" i="3" s="1"/>
  <c r="I107" i="3"/>
  <c r="K107" i="3" s="1"/>
  <c r="I108" i="3"/>
  <c r="K108" i="3" s="1"/>
  <c r="I109" i="3"/>
  <c r="K109" i="3" s="1"/>
  <c r="I113" i="3"/>
  <c r="K113" i="3" s="1"/>
  <c r="I114" i="3"/>
  <c r="K114" i="3" s="1"/>
  <c r="I115" i="3"/>
  <c r="K115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122" i="3"/>
  <c r="K122" i="3" s="1"/>
  <c r="I123" i="3"/>
  <c r="K123" i="3" s="1"/>
  <c r="I124" i="3"/>
  <c r="K124" i="3" s="1"/>
  <c r="I125" i="3"/>
  <c r="K125" i="3" s="1"/>
  <c r="I126" i="3"/>
  <c r="K126" i="3" s="1"/>
  <c r="I127" i="3"/>
  <c r="K127" i="3" s="1"/>
  <c r="I128" i="3"/>
  <c r="K128" i="3" s="1"/>
  <c r="I129" i="3"/>
  <c r="K129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I27" i="3"/>
  <c r="K27" i="3" s="1"/>
  <c r="I12" i="3"/>
  <c r="K12" i="3" s="1"/>
  <c r="I13" i="3"/>
  <c r="K13" i="3" s="1"/>
  <c r="I14" i="3"/>
  <c r="K14" i="3" s="1"/>
  <c r="I15" i="3"/>
  <c r="K15" i="3" s="1"/>
  <c r="I16" i="3"/>
  <c r="K16" i="3" s="1"/>
  <c r="L66" i="3" l="1"/>
  <c r="L62" i="3"/>
  <c r="L55" i="3"/>
  <c r="L43" i="3"/>
  <c r="L113" i="3"/>
  <c r="L106" i="3"/>
  <c r="L82" i="3"/>
  <c r="L59" i="3"/>
  <c r="K34" i="3"/>
  <c r="L34" i="3" s="1"/>
  <c r="K26" i="3"/>
  <c r="L26" i="3" s="1"/>
  <c r="K50" i="3"/>
  <c r="L50" i="3" s="1"/>
  <c r="K40" i="3"/>
  <c r="L40" i="3" s="1"/>
  <c r="K52" i="3"/>
  <c r="L52" i="3" s="1"/>
  <c r="L35" i="3"/>
  <c r="L30" i="3"/>
  <c r="L29" i="3"/>
  <c r="L39" i="3"/>
  <c r="L28" i="3" l="1"/>
  <c r="I11" i="3"/>
  <c r="K11" i="3" l="1"/>
  <c r="L11" i="3" s="1"/>
  <c r="L317" i="3" s="1"/>
</calcChain>
</file>

<file path=xl/sharedStrings.xml><?xml version="1.0" encoding="utf-8"?>
<sst xmlns="http://schemas.openxmlformats.org/spreadsheetml/2006/main" count="1838" uniqueCount="636">
  <si>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</si>
  <si>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</si>
  <si>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</si>
  <si>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</si>
  <si>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</si>
  <si>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</si>
  <si>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</si>
  <si>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</si>
  <si>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</si>
  <si>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</si>
  <si>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</si>
  <si>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</si>
  <si>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</si>
  <si>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</si>
  <si>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</si>
  <si>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</si>
  <si>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</si>
  <si>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</si>
  <si>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</si>
  <si>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</si>
  <si>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</si>
  <si>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</si>
  <si>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</si>
  <si>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</si>
  <si>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</si>
  <si>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</si>
  <si>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</si>
  <si>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</si>
  <si>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</si>
  <si>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</si>
  <si>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</si>
  <si>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</si>
  <si>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</si>
  <si>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</si>
  <si>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</si>
  <si>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</si>
  <si>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</si>
  <si>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</si>
  <si>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</si>
  <si>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</si>
  <si>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</si>
  <si>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</si>
  <si>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</si>
  <si>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</si>
  <si>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</si>
  <si>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</si>
  <si>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</si>
  <si>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</si>
  <si>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</si>
  <si>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</si>
  <si>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</si>
  <si>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</si>
  <si>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</si>
  <si>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</si>
  <si>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</si>
  <si>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</si>
  <si>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</si>
  <si>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</si>
  <si>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</si>
  <si>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</si>
  <si>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</si>
  <si>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</si>
  <si>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</si>
  <si>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</si>
  <si>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</si>
  <si>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</si>
  <si>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</si>
  <si>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</si>
  <si>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</si>
  <si>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</si>
  <si>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2314 - Maquinaria de reparación y accesorios para trabajar cuero</t>
  </si>
  <si>
    <t>2316 - Máquinas, equipo y suministros para fundición</t>
  </si>
  <si>
    <t>2319 - Mezcladores y sus partes y accesorios</t>
  </si>
  <si>
    <t>2320 - Equipamiento par transferencia de masa</t>
  </si>
  <si>
    <t>2321 - Maquinaria de fabricación electrónica, equipo y accesorios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</si>
  <si>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</si>
  <si>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</si>
  <si>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</si>
  <si>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</si>
  <si>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</si>
  <si>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2511 - Transporte marítimo</t>
  </si>
  <si>
    <t>2515 - Cosmonaves</t>
  </si>
  <si>
    <t>2516 - Bicicletas no motorizadas</t>
  </si>
  <si>
    <t>2517 - Componentes y sistemas de transporte</t>
  </si>
  <si>
    <t>2519 - Equipo para servicios de transporte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</si>
  <si>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</si>
  <si>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</si>
  <si>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</si>
  <si>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</si>
  <si>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</si>
  <si>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</si>
  <si>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</si>
  <si>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</si>
  <si>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</si>
  <si>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</si>
  <si>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</si>
  <si>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</si>
  <si>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</si>
  <si>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3113 - Forjaduras</t>
  </si>
  <si>
    <t>3114 - Molduras</t>
  </si>
  <si>
    <t>3116 - Ferretería</t>
  </si>
  <si>
    <t>3117 - Cojinetes, casquillos, ruedas y engranajes</t>
  </si>
  <si>
    <t>3118 - Juntas obturadoras y sellos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</si>
  <si>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</si>
  <si>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</si>
  <si>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</si>
  <si>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</si>
  <si>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</si>
  <si>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</si>
  <si>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</si>
  <si>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</si>
  <si>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</si>
  <si>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</si>
  <si>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</si>
  <si>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</si>
  <si>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</si>
  <si>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</si>
  <si>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</si>
  <si>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</si>
  <si>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</si>
  <si>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</si>
  <si>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</si>
  <si>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</si>
  <si>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</si>
  <si>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</si>
  <si>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</si>
  <si>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</si>
  <si>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</si>
  <si>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</si>
  <si>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</si>
  <si>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</si>
  <si>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</si>
  <si>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</si>
  <si>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</si>
  <si>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</si>
  <si>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</si>
  <si>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</si>
  <si>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</si>
  <si>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</si>
  <si>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</si>
  <si>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</si>
  <si>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</si>
  <si>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</si>
  <si>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</si>
  <si>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</si>
  <si>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</si>
  <si>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</si>
  <si>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</si>
  <si>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</si>
  <si>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</si>
  <si>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</si>
  <si>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</si>
  <si>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</si>
  <si>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</si>
  <si>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</si>
  <si>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</si>
  <si>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</si>
  <si>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</si>
  <si>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</si>
  <si>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</si>
  <si>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</si>
  <si>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</si>
  <si>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</si>
  <si>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</si>
  <si>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</si>
  <si>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</si>
  <si>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</si>
  <si>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</si>
  <si>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</si>
  <si>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</si>
  <si>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</si>
  <si>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</si>
  <si>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</si>
  <si>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</si>
  <si>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</si>
  <si>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</si>
  <si>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</si>
  <si>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</si>
  <si>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</si>
  <si>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</si>
  <si>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</si>
  <si>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</si>
  <si>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</si>
  <si>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</si>
  <si>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</si>
  <si>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</si>
  <si>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</si>
  <si>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</si>
  <si>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</si>
  <si>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</si>
  <si>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</si>
  <si>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</si>
  <si>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</si>
  <si>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</si>
  <si>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</si>
  <si>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</si>
  <si>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</si>
  <si>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5010 - Frutas, verduras y frutos secos</t>
  </si>
  <si>
    <t>5011 - Productos de carne y aves de corral</t>
  </si>
  <si>
    <t>5012 - Pescados y mariscos</t>
  </si>
  <si>
    <t>5013 - Productos lácteos y huevos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</si>
  <si>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</si>
  <si>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</si>
  <si>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</si>
  <si>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</si>
  <si>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</si>
  <si>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</si>
  <si>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</si>
  <si>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</si>
  <si>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</si>
  <si>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</si>
  <si>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</si>
  <si>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</si>
  <si>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</si>
  <si>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</si>
  <si>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</si>
  <si>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</si>
  <si>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</si>
  <si>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</si>
  <si>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</si>
  <si>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</si>
  <si>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</si>
  <si>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</si>
  <si>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</si>
  <si>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</si>
  <si>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</si>
  <si>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</si>
  <si>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</si>
  <si>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</si>
  <si>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</si>
  <si>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</si>
  <si>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</si>
  <si>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</si>
  <si>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</si>
  <si>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</si>
  <si>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</si>
  <si>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</si>
  <si>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</si>
  <si>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</si>
  <si>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</si>
  <si>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</si>
  <si>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</si>
  <si>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</si>
  <si>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</si>
  <si>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</si>
  <si>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7012 - Servicios de ganadería</t>
  </si>
  <si>
    <t>7013 - Preparación, gestión y protección del terreno y del suelo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</si>
  <si>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</si>
  <si>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</si>
  <si>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</si>
  <si>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</si>
  <si>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</si>
  <si>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</si>
  <si>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</si>
  <si>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</si>
  <si>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</si>
  <si>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</si>
  <si>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</si>
  <si>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</si>
  <si>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</si>
  <si>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</si>
  <si>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</si>
  <si>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</si>
  <si>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</si>
  <si>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</si>
  <si>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</si>
  <si>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</si>
  <si>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</si>
  <si>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</si>
  <si>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</si>
  <si>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</si>
  <si>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</si>
  <si>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</si>
  <si>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</si>
  <si>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</si>
  <si>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</si>
  <si>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</si>
  <si>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</si>
  <si>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</si>
  <si>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</si>
  <si>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</si>
  <si>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</si>
  <si>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8015 - Política comercial y servicios</t>
  </si>
  <si>
    <t>8016 - Servicios de administración de empresas</t>
  </si>
  <si>
    <t>8111 - Servicios informáticos</t>
  </si>
  <si>
    <t>8114 - Tecnologías de fabricación</t>
  </si>
  <si>
    <t>8210 - Publicidad</t>
  </si>
  <si>
    <t>8212 -  Servicios de reproducción</t>
  </si>
  <si>
    <t>8310 - Servicios públicos</t>
  </si>
  <si>
    <t>8312 - Servicios de información</t>
  </si>
  <si>
    <t>8414 - Agencias de crédito</t>
  </si>
  <si>
    <t>8510 - Servicios sanitarios integrales</t>
  </si>
  <si>
    <t>8610 - Formación profesional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</si>
  <si>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</si>
  <si>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</si>
  <si>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</si>
  <si>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</si>
  <si>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</si>
  <si>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</si>
  <si>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</si>
  <si>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</si>
  <si>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</si>
  <si>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</si>
  <si>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</si>
  <si>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</si>
  <si>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</si>
  <si>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</si>
  <si>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</si>
  <si>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</si>
  <si>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</si>
  <si>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</si>
  <si>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</si>
  <si>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</si>
  <si>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</si>
  <si>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</si>
  <si>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</si>
  <si>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</si>
  <si>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</si>
  <si>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</si>
  <si>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 ESTIMADO</t>
  </si>
  <si>
    <t>Resma</t>
  </si>
  <si>
    <t>Unidad</t>
  </si>
  <si>
    <t>Cajas archivo</t>
  </si>
  <si>
    <t>Libreta Rayada Grande 8 1/2 x 11</t>
  </si>
  <si>
    <t>Libreta Rayada Pequeña 5 x 7</t>
  </si>
  <si>
    <t>Libro banco 12 columnas</t>
  </si>
  <si>
    <t>Libro banco 3 columnas</t>
  </si>
  <si>
    <t>Libro banco 6 columnas</t>
  </si>
  <si>
    <t>Libro Record 150 páginas</t>
  </si>
  <si>
    <t>Libro Record 500 Paginas</t>
  </si>
  <si>
    <t>Papel Bond multiuso, alta blancura, calidad premium 8 1/2x11</t>
  </si>
  <si>
    <t>Papel Bond multiuso, alta blancura, calidad premium 8 1/2x13</t>
  </si>
  <si>
    <t>Papel Bond multiuso, alta blancura, calidad premium 8 1/2x14</t>
  </si>
  <si>
    <t>Papel Carbón de 2000 g tamaño 8 1/2 x 11</t>
  </si>
  <si>
    <t>Papel de Baño</t>
  </si>
  <si>
    <t>Papel toalla</t>
  </si>
  <si>
    <t>Rollo de papel para Sumadora</t>
  </si>
  <si>
    <t>unidad</t>
  </si>
  <si>
    <t>resma</t>
  </si>
  <si>
    <t>paquete</t>
  </si>
  <si>
    <t>Gasoil</t>
  </si>
  <si>
    <t>Galon</t>
  </si>
  <si>
    <t>Gasolina</t>
  </si>
  <si>
    <t>Estantería para archivos</t>
  </si>
  <si>
    <t>Llave Electronica para vehículo</t>
  </si>
  <si>
    <t>Batería para Inversor</t>
  </si>
  <si>
    <t>Pilas AA</t>
  </si>
  <si>
    <t>Pilas AAA</t>
  </si>
  <si>
    <t>Pilas para Headset</t>
  </si>
  <si>
    <t>Puerta plegable area servidores cocina CAE</t>
  </si>
  <si>
    <t>Cinta Adhesiva grande para empaque</t>
  </si>
  <si>
    <t>Pegamento de silicón en Barra 8.2G</t>
  </si>
  <si>
    <t>Tape dos cara de 1/2"</t>
  </si>
  <si>
    <t>Tape transparente 36 yardas (19mm x 32.9 m aproximadamente)</t>
  </si>
  <si>
    <t>Pintura TSS materiales</t>
  </si>
  <si>
    <t>KIT DE MEMORIA 8GB (4GBX2)</t>
  </si>
  <si>
    <t>Memoria USB 8GB</t>
  </si>
  <si>
    <t>Bombillos bajo consumo</t>
  </si>
  <si>
    <t>Lámparas de Emergencia</t>
  </si>
  <si>
    <t>Lámparas fluorescente 40 watts</t>
  </si>
  <si>
    <t>Lámparas fluorescente T8 18W 120V 60Hz</t>
  </si>
  <si>
    <t>Lámparas fluorescente T8 36W 120V 60Hz</t>
  </si>
  <si>
    <t>Lámparas fluorescentes 32 watts</t>
  </si>
  <si>
    <t>Lámparas fluorescentes en forma de U</t>
  </si>
  <si>
    <t>Plafones</t>
  </si>
  <si>
    <t>Materiales electricos (cables, canaletas, toma corrientes, interruptores, entre otros)</t>
  </si>
  <si>
    <t>Transformadores</t>
  </si>
  <si>
    <t>Acondicionador de Aire 18000BTU</t>
  </si>
  <si>
    <t>Compresores a/c</t>
  </si>
  <si>
    <t>Reglas plásticas transparentes de 12 pulgadas</t>
  </si>
  <si>
    <t>Auriculares compatibles con servidor virtual</t>
  </si>
  <si>
    <t>Teléfonos IP</t>
  </si>
  <si>
    <t>CD para lectura/escritura en blanco con caratula</t>
  </si>
  <si>
    <t>DVD 8.5 GB (DL) para lectura/escrituraEN BLANCO  CON CARATULA</t>
  </si>
  <si>
    <t>DVD para lectura/escritura en blanco con caratula</t>
  </si>
  <si>
    <t>PORTA CD PARA ESCRITORIO</t>
  </si>
  <si>
    <t>Computadora</t>
  </si>
  <si>
    <t>Impresora</t>
  </si>
  <si>
    <t>Laptop</t>
  </si>
  <si>
    <t>Monitor 19 pulgadas</t>
  </si>
  <si>
    <t>Mouse Optico</t>
  </si>
  <si>
    <t xml:space="preserve">Scanner </t>
  </si>
  <si>
    <t>Servidor</t>
  </si>
  <si>
    <t>Tarjeta Digium TE120P WildCard</t>
  </si>
  <si>
    <t>Teclado USB</t>
  </si>
  <si>
    <t>WS-C3750X-48T-S (Cisco Switch 3750X) 4 SFP IP Services</t>
  </si>
  <si>
    <t>Cartucho original HP 45A negro</t>
  </si>
  <si>
    <t>Cartucho original HP a color 6578D</t>
  </si>
  <si>
    <t>Cartucho original tinta impresora HP 122 Color</t>
  </si>
  <si>
    <t xml:space="preserve">Cartucho Original tinta impresora HP 122 Negro </t>
  </si>
  <si>
    <t>Cinta Epson 8750</t>
  </si>
  <si>
    <t>Cinta para Sumadora</t>
  </si>
  <si>
    <t>Toner original  HP Q2612A</t>
  </si>
  <si>
    <t>Toner Original Cannon x-25</t>
  </si>
  <si>
    <t>Toner Original CE390A</t>
  </si>
  <si>
    <t>Toner original CF280A</t>
  </si>
  <si>
    <t>Toner original HP Laserjet Q5945A</t>
  </si>
  <si>
    <t>Toner original HP Q7553A</t>
  </si>
  <si>
    <t>Toner original JP CE285A</t>
  </si>
  <si>
    <t>Toner original Lexmak X-340</t>
  </si>
  <si>
    <t>TONER ORIGINAL LEXMARK C544X1CG</t>
  </si>
  <si>
    <t>TONER ORIGINAL LEXMARK C544X1KG</t>
  </si>
  <si>
    <t>TONER ORIGINAL LEXMARK C544X1MG</t>
  </si>
  <si>
    <t>TONER ORIGINAL LEXMARK C544X1YG</t>
  </si>
  <si>
    <t>TONER ORIGINAL LEXMARK T630 12A7462</t>
  </si>
  <si>
    <t>Toner original Lexmark X644A11L</t>
  </si>
  <si>
    <t>TONER ORIGINAL XEROX 113R667 PE-16</t>
  </si>
  <si>
    <t>Máquina Sumadora</t>
  </si>
  <si>
    <t>Armazones 8 1/2 x 13</t>
  </si>
  <si>
    <t>Bandeja de Escritorio Horizontal</t>
  </si>
  <si>
    <t>Bandeja de Escritorio Verticales</t>
  </si>
  <si>
    <t>Almohadilla para sellos</t>
  </si>
  <si>
    <t xml:space="preserve">Banda de Goma </t>
  </si>
  <si>
    <t>Banda de Goma Grande</t>
  </si>
  <si>
    <t>BINDER CLIPS DE 20MM (pequeños)</t>
  </si>
  <si>
    <t>Caja</t>
  </si>
  <si>
    <t>BINDER CLIPS DE 25MM (medianos)</t>
  </si>
  <si>
    <t>BINDER CLIPS GRANDES DE 2'' (grandes)</t>
  </si>
  <si>
    <t>Borra para lápiz de Calidad Premium 40x19x13 mm aproximadamente</t>
  </si>
  <si>
    <t>Borrador para Pizarra Mágica</t>
  </si>
  <si>
    <t>Carpeta de 1</t>
  </si>
  <si>
    <t>Carpeta de 1.5</t>
  </si>
  <si>
    <t>Carpeta de 2</t>
  </si>
  <si>
    <t>Carpeta de 3</t>
  </si>
  <si>
    <t>Carpetas blancas con bolsillo, tamaño 8 ½ x 11 impreso a 3 colores Pantone, con logo de la TSS.</t>
  </si>
  <si>
    <t>Carpetas con tornillos, tamaño 8 ½ x 13, en percalina color azul con letras en pan de oro. (Consultoría Jurídica, Finanzas, Supervisión y Control, Administrativo)</t>
  </si>
  <si>
    <t>Cera para contar</t>
  </si>
  <si>
    <t>Chinches Pequeños</t>
  </si>
  <si>
    <t>Clip Pequeño 33 mm</t>
  </si>
  <si>
    <t>Clips grandes 50 mm</t>
  </si>
  <si>
    <t>Corrector Liquido Blanco de brocha</t>
  </si>
  <si>
    <t>Corrector Liquido Blanco tipo lapiz</t>
  </si>
  <si>
    <t>Dispensador de Tape Transparente</t>
  </si>
  <si>
    <t>Felpas Azules</t>
  </si>
  <si>
    <t>Felpas Negras</t>
  </si>
  <si>
    <t>Felpas rojas</t>
  </si>
  <si>
    <t>Folder Financieros</t>
  </si>
  <si>
    <t>Folder Manila 8 1/2 x 11</t>
  </si>
  <si>
    <t>Folder Manila 8 1/2 x 13</t>
  </si>
  <si>
    <t>Folder Manila 8 1/2 x 14</t>
  </si>
  <si>
    <t>Folder Partition de 1 division</t>
  </si>
  <si>
    <t>Folder Partition de 2 divisiones</t>
  </si>
  <si>
    <t xml:space="preserve">Gancho para Folder </t>
  </si>
  <si>
    <t xml:space="preserve">Grapa estándar </t>
  </si>
  <si>
    <t>Grapa grande de 13mm</t>
  </si>
  <si>
    <t>Grapadora Grande para 100 hojas</t>
  </si>
  <si>
    <t>Grapadora standard</t>
  </si>
  <si>
    <t xml:space="preserve">Lapicero Azul punta cilindrica media (1.00 mm) </t>
  </si>
  <si>
    <t xml:space="preserve">Lapicero Negro punta cilindrica media (1.00 mm) </t>
  </si>
  <si>
    <t xml:space="preserve">Lapicero rojo punta cilindrica media (1.00 mm) </t>
  </si>
  <si>
    <t>Lápiz de carbón</t>
  </si>
  <si>
    <t>Marcador Negro</t>
  </si>
  <si>
    <t>Marcadores para CD color negro</t>
  </si>
  <si>
    <t xml:space="preserve">Minas 0.7 </t>
  </si>
  <si>
    <t>Pendaflex 8 1/2 x 11</t>
  </si>
  <si>
    <t>Pendaflex 81/2 x 13</t>
  </si>
  <si>
    <t>Perforadora de 2 hoyos</t>
  </si>
  <si>
    <t>Perforadora de 2 hoyos para 40 hojas</t>
  </si>
  <si>
    <t>Perforadorade 3 hoyos</t>
  </si>
  <si>
    <t>Porta Clip</t>
  </si>
  <si>
    <t xml:space="preserve">Porta Lapiz </t>
  </si>
  <si>
    <t>Portaminas 0.7</t>
  </si>
  <si>
    <t>Resaltador Amarillo</t>
  </si>
  <si>
    <t>Resaltador Azul</t>
  </si>
  <si>
    <t>Paquete</t>
  </si>
  <si>
    <t>Resaltador Naranja</t>
  </si>
  <si>
    <t>Resaltador Rosado</t>
  </si>
  <si>
    <t>Resaltador Verde</t>
  </si>
  <si>
    <t>Sacagrapas</t>
  </si>
  <si>
    <t>Sellos pretintados</t>
  </si>
  <si>
    <t>Separadores de Carpeta</t>
  </si>
  <si>
    <t xml:space="preserve">Sobre blanco No. 10 </t>
  </si>
  <si>
    <t>Sobre manila 10 x 15</t>
  </si>
  <si>
    <t>Sobre manila 14x17</t>
  </si>
  <si>
    <t>Sobre manila 6 x 9</t>
  </si>
  <si>
    <t>Sobre manila 9 x 12</t>
  </si>
  <si>
    <t>Tablilla de cartón</t>
  </si>
  <si>
    <t>Tarjetero tipo banco</t>
  </si>
  <si>
    <t>Tijeras</t>
  </si>
  <si>
    <t>Tinta en roll-on azul</t>
  </si>
  <si>
    <t>Tinta en roll-on roja</t>
  </si>
  <si>
    <t>Tinta liquida para sellos azul</t>
  </si>
  <si>
    <t>Tinta liquida para sellos negro</t>
  </si>
  <si>
    <t>Tinta liquida para sellos roja</t>
  </si>
  <si>
    <t>Capa impermeable</t>
  </si>
  <si>
    <t>Zafacón</t>
  </si>
  <si>
    <t>Dispensador de Higienizador de Mano</t>
  </si>
  <si>
    <t>Gel antibacterial</t>
  </si>
  <si>
    <t>Jabón Líquido Manos</t>
  </si>
  <si>
    <t>Bebedero</t>
  </si>
  <si>
    <t>Café 1 Libra</t>
  </si>
  <si>
    <t>Cafetera Eléctrica</t>
  </si>
  <si>
    <t>Microondas</t>
  </si>
  <si>
    <t>Vasos plasticos No. 5</t>
  </si>
  <si>
    <t>Vasos plasticos No. 7</t>
  </si>
  <si>
    <t>Uniformes personal</t>
  </si>
  <si>
    <t>Etiqueta 1x4 (paquete de 100 hojas)</t>
  </si>
  <si>
    <t>Etiqueta 2x4 (paquete de 100 hojas)</t>
  </si>
  <si>
    <t>Etiqueta para CD/DVD, color blanco mate, diametro 4 5/8", para inkjet, 20 hojas, 2 etiquetas por hoja, adhesivo permanente</t>
  </si>
  <si>
    <t>Letrero autoadhesivo para puerta oficinas (Puerta CAE, Oficinas Regionales, SyC)</t>
  </si>
  <si>
    <t>Letrero informativo Torre Segguridad Social</t>
  </si>
  <si>
    <t>Letreros informativos</t>
  </si>
  <si>
    <t>Letreros pequeños con los nombres de areas</t>
  </si>
  <si>
    <t>POST IT BANDERITAS 25.4MM X 43.2MM</t>
  </si>
  <si>
    <t>POST IT MEDIANO 2" X 3"</t>
  </si>
  <si>
    <t>POST IT PEQUEÑO 2" X 1.5"</t>
  </si>
  <si>
    <t>POST IT-GRANDE 3" X 5"</t>
  </si>
  <si>
    <t>Archivo Modular</t>
  </si>
  <si>
    <t>Archivo Vertical de 2 gavetas</t>
  </si>
  <si>
    <t>Armario para oficina</t>
  </si>
  <si>
    <t>Divisiones Modulares Quinto Piso 8 estaciones</t>
  </si>
  <si>
    <t>Estantes Librero de 4 Niveles</t>
  </si>
  <si>
    <t>Mesa para sala de espera</t>
  </si>
  <si>
    <t>Paneles modulares para oficina CAE</t>
  </si>
  <si>
    <t>Reparación mobiliario deteriorado TSS</t>
  </si>
  <si>
    <t>Retorno para escritorio sin gavetas</t>
  </si>
  <si>
    <t>Silla Secretarial</t>
  </si>
  <si>
    <t>Sillón Ejecutivo</t>
  </si>
  <si>
    <t>Sillón Semiejecutivo</t>
  </si>
  <si>
    <t>Contrato mantenimiento acondicionadores de aires</t>
  </si>
  <si>
    <t>Mantenimiento electrico</t>
  </si>
  <si>
    <t xml:space="preserve"> Talonarios de 50 recibos de caja chica  Oficina Principal, impreso a 3 colores Pantone, enumerados, con original y una copia en papel NCR</t>
  </si>
  <si>
    <t xml:space="preserve"> Talonarios de 50 recibos de caja chica Centro Asistencia al Empleador, impreso a 3 colores Pantone, enumerados, con original y una copia en papel NCR</t>
  </si>
  <si>
    <t xml:space="preserve"> Talonarios de 50 recibos de caja chica Oficina Bavaro, impreso a 3 colores Pantone, enumerados, con original y una copia en papel NCR</t>
  </si>
  <si>
    <t xml:space="preserve"> Talonarios de 50 recibos de caja chica Oficina Puerto Plata, impreso a 3 colores Pantone, enumerados, con original y una copia en papel NCR</t>
  </si>
  <si>
    <t xml:space="preserve"> Talonarios de 50 recibos de caja chica Oficina Santiago, impreso a 3 colores Pantone, enumerados, con original y una copia en papel NCR</t>
  </si>
  <si>
    <t xml:space="preserve"> Talonarios de 50 recibos de caja chica Supervisión &amp; Control, impreso a 3 colores Pantone, enumerados, con original y una copia en papel NCR</t>
  </si>
  <si>
    <t>Agendas encuadernadas en Papel cáscara de huevo, borde en pan de oro y cubierta en percalina azul marino o negro, con impresión de Logo, año y nombre en plateado o dorado, a requerimiento de la TSS</t>
  </si>
  <si>
    <t>Bloques de libretas de apunte de 100 hojas c/u con el texto “Del escritorio de”</t>
  </si>
  <si>
    <t>Calendario de pared, tamaño 17 x 22, impreso a Full Color, en cartonite 14, 1 cara ponchados.</t>
  </si>
  <si>
    <t>Calendarios de escritorio tipo Tripode formado por 7 hojas tamaño 6 ½ x 4 ¼, impresas en Satinado 100, Full color, tiro y retro, base en cartonite 18, 1 cara sin impresión, tamaño 12 x 6 182 con tiro seco, terminación espiral</t>
  </si>
  <si>
    <t>Hojas timbradas con loguitos en papel bond 20  blanco tamaño 8 1/2 x 11</t>
  </si>
  <si>
    <t>Hojas timbradas en hilo blanco tamaño 8 1/2 x 11</t>
  </si>
  <si>
    <t>Hojas timbradas en papel bond 20 blanco tamaño 8 1/2 x 11</t>
  </si>
  <si>
    <t>Libretas de escritorio en papel bond 20 de 100 hojas con impreso Logo TSS</t>
  </si>
  <si>
    <t>Sobre blanco 9x12 timbrado</t>
  </si>
  <si>
    <t>Sobre timbrado 10x 15</t>
  </si>
  <si>
    <t>Sobre timbrado blanco 6 1/2 x 9 1/2</t>
  </si>
  <si>
    <t>Sobres Blanco Timbrado no. 10</t>
  </si>
  <si>
    <t>Talonarios de 100 Formularios Evaluación de Encuesta a la Calidad al servicio. impresión en negro, en papel bond 20, tamaño 8 ½ x 11</t>
  </si>
  <si>
    <t>Talonarios de 100 Hojas de solicitud de empleo TSS, impresión en negro, en papel bond 20, tamaño 8 ½ x 11</t>
  </si>
  <si>
    <t>Talonarios de 50 de Entrada de Material Gastable, impreso a 3 colores Pantone, en secuencia numérica, con un original y dos copias (Rosada y Amarilla) en papel NCR.</t>
  </si>
  <si>
    <t>Talonarios de 50 de entrada de mobiliarios y equipos, impresos a 3 colores Pantone, en secuencia numérica, con un original y dos copias (azul y amarilla) en papel NCR.</t>
  </si>
  <si>
    <t>Talonarios de 50 de traslado de activos fijos, impresos a 3 colores Pantone, tamaño 8 ½ x 11, en secuencia numérica, con un original y dos copias (azul y rosado) en papel NCR.</t>
  </si>
  <si>
    <t>Talonarios de 50 Recibo de Ingreso, impreso a 3 colores Pantone,  numerados, un original y dos copias (azul y rosado) en papel NCR</t>
  </si>
  <si>
    <t>Tarjetas de Presentación en opalina 100 a full color con escudo full color en relieve</t>
  </si>
  <si>
    <t>Tarjetas de presentación en opalina 100 con el logo TSS Full color</t>
  </si>
  <si>
    <t>Tarjetas de Presentación en opalina 100 Con escudo en pan de oro, logo TSS Full color</t>
  </si>
  <si>
    <t>Volantes de sugerencias en papel bond 20, impreso a 3 colores</t>
  </si>
  <si>
    <t>Bloque Primeros Auxilios</t>
  </si>
  <si>
    <t>Capacitacion  Gestion de Riesgos</t>
  </si>
  <si>
    <t>Capacitacion Acciones Preventivas y correctivas</t>
  </si>
  <si>
    <t>Capacitacion Auditoria de Gestion Operativa</t>
  </si>
  <si>
    <t>Capacitacion Derecho Civil</t>
  </si>
  <si>
    <t>Capacitacion Estudio de la Norma ISO 9001:2008</t>
  </si>
  <si>
    <t>Capacitacion Gestion de Continuidad de Negocios Estandard BS-25999</t>
  </si>
  <si>
    <t>Capacitacion Interpretacion de Estados Financieros</t>
  </si>
  <si>
    <t>Capacitacion Ley de Fideicomiso</t>
  </si>
  <si>
    <t>Capacitacion Procedimiento Adm</t>
  </si>
  <si>
    <t>Capacitacion Procedimiento Constitucional Laboral</t>
  </si>
  <si>
    <t>Diplomado en Archivistica</t>
  </si>
  <si>
    <t>Talonario Desembolso Provisional de Caja Chica</t>
  </si>
  <si>
    <t>Talonario de 50 recibos de caja chica dos nuevas oficinas regionales, impreso a 3 colores Pantone, enumerados, con original y una copia en papel NCR</t>
  </si>
  <si>
    <t>Escritorio grande</t>
  </si>
  <si>
    <t>Escritorio pequeño</t>
  </si>
  <si>
    <t>Sillas de visita</t>
  </si>
  <si>
    <t>Sillas Plasticas</t>
  </si>
  <si>
    <t>Mesa Plegable para cocina</t>
  </si>
  <si>
    <t>Armario de metal</t>
  </si>
  <si>
    <t>Archivo Vertical de 4 gavetas</t>
  </si>
  <si>
    <t>Dispensador Papel de baño</t>
  </si>
  <si>
    <t>Sistema informatico de Gestion de Documentos</t>
  </si>
  <si>
    <t>8013 - Servicios Inmobiliarios</t>
  </si>
  <si>
    <t>Alquiler Local para Archivo Central</t>
  </si>
  <si>
    <t>Alquiler Local para oficina regional</t>
  </si>
  <si>
    <t>Consultoria para elaboracion e implementacion Sistema de Gestion de Riesgos</t>
  </si>
  <si>
    <t>Inversor con sus baterias</t>
  </si>
  <si>
    <t>Adecuacion, cableado e iluminacion nuevas oficinas regionales y area de archivo</t>
  </si>
  <si>
    <t>Adquisicion e instalacion Unidades de acondicionadores de aire para nuevas oficinas regionales y area de archivo</t>
  </si>
  <si>
    <t>Utiles de cocina para nuevas oficinas</t>
  </si>
  <si>
    <t>Servicio de instalacion y monitoreo de Alarma</t>
  </si>
  <si>
    <t>Fotocopiadoras</t>
  </si>
  <si>
    <t>Servicio de Conserjeria para oficinas</t>
  </si>
  <si>
    <t>Servicio de Limpieza de Ductos</t>
  </si>
  <si>
    <t xml:space="preserve">Plantas decorativas </t>
  </si>
  <si>
    <t xml:space="preserve">Pergaminos transparentes. </t>
  </si>
  <si>
    <t xml:space="preserve">Pergaminos color negro. </t>
  </si>
  <si>
    <t xml:space="preserve">Espirales de 12mm </t>
  </si>
  <si>
    <t xml:space="preserve">Espirales de 14mm </t>
  </si>
  <si>
    <t xml:space="preserve">Espirales de 16mm </t>
  </si>
  <si>
    <t>Tableta Electronica (Tipo IPAD)</t>
  </si>
  <si>
    <t>CARTUCHO HP A COLOR 6578D</t>
  </si>
  <si>
    <t>Mouse Inalambrico</t>
  </si>
  <si>
    <t>Volantes impreso info de TSS para OAI</t>
  </si>
  <si>
    <t>Sacapuntas eléctricos</t>
  </si>
  <si>
    <t>Protector de hoja liso y fuerte</t>
  </si>
  <si>
    <t xml:space="preserve">Marcadores para pizzarra mágica azul </t>
  </si>
  <si>
    <t>Marcadores para pizzarra mágica rojo</t>
  </si>
  <si>
    <t>Marcadores para pizzarra mágica negro</t>
  </si>
  <si>
    <t>Marcadores para pizzarra mágica verde</t>
  </si>
  <si>
    <t>Mouse Pad</t>
  </si>
  <si>
    <t>Bonos Madres</t>
  </si>
  <si>
    <t>Bonos Padres</t>
  </si>
  <si>
    <t>Bonos Escolares</t>
  </si>
  <si>
    <t xml:space="preserve">Bonos de Navidad </t>
  </si>
  <si>
    <t>Obsequios San Valentin</t>
  </si>
  <si>
    <t>Obsequios Aniversario TSS</t>
  </si>
  <si>
    <t>Actividad Aniversario TSS</t>
  </si>
  <si>
    <t xml:space="preserve">Actividad Día de las Madres </t>
  </si>
  <si>
    <t>Actividad Día de los Padres</t>
  </si>
  <si>
    <t>Actividad Navideña</t>
  </si>
  <si>
    <t>Rifa Navideña</t>
  </si>
  <si>
    <t>Campamento de Verano</t>
  </si>
  <si>
    <t>Actividades Deportivas</t>
  </si>
  <si>
    <t xml:space="preserve">CPU </t>
  </si>
  <si>
    <t>Buzones de Sugerencia</t>
  </si>
  <si>
    <t>Impresora a color</t>
  </si>
  <si>
    <t>Carnetización</t>
  </si>
  <si>
    <t>Capacitaciones (cantidad aproximada)</t>
  </si>
  <si>
    <t xml:space="preserve">Papel a Color </t>
  </si>
  <si>
    <t>Papel de Construcción</t>
  </si>
  <si>
    <t>Auriculares compatibles con servidor virtual ASAP</t>
  </si>
  <si>
    <t>Formulario de quejas y sugerencias</t>
  </si>
  <si>
    <t>Scanners compatible con servidor virtual</t>
  </si>
  <si>
    <t>Llavines para escritorios</t>
  </si>
  <si>
    <t>Llavines para archivos</t>
  </si>
  <si>
    <t>NOMBRE DE LA ENTIDAD: TESORERIA DE LA SEGURIDAD SOCIAL</t>
  </si>
  <si>
    <t>PLAN ANUAL DE COMPRAS Y CONTRATACIONES AÑO 2014</t>
  </si>
  <si>
    <t>Placa de reconocimiento grande</t>
  </si>
  <si>
    <t>Placa de reconocimiento pequeña</t>
  </si>
  <si>
    <t>9000 - Servicios de Viajes, Alimentación, Alojamiento y Entretenimiento</t>
  </si>
  <si>
    <t xml:space="preserve">Capacitaciones   </t>
  </si>
  <si>
    <t>Difusores 2x4</t>
  </si>
  <si>
    <t>Pizzarra magica</t>
  </si>
  <si>
    <t>Estadia auditores para uditoría externa de calidad, valor aproximado</t>
  </si>
  <si>
    <t>Presupuesto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</si>
</sst>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1" fillId="0" borderId="0" xfId="0" applyFont="1"/>
    <xf numFmtId="1" fontId="11" fillId="0" borderId="0" xfId="0" applyNumberFormat="1" applyFont="1"/>
    <xf numFmtId="0" fontId="11" fillId="0" borderId="0" xfId="0" applyNumberFormat="1" applyFont="1"/>
    <xf numFmtId="164" fontId="11" fillId="0" borderId="0" xfId="0" applyNumberFormat="1" applyFont="1"/>
    <xf numFmtId="0" fontId="11" fillId="0" borderId="0" xfId="0" quotePrefix="1" applyNumberFormat="1" applyFont="1" applyFill="1" applyAlignment="1">
      <alignment horizontal="left"/>
    </xf>
    <xf numFmtId="1" fontId="6" fillId="0" borderId="0" xfId="0" applyNumberFormat="1" applyFont="1"/>
    <xf numFmtId="0" fontId="6" fillId="0" borderId="0" xfId="0" applyNumberFormat="1" applyFont="1"/>
    <xf numFmtId="164" fontId="6" fillId="0" borderId="0" xfId="0" applyNumberFormat="1" applyFont="1"/>
    <xf numFmtId="0" fontId="6" fillId="0" borderId="0" xfId="0" quotePrefix="1" applyNumberFormat="1" applyFont="1" applyFill="1" applyAlignment="1">
      <alignment horizontal="left"/>
    </xf>
    <xf numFmtId="164" fontId="2" fillId="0" borderId="0" xfId="0" applyNumberFormat="1" applyFont="1"/>
    <xf numFmtId="0" fontId="11" fillId="0" borderId="0" xfId="0" applyNumberFormat="1" applyFont="1" applyBorder="1"/>
    <xf numFmtId="164" fontId="11" fillId="0" borderId="0" xfId="0" applyNumberFormat="1" applyFont="1" applyBorder="1"/>
    <xf numFmtId="0" fontId="11" fillId="0" borderId="0" xfId="0" quotePrefix="1" applyNumberFormat="1" applyFont="1" applyFill="1" applyBorder="1" applyAlignment="1">
      <alignment horizontal="left"/>
    </xf>
    <xf numFmtId="164" fontId="5" fillId="0" borderId="0" xfId="0" applyNumberFormat="1" applyFont="1" applyBorder="1"/>
    <xf numFmtId="164" fontId="5" fillId="0" borderId="0" xfId="0" applyNumberFormat="1" applyFont="1"/>
    <xf numFmtId="0" fontId="5" fillId="0" borderId="0" xfId="0" applyFont="1" applyBorder="1"/>
    <xf numFmtId="0" fontId="5" fillId="0" borderId="0" xfId="0" applyFont="1"/>
    <xf numFmtId="0" fontId="2" fillId="0" borderId="0" xfId="0" applyFont="1"/>
    <xf numFmtId="1" fontId="5" fillId="0" borderId="0" xfId="0" applyNumberFormat="1" applyFont="1"/>
    <xf numFmtId="0" fontId="5" fillId="0" borderId="0" xfId="0" applyNumberFormat="1" applyFont="1" applyBorder="1"/>
    <xf numFmtId="0" fontId="2" fillId="0" borderId="0" xfId="0" applyFont="1"/>
    <xf numFmtId="0" fontId="2" fillId="0" borderId="0" xfId="0" applyFont="1"/>
    <xf numFmtId="0" fontId="2" fillId="0" borderId="0" xfId="0" applyFont="1"/>
    <xf numFmtId="0" fontId="12" fillId="0" borderId="0" xfId="0" applyFont="1"/>
    <xf numFmtId="1" fontId="12" fillId="0" borderId="0" xfId="0" applyNumberFormat="1" applyFont="1"/>
    <xf numFmtId="0" fontId="12" fillId="0" borderId="0" xfId="0" applyNumberFormat="1" applyFont="1" applyBorder="1"/>
    <xf numFmtId="164" fontId="12" fillId="0" borderId="0" xfId="0" applyNumberFormat="1" applyFont="1" applyBorder="1"/>
    <xf numFmtId="0" fontId="12" fillId="0" borderId="0" xfId="0" quotePrefix="1" applyNumberFormat="1" applyFont="1" applyFill="1" applyBorder="1" applyAlignment="1">
      <alignment horizontal="left"/>
    </xf>
    <xf numFmtId="164" fontId="0" fillId="0" borderId="0" xfId="0" applyNumberFormat="1" applyFont="1"/>
    <xf numFmtId="164" fontId="5" fillId="0" borderId="0" xfId="0" applyNumberFormat="1" applyFont="1" applyFill="1" applyBorder="1"/>
    <xf numFmtId="43" fontId="2" fillId="0" borderId="0" xfId="2" applyFont="1"/>
    <xf numFmtId="44" fontId="2" fillId="0" borderId="0" xfId="3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4">
    <cellStyle name="Comma" xfId="2" builtinId="3"/>
    <cellStyle name="Currency" xfId="3" builtinId="4"/>
    <cellStyle name="Euro" xfId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66675</xdr:rowOff>
    </xdr:from>
    <xdr:to>
      <xdr:col>2</xdr:col>
      <xdr:colOff>1051672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B10:P314" insertRowShift="1" totalsRowShown="0" headerRowDxfId="16" dataDxfId="15">
  <autoFilter ref="B10:P314"/>
  <sortState ref="B11:P319">
    <sortCondition ref="B10:B319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- SNCC.F.053 (3)'!$E11:$H11)</calculatedColumnFormula>
    </tableColumn>
    <tableColumn id="20" name="PRECIO UNITARIO ESTIMADO" dataDxfId="6"/>
    <tableColumn id="6" name="COSTO TOTAL UNITARIO ESTIMADO" dataDxfId="5">
      <calculatedColumnFormula>+Tabla13[[#This Row],[PRECIO UNITARIO ESTIMADO]]*Tabla13[[#This Row],[CANTIDAD TOTAL]]</calculatedColumnFormula>
    </tableColumn>
    <tableColumn id="10" name="COSTO TOTAL POR CÓDIGO DE CATÁLOGO DE BIENES Y SERVICIOS (CBS)" dataDxfId="4">
      <calculatedColumnFormula>SUM(K11:K15)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4"/>
  <sheetViews>
    <sheetView tabSelected="1" topLeftCell="A6" zoomScale="70" zoomScaleNormal="70" workbookViewId="0">
      <pane ySplit="5" topLeftCell="A298" activePane="bottomLeft" state="frozen"/>
      <selection activeCell="A6" sqref="A6"/>
      <selection pane="bottomLeft" activeCell="N11" sqref="N11:N314"/>
    </sheetView>
  </sheetViews>
  <sheetFormatPr defaultColWidth="11.42578125" defaultRowHeight="18" x14ac:dyDescent="0.25"/>
  <cols>
    <col min="1" max="1" width="4.42578125" style="45" customWidth="1"/>
    <col min="2" max="2" width="32.85546875" style="23" customWidth="1"/>
    <col min="3" max="3" width="42.7109375" style="23" customWidth="1"/>
    <col min="4" max="4" width="13.28515625" style="23" customWidth="1"/>
    <col min="5" max="5" width="7.5703125" style="23" customWidth="1"/>
    <col min="6" max="6" width="8" style="23" customWidth="1"/>
    <col min="7" max="8" width="7.42578125" style="23" customWidth="1"/>
    <col min="9" max="9" width="19.140625" style="23" customWidth="1"/>
    <col min="10" max="10" width="29.140625" style="23" customWidth="1"/>
    <col min="11" max="11" width="25.5703125" style="23" customWidth="1"/>
    <col min="12" max="12" width="39.28515625" style="23" customWidth="1"/>
    <col min="13" max="13" width="46.7109375" style="23" customWidth="1"/>
    <col min="14" max="14" width="33.85546875" style="23" customWidth="1"/>
    <col min="15" max="15" width="39.28515625" style="23" customWidth="1"/>
    <col min="16" max="16" width="37.7109375" style="23" customWidth="1"/>
    <col min="17" max="17" width="19.42578125" style="23" customWidth="1"/>
    <col min="18" max="18" width="18.85546875" style="23" customWidth="1"/>
    <col min="19" max="19" width="17.140625" style="23" customWidth="1"/>
    <col min="20" max="20" width="21.42578125" style="23" customWidth="1"/>
    <col min="21" max="21" width="64.5703125" style="23" customWidth="1"/>
    <col min="22" max="22" width="20.85546875" style="23" customWidth="1"/>
    <col min="23" max="23" width="11.42578125" style="23" customWidth="1"/>
    <col min="24" max="24" width="52.28515625" style="23" customWidth="1"/>
    <col min="25" max="25" width="17.7109375" style="23" customWidth="1"/>
    <col min="26" max="16384" width="11.42578125" style="23"/>
  </cols>
  <sheetData>
    <row r="1" spans="2:24" ht="18.75" thickBot="1" x14ac:dyDescent="0.3"/>
    <row r="2" spans="2:24" ht="23.25" customHeight="1" x14ac:dyDescent="0.25">
      <c r="B2" s="9" t="s">
        <v>25</v>
      </c>
      <c r="O2" s="12" t="s">
        <v>2</v>
      </c>
      <c r="P2" s="21"/>
    </row>
    <row r="3" spans="2:24" ht="22.5" customHeight="1" x14ac:dyDescent="0.25">
      <c r="B3" s="57"/>
      <c r="O3" s="13" t="s">
        <v>3</v>
      </c>
      <c r="P3" s="22"/>
    </row>
    <row r="4" spans="2:24" ht="20.25" x14ac:dyDescent="0.3">
      <c r="B4" s="57"/>
      <c r="C4" s="24"/>
      <c r="D4" s="24"/>
      <c r="E4" s="24"/>
      <c r="F4" s="24"/>
      <c r="G4" s="24"/>
      <c r="H4" s="24"/>
      <c r="I4" s="24"/>
      <c r="J4" s="24"/>
      <c r="K4" s="24"/>
      <c r="L4" s="24"/>
      <c r="O4" s="13" t="s">
        <v>4</v>
      </c>
      <c r="P4" s="14">
        <v>1</v>
      </c>
    </row>
    <row r="5" spans="2:24" ht="17.25" customHeight="1" thickBot="1" x14ac:dyDescent="0.3">
      <c r="B5" s="57"/>
      <c r="C5" s="10"/>
      <c r="D5" s="10"/>
      <c r="E5" s="10"/>
      <c r="F5" s="10"/>
      <c r="G5" s="10"/>
      <c r="H5" s="10"/>
      <c r="I5" s="10"/>
      <c r="J5" s="10"/>
      <c r="K5" s="10"/>
      <c r="L5" s="10"/>
      <c r="O5" s="15" t="s">
        <v>12</v>
      </c>
      <c r="P5" s="16">
        <v>10</v>
      </c>
    </row>
    <row r="6" spans="2:24" ht="29.25" customHeight="1" x14ac:dyDescent="0.3">
      <c r="B6" s="58" t="s">
        <v>626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2:24" x14ac:dyDescent="0.25">
      <c r="B7" s="59" t="s">
        <v>627</v>
      </c>
      <c r="C7" s="59"/>
      <c r="D7" s="10"/>
      <c r="E7" s="10"/>
      <c r="F7" s="10"/>
      <c r="G7" s="10"/>
      <c r="H7" s="10"/>
      <c r="I7" s="10"/>
      <c r="J7" s="10"/>
      <c r="K7" s="10"/>
      <c r="L7" s="10"/>
    </row>
    <row r="8" spans="2:24" ht="18.75" thickBot="1" x14ac:dyDescent="0.3">
      <c r="L8" s="56"/>
    </row>
    <row r="9" spans="2:24" x14ac:dyDescent="0.25">
      <c r="D9" s="2"/>
      <c r="E9" s="60" t="s">
        <v>15</v>
      </c>
      <c r="F9" s="61"/>
      <c r="G9" s="61"/>
      <c r="H9" s="62"/>
      <c r="I9" s="2"/>
      <c r="J9" s="2"/>
      <c r="K9" s="2"/>
      <c r="L9" s="2"/>
    </row>
    <row r="10" spans="2:24" ht="97.5" customHeight="1" x14ac:dyDescent="0.25">
      <c r="B10" s="17" t="s">
        <v>11</v>
      </c>
      <c r="C10" s="18" t="s">
        <v>318</v>
      </c>
      <c r="D10" s="18" t="s">
        <v>0</v>
      </c>
      <c r="E10" s="19" t="s">
        <v>7</v>
      </c>
      <c r="F10" s="19" t="s">
        <v>8</v>
      </c>
      <c r="G10" s="19" t="s">
        <v>9</v>
      </c>
      <c r="H10" s="19" t="s">
        <v>10</v>
      </c>
      <c r="I10" s="18" t="s">
        <v>5</v>
      </c>
      <c r="J10" s="18" t="s">
        <v>16</v>
      </c>
      <c r="K10" s="18" t="s">
        <v>319</v>
      </c>
      <c r="L10" s="18" t="s">
        <v>317</v>
      </c>
      <c r="M10" s="18" t="s">
        <v>19</v>
      </c>
      <c r="N10" s="18" t="s">
        <v>6</v>
      </c>
      <c r="O10" s="18" t="s">
        <v>1</v>
      </c>
      <c r="P10" s="20" t="s">
        <v>13</v>
      </c>
      <c r="R10" s="5"/>
      <c r="S10" s="5"/>
      <c r="T10" s="5"/>
      <c r="U10" s="5"/>
      <c r="V10" s="5"/>
    </row>
    <row r="11" spans="2:24" x14ac:dyDescent="0.25">
      <c r="B11" s="6" t="s">
        <v>54</v>
      </c>
      <c r="C11" s="6" t="s">
        <v>322</v>
      </c>
      <c r="D11" s="6" t="s">
        <v>337</v>
      </c>
      <c r="E11" s="6">
        <v>267</v>
      </c>
      <c r="F11" s="6">
        <v>262</v>
      </c>
      <c r="G11" s="6">
        <v>269</v>
      </c>
      <c r="H11" s="6">
        <v>263</v>
      </c>
      <c r="I11" s="7">
        <f>SUM(Tabla13[[#This Row],[PRIMER TRIMESTRE]:[CUARTO TRIMESTRE]])</f>
        <v>1061</v>
      </c>
      <c r="J11" s="8">
        <v>89.62</v>
      </c>
      <c r="K11" s="8">
        <f>+Tabla13[[#This Row],[PRECIO UNITARIO ESTIMADO]]*Tabla13[[#This Row],[CANTIDAD TOTAL]]</f>
        <v>95086.82</v>
      </c>
      <c r="L11" s="8">
        <f>SUM(K11:K25)</f>
        <v>511845.81999999995</v>
      </c>
      <c r="M11" s="6" t="s">
        <v>20</v>
      </c>
      <c r="N11" s="6" t="s">
        <v>635</v>
      </c>
      <c r="O11" s="8"/>
      <c r="P11" s="6"/>
      <c r="U11" s="4" t="s">
        <v>26</v>
      </c>
      <c r="X11" s="11" t="s">
        <v>23</v>
      </c>
    </row>
    <row r="12" spans="2:24" x14ac:dyDescent="0.25">
      <c r="B12" s="6" t="s">
        <v>54</v>
      </c>
      <c r="C12" s="6" t="s">
        <v>323</v>
      </c>
      <c r="D12" s="6" t="s">
        <v>337</v>
      </c>
      <c r="E12" s="6">
        <v>71</v>
      </c>
      <c r="F12" s="6">
        <v>65</v>
      </c>
      <c r="G12" s="6">
        <v>59</v>
      </c>
      <c r="H12" s="6">
        <v>40</v>
      </c>
      <c r="I12" s="7">
        <f>SUM(Tabla13[[#This Row],[PRIMER TRIMESTRE]:[CUARTO TRIMESTRE]])</f>
        <v>235</v>
      </c>
      <c r="J12" s="8">
        <v>17.989999999999998</v>
      </c>
      <c r="K12" s="8">
        <f>+Tabla13[[#This Row],[PRECIO UNITARIO ESTIMADO]]*Tabla13[[#This Row],[CANTIDAD TOTAL]]</f>
        <v>4227.6499999999996</v>
      </c>
      <c r="L12" s="8"/>
      <c r="M12" s="6" t="s">
        <v>20</v>
      </c>
      <c r="N12" s="6" t="s">
        <v>635</v>
      </c>
      <c r="O12" s="8"/>
      <c r="P12" s="6"/>
      <c r="U12" s="4" t="s">
        <v>27</v>
      </c>
      <c r="X12" s="11" t="s">
        <v>24</v>
      </c>
    </row>
    <row r="13" spans="2:24" x14ac:dyDescent="0.25">
      <c r="B13" s="6" t="s">
        <v>54</v>
      </c>
      <c r="C13" s="6" t="s">
        <v>324</v>
      </c>
      <c r="D13" s="6" t="s">
        <v>337</v>
      </c>
      <c r="E13" s="6">
        <f>79+6</f>
        <v>85</v>
      </c>
      <c r="F13" s="6">
        <v>61</v>
      </c>
      <c r="G13" s="6">
        <v>71</v>
      </c>
      <c r="H13" s="6">
        <v>43</v>
      </c>
      <c r="I13" s="7">
        <f>SUM(Tabla13[[#This Row],[PRIMER TRIMESTRE]:[CUARTO TRIMESTRE]])</f>
        <v>260</v>
      </c>
      <c r="J13" s="8">
        <v>12.7</v>
      </c>
      <c r="K13" s="8">
        <f>+Tabla13[[#This Row],[PRECIO UNITARIO ESTIMADO]]*Tabla13[[#This Row],[CANTIDAD TOTAL]]</f>
        <v>3302</v>
      </c>
      <c r="L13" s="8"/>
      <c r="M13" s="6" t="s">
        <v>20</v>
      </c>
      <c r="N13" s="6" t="s">
        <v>635</v>
      </c>
      <c r="O13" s="8"/>
      <c r="P13" s="6"/>
      <c r="U13" s="4" t="s">
        <v>28</v>
      </c>
      <c r="X13" s="11" t="s">
        <v>22</v>
      </c>
    </row>
    <row r="14" spans="2:24" x14ac:dyDescent="0.25">
      <c r="B14" s="6" t="s">
        <v>54</v>
      </c>
      <c r="C14" s="6" t="s">
        <v>325</v>
      </c>
      <c r="D14" s="6" t="s">
        <v>337</v>
      </c>
      <c r="E14" s="6">
        <v>4</v>
      </c>
      <c r="F14" s="6">
        <v>1</v>
      </c>
      <c r="G14" s="6">
        <v>3</v>
      </c>
      <c r="H14" s="6">
        <v>0</v>
      </c>
      <c r="I14" s="7">
        <f>SUM(Tabla13[[#This Row],[PRIMER TRIMESTRE]:[CUARTO TRIMESTRE]])</f>
        <v>8</v>
      </c>
      <c r="J14" s="8">
        <v>527.46</v>
      </c>
      <c r="K14" s="8">
        <f>+Tabla13[[#This Row],[PRECIO UNITARIO ESTIMADO]]*Tabla13[[#This Row],[CANTIDAD TOTAL]]</f>
        <v>4219.68</v>
      </c>
      <c r="L14" s="8"/>
      <c r="M14" s="6" t="s">
        <v>20</v>
      </c>
      <c r="N14" s="6" t="s">
        <v>635</v>
      </c>
      <c r="O14" s="8"/>
      <c r="P14" s="6"/>
      <c r="U14" s="4" t="s">
        <v>29</v>
      </c>
      <c r="X14" s="11" t="s">
        <v>21</v>
      </c>
    </row>
    <row r="15" spans="2:24" x14ac:dyDescent="0.25">
      <c r="B15" s="6" t="s">
        <v>54</v>
      </c>
      <c r="C15" s="6" t="s">
        <v>326</v>
      </c>
      <c r="D15" s="6" t="s">
        <v>337</v>
      </c>
      <c r="E15" s="6">
        <v>4</v>
      </c>
      <c r="F15" s="6">
        <v>1</v>
      </c>
      <c r="G15" s="6">
        <v>1</v>
      </c>
      <c r="H15" s="6">
        <v>0</v>
      </c>
      <c r="I15" s="7">
        <f>SUM(Tabla13[[#This Row],[PRIMER TRIMESTRE]:[CUARTO TRIMESTRE]])</f>
        <v>6</v>
      </c>
      <c r="J15" s="8">
        <v>64.709999999999994</v>
      </c>
      <c r="K15" s="8">
        <f>+Tabla13[[#This Row],[PRECIO UNITARIO ESTIMADO]]*Tabla13[[#This Row],[CANTIDAD TOTAL]]</f>
        <v>388.26</v>
      </c>
      <c r="L15" s="8"/>
      <c r="M15" s="6" t="s">
        <v>20</v>
      </c>
      <c r="N15" s="6" t="s">
        <v>635</v>
      </c>
      <c r="O15" s="8"/>
      <c r="P15" s="6"/>
      <c r="U15" s="4" t="s">
        <v>30</v>
      </c>
      <c r="X15" s="11" t="s">
        <v>20</v>
      </c>
    </row>
    <row r="16" spans="2:24" x14ac:dyDescent="0.25">
      <c r="B16" s="6" t="s">
        <v>54</v>
      </c>
      <c r="C16" s="6" t="s">
        <v>327</v>
      </c>
      <c r="D16" s="6" t="s">
        <v>337</v>
      </c>
      <c r="E16" s="6">
        <v>11</v>
      </c>
      <c r="F16" s="6">
        <v>4</v>
      </c>
      <c r="G16" s="6">
        <v>2</v>
      </c>
      <c r="H16" s="6">
        <v>0</v>
      </c>
      <c r="I16" s="7">
        <f>SUM(Tabla13[[#This Row],[PRIMER TRIMESTRE]:[CUARTO TRIMESTRE]])</f>
        <v>17</v>
      </c>
      <c r="J16" s="8">
        <v>167.64</v>
      </c>
      <c r="K16" s="8">
        <f>+Tabla13[[#This Row],[PRECIO UNITARIO ESTIMADO]]*Tabla13[[#This Row],[CANTIDAD TOTAL]]</f>
        <v>2849.8799999999997</v>
      </c>
      <c r="L16" s="8"/>
      <c r="M16" s="6" t="s">
        <v>20</v>
      </c>
      <c r="N16" s="6" t="s">
        <v>635</v>
      </c>
      <c r="O16" s="8"/>
      <c r="P16" s="6"/>
      <c r="U16" s="4" t="s">
        <v>31</v>
      </c>
      <c r="X16" s="11" t="s">
        <v>17</v>
      </c>
    </row>
    <row r="17" spans="2:24" x14ac:dyDescent="0.25">
      <c r="B17" s="6" t="s">
        <v>54</v>
      </c>
      <c r="C17" s="6" t="s">
        <v>328</v>
      </c>
      <c r="D17" s="6" t="s">
        <v>337</v>
      </c>
      <c r="E17" s="6">
        <v>4</v>
      </c>
      <c r="F17" s="6">
        <v>0</v>
      </c>
      <c r="G17" s="6">
        <v>2</v>
      </c>
      <c r="H17" s="6">
        <v>0</v>
      </c>
      <c r="I17" s="7">
        <f>SUM(Tabla13[[#This Row],[PRIMER TRIMESTRE]:[CUARTO TRIMESTRE]])</f>
        <v>6</v>
      </c>
      <c r="J17" s="8">
        <v>121</v>
      </c>
      <c r="K17" s="8">
        <f>+Tabla13[[#This Row],[PRECIO UNITARIO ESTIMADO]]*Tabla13[[#This Row],[CANTIDAD TOTAL]]</f>
        <v>726</v>
      </c>
      <c r="L17" s="8"/>
      <c r="M17" s="6" t="s">
        <v>20</v>
      </c>
      <c r="N17" s="6" t="s">
        <v>635</v>
      </c>
      <c r="O17" s="8"/>
      <c r="P17" s="6"/>
      <c r="U17" s="4" t="s">
        <v>32</v>
      </c>
      <c r="X17" s="11" t="s">
        <v>18</v>
      </c>
    </row>
    <row r="18" spans="2:24" x14ac:dyDescent="0.25">
      <c r="B18" s="6" t="s">
        <v>54</v>
      </c>
      <c r="C18" s="6" t="s">
        <v>329</v>
      </c>
      <c r="D18" s="6" t="s">
        <v>337</v>
      </c>
      <c r="E18" s="6">
        <v>5</v>
      </c>
      <c r="F18" s="6">
        <v>5</v>
      </c>
      <c r="G18" s="6">
        <v>5</v>
      </c>
      <c r="H18" s="6">
        <v>0</v>
      </c>
      <c r="I18" s="7">
        <f>SUM(Tabla13[[#This Row],[PRIMER TRIMESTRE]:[CUARTO TRIMESTRE]])</f>
        <v>15</v>
      </c>
      <c r="J18" s="8">
        <v>163.33000000000001</v>
      </c>
      <c r="K18" s="8">
        <f>+Tabla13[[#This Row],[PRECIO UNITARIO ESTIMADO]]*Tabla13[[#This Row],[CANTIDAD TOTAL]]</f>
        <v>2449.9500000000003</v>
      </c>
      <c r="L18" s="8"/>
      <c r="M18" s="6" t="s">
        <v>20</v>
      </c>
      <c r="N18" s="6" t="s">
        <v>635</v>
      </c>
      <c r="O18" s="8"/>
      <c r="P18" s="6"/>
      <c r="U18" s="4" t="s">
        <v>33</v>
      </c>
      <c r="X18" s="11"/>
    </row>
    <row r="19" spans="2:24" x14ac:dyDescent="0.25">
      <c r="B19" s="6" t="s">
        <v>54</v>
      </c>
      <c r="C19" s="6" t="s">
        <v>330</v>
      </c>
      <c r="D19" s="6" t="s">
        <v>338</v>
      </c>
      <c r="E19" s="6">
        <v>323</v>
      </c>
      <c r="F19" s="6">
        <v>322</v>
      </c>
      <c r="G19" s="6">
        <v>373</v>
      </c>
      <c r="H19" s="6">
        <v>302</v>
      </c>
      <c r="I19" s="7">
        <f>SUM(Tabla13[[#This Row],[PRIMER TRIMESTRE]:[CUARTO TRIMESTRE]])</f>
        <v>1320</v>
      </c>
      <c r="J19" s="8">
        <v>143.96</v>
      </c>
      <c r="K19" s="8">
        <f>+Tabla13[[#This Row],[PRECIO UNITARIO ESTIMADO]]*Tabla13[[#This Row],[CANTIDAD TOTAL]]</f>
        <v>190027.2</v>
      </c>
      <c r="L19" s="8"/>
      <c r="M19" s="6" t="s">
        <v>20</v>
      </c>
      <c r="N19" s="6" t="s">
        <v>635</v>
      </c>
      <c r="O19" s="8"/>
      <c r="P19" s="6"/>
      <c r="U19" s="4" t="s">
        <v>34</v>
      </c>
      <c r="X19" s="11"/>
    </row>
    <row r="20" spans="2:24" x14ac:dyDescent="0.25">
      <c r="B20" s="6" t="s">
        <v>54</v>
      </c>
      <c r="C20" s="6" t="s">
        <v>331</v>
      </c>
      <c r="D20" s="6" t="s">
        <v>338</v>
      </c>
      <c r="E20" s="6">
        <v>5</v>
      </c>
      <c r="F20" s="6">
        <v>3</v>
      </c>
      <c r="G20" s="6">
        <v>4</v>
      </c>
      <c r="H20" s="6">
        <v>2</v>
      </c>
      <c r="I20" s="7">
        <f>SUM(Tabla13[[#This Row],[PRIMER TRIMESTRE]:[CUARTO TRIMESTRE]])</f>
        <v>14</v>
      </c>
      <c r="J20" s="8">
        <v>202.32</v>
      </c>
      <c r="K20" s="8">
        <f>+Tabla13[[#This Row],[PRECIO UNITARIO ESTIMADO]]*Tabla13[[#This Row],[CANTIDAD TOTAL]]</f>
        <v>2832.48</v>
      </c>
      <c r="L20" s="8"/>
      <c r="M20" s="6" t="s">
        <v>20</v>
      </c>
      <c r="N20" s="6" t="s">
        <v>635</v>
      </c>
      <c r="O20" s="8"/>
      <c r="P20" s="6"/>
      <c r="U20" s="4" t="s">
        <v>35</v>
      </c>
      <c r="X20" s="11"/>
    </row>
    <row r="21" spans="2:24" x14ac:dyDescent="0.25">
      <c r="B21" s="6" t="s">
        <v>54</v>
      </c>
      <c r="C21" s="6" t="s">
        <v>332</v>
      </c>
      <c r="D21" s="6" t="s">
        <v>338</v>
      </c>
      <c r="E21" s="6">
        <v>3</v>
      </c>
      <c r="F21" s="6">
        <v>2</v>
      </c>
      <c r="G21" s="6">
        <v>3</v>
      </c>
      <c r="H21" s="6">
        <v>0</v>
      </c>
      <c r="I21" s="7">
        <f>SUM(Tabla13[[#This Row],[PRIMER TRIMESTRE]:[CUARTO TRIMESTRE]])</f>
        <v>8</v>
      </c>
      <c r="J21" s="8">
        <v>147.88</v>
      </c>
      <c r="K21" s="8">
        <f>+Tabla13[[#This Row],[PRECIO UNITARIO ESTIMADO]]*Tabla13[[#This Row],[CANTIDAD TOTAL]]</f>
        <v>1183.04</v>
      </c>
      <c r="L21" s="8"/>
      <c r="M21" s="6" t="s">
        <v>20</v>
      </c>
      <c r="N21" s="6" t="s">
        <v>635</v>
      </c>
      <c r="O21" s="8"/>
      <c r="P21" s="6"/>
      <c r="U21" s="4" t="s">
        <v>36</v>
      </c>
      <c r="X21" s="11"/>
    </row>
    <row r="22" spans="2:24" x14ac:dyDescent="0.25">
      <c r="B22" s="6" t="s">
        <v>54</v>
      </c>
      <c r="C22" s="6" t="s">
        <v>333</v>
      </c>
      <c r="D22" s="6" t="s">
        <v>339</v>
      </c>
      <c r="E22" s="6">
        <v>3</v>
      </c>
      <c r="F22" s="6">
        <v>0</v>
      </c>
      <c r="G22" s="6">
        <v>0</v>
      </c>
      <c r="H22" s="6">
        <v>0</v>
      </c>
      <c r="I22" s="7">
        <f>SUM(Tabla13[[#This Row],[PRIMER TRIMESTRE]:[CUARTO TRIMESTRE]])</f>
        <v>3</v>
      </c>
      <c r="J22" s="8">
        <v>176</v>
      </c>
      <c r="K22" s="8">
        <f>+Tabla13[[#This Row],[PRECIO UNITARIO ESTIMADO]]*Tabla13[[#This Row],[CANTIDAD TOTAL]]</f>
        <v>528</v>
      </c>
      <c r="L22" s="8"/>
      <c r="M22" s="6" t="s">
        <v>20</v>
      </c>
      <c r="N22" s="6" t="s">
        <v>635</v>
      </c>
      <c r="O22" s="8"/>
      <c r="P22" s="6"/>
      <c r="U22" s="4" t="s">
        <v>37</v>
      </c>
      <c r="X22" s="11"/>
    </row>
    <row r="23" spans="2:24" x14ac:dyDescent="0.25">
      <c r="B23" s="6" t="s">
        <v>54</v>
      </c>
      <c r="C23" s="6" t="s">
        <v>334</v>
      </c>
      <c r="D23" s="6" t="s">
        <v>337</v>
      </c>
      <c r="E23" s="6">
        <v>240</v>
      </c>
      <c r="F23" s="6">
        <v>234</v>
      </c>
      <c r="G23" s="6">
        <v>240</v>
      </c>
      <c r="H23" s="6">
        <v>234</v>
      </c>
      <c r="I23" s="7">
        <f>SUM(Tabla13[[#This Row],[PRIMER TRIMESTRE]:[CUARTO TRIMESTRE]])</f>
        <v>948</v>
      </c>
      <c r="J23" s="8">
        <v>78.67</v>
      </c>
      <c r="K23" s="8">
        <f>+Tabla13[[#This Row],[PRECIO UNITARIO ESTIMADO]]*Tabla13[[#This Row],[CANTIDAD TOTAL]]</f>
        <v>74579.16</v>
      </c>
      <c r="L23" s="8"/>
      <c r="M23" s="6" t="s">
        <v>17</v>
      </c>
      <c r="N23" s="6" t="s">
        <v>635</v>
      </c>
      <c r="O23" s="8"/>
      <c r="P23" s="6"/>
      <c r="U23" s="4" t="s">
        <v>38</v>
      </c>
      <c r="X23" s="11"/>
    </row>
    <row r="24" spans="2:24" x14ac:dyDescent="0.25">
      <c r="B24" s="6" t="s">
        <v>54</v>
      </c>
      <c r="C24" s="6" t="s">
        <v>335</v>
      </c>
      <c r="D24" s="6" t="s">
        <v>337</v>
      </c>
      <c r="E24" s="6">
        <v>232</v>
      </c>
      <c r="F24" s="6">
        <v>230</v>
      </c>
      <c r="G24" s="6">
        <v>232</v>
      </c>
      <c r="H24" s="6">
        <v>230</v>
      </c>
      <c r="I24" s="7">
        <f>SUM(Tabla13[[#This Row],[PRIMER TRIMESTRE]:[CUARTO TRIMESTRE]])</f>
        <v>924</v>
      </c>
      <c r="J24" s="8">
        <v>137.66999999999999</v>
      </c>
      <c r="K24" s="8">
        <f>+Tabla13[[#This Row],[PRECIO UNITARIO ESTIMADO]]*Tabla13[[#This Row],[CANTIDAD TOTAL]]</f>
        <v>127207.07999999999</v>
      </c>
      <c r="L24" s="8"/>
      <c r="M24" s="6" t="s">
        <v>17</v>
      </c>
      <c r="N24" s="6" t="s">
        <v>635</v>
      </c>
      <c r="O24" s="8"/>
      <c r="P24" s="6"/>
      <c r="U24" s="4" t="s">
        <v>39</v>
      </c>
      <c r="X24" s="11"/>
    </row>
    <row r="25" spans="2:24" x14ac:dyDescent="0.25">
      <c r="B25" s="6" t="s">
        <v>54</v>
      </c>
      <c r="C25" s="6" t="s">
        <v>336</v>
      </c>
      <c r="D25" s="6" t="s">
        <v>337</v>
      </c>
      <c r="E25" s="6">
        <v>37</v>
      </c>
      <c r="F25" s="6">
        <v>54</v>
      </c>
      <c r="G25" s="6">
        <v>38</v>
      </c>
      <c r="H25" s="6">
        <v>44</v>
      </c>
      <c r="I25" s="7">
        <f>SUM(Tabla13[[#This Row],[PRIMER TRIMESTRE]:[CUARTO TRIMESTRE]])</f>
        <v>173</v>
      </c>
      <c r="J25" s="8">
        <v>12.94</v>
      </c>
      <c r="K25" s="8">
        <f>+Tabla13[[#This Row],[PRECIO UNITARIO ESTIMADO]]*Tabla13[[#This Row],[CANTIDAD TOTAL]]</f>
        <v>2238.62</v>
      </c>
      <c r="L25" s="8"/>
      <c r="M25" s="6" t="s">
        <v>20</v>
      </c>
      <c r="N25" s="6" t="s">
        <v>635</v>
      </c>
      <c r="O25" s="8"/>
      <c r="P25" s="6"/>
      <c r="U25" s="4" t="s">
        <v>40</v>
      </c>
      <c r="X25" s="11"/>
    </row>
    <row r="26" spans="2:24" x14ac:dyDescent="0.25">
      <c r="B26" s="6" t="s">
        <v>56</v>
      </c>
      <c r="C26" s="6" t="s">
        <v>340</v>
      </c>
      <c r="D26" s="6" t="s">
        <v>341</v>
      </c>
      <c r="E26" s="6">
        <v>210</v>
      </c>
      <c r="F26" s="6">
        <v>210</v>
      </c>
      <c r="G26" s="6">
        <v>210</v>
      </c>
      <c r="H26" s="6">
        <v>210</v>
      </c>
      <c r="I26" s="7">
        <f>SUM(Tabla13[[#This Row],[PRIMER TRIMESTRE]:[CUARTO TRIMESTRE]])</f>
        <v>840</v>
      </c>
      <c r="J26" s="8">
        <v>210.6</v>
      </c>
      <c r="K26" s="8">
        <f>+Tabla13[[#This Row],[PRECIO UNITARIO ESTIMADO]]*Tabla13[[#This Row],[CANTIDAD TOTAL]]</f>
        <v>176904</v>
      </c>
      <c r="L26" s="8">
        <f>+SUM(K26:K27)</f>
        <v>542509.19999999995</v>
      </c>
      <c r="M26" s="6" t="s">
        <v>18</v>
      </c>
      <c r="N26" s="6" t="s">
        <v>635</v>
      </c>
      <c r="O26" s="8"/>
      <c r="P26" s="6"/>
      <c r="U26" s="4" t="s">
        <v>41</v>
      </c>
      <c r="X26" s="11"/>
    </row>
    <row r="27" spans="2:24" x14ac:dyDescent="0.25">
      <c r="B27" s="6" t="s">
        <v>56</v>
      </c>
      <c r="C27" s="6" t="s">
        <v>342</v>
      </c>
      <c r="D27" s="6" t="s">
        <v>341</v>
      </c>
      <c r="E27" s="6">
        <v>369</v>
      </c>
      <c r="F27" s="6">
        <v>369</v>
      </c>
      <c r="G27" s="6">
        <v>369</v>
      </c>
      <c r="H27" s="6">
        <v>369</v>
      </c>
      <c r="I27" s="7">
        <f>SUM(Tabla13[[#This Row],[PRIMER TRIMESTRE]:[CUARTO TRIMESTRE]])</f>
        <v>1476</v>
      </c>
      <c r="J27" s="8">
        <v>247.7</v>
      </c>
      <c r="K27" s="8">
        <f>+Tabla13[[#This Row],[PRECIO UNITARIO ESTIMADO]]*Tabla13[[#This Row],[CANTIDAD TOTAL]]</f>
        <v>365605.2</v>
      </c>
      <c r="L27" s="8"/>
      <c r="M27" s="6" t="s">
        <v>18</v>
      </c>
      <c r="N27" s="6" t="s">
        <v>635</v>
      </c>
      <c r="O27" s="8"/>
      <c r="P27" s="6"/>
      <c r="U27" s="4" t="s">
        <v>42</v>
      </c>
      <c r="X27" s="11"/>
    </row>
    <row r="28" spans="2:24" x14ac:dyDescent="0.25">
      <c r="B28" s="6" t="s">
        <v>76</v>
      </c>
      <c r="C28" s="6" t="s">
        <v>343</v>
      </c>
      <c r="D28" s="6" t="s">
        <v>321</v>
      </c>
      <c r="E28" s="6">
        <v>7</v>
      </c>
      <c r="F28" s="6">
        <v>0</v>
      </c>
      <c r="G28" s="6">
        <v>4</v>
      </c>
      <c r="H28" s="6">
        <v>0</v>
      </c>
      <c r="I28" s="7">
        <f>SUM(Tabla13[[#This Row],[PRIMER TRIMESTRE]:[CUARTO TRIMESTRE]])</f>
        <v>11</v>
      </c>
      <c r="J28" s="8">
        <v>29500</v>
      </c>
      <c r="K28" s="8">
        <f>+Tabla13[[#This Row],[PRECIO UNITARIO ESTIMADO]]*Tabla13[[#This Row],[CANTIDAD TOTAL]]</f>
        <v>324500</v>
      </c>
      <c r="L28" s="8">
        <f>+SUM(Tabla13[[#This Row],[COSTO TOTAL UNITARIO ESTIMADO]])</f>
        <v>324500</v>
      </c>
      <c r="M28" s="6" t="s">
        <v>17</v>
      </c>
      <c r="N28" s="6" t="s">
        <v>635</v>
      </c>
      <c r="O28" s="8"/>
      <c r="P28" s="6"/>
      <c r="U28" s="4" t="s">
        <v>43</v>
      </c>
      <c r="X28" s="11"/>
    </row>
    <row r="29" spans="2:24" x14ac:dyDescent="0.25">
      <c r="B29" s="6" t="s">
        <v>83</v>
      </c>
      <c r="C29" s="6" t="s">
        <v>344</v>
      </c>
      <c r="D29" s="6" t="s">
        <v>321</v>
      </c>
      <c r="E29" s="6">
        <v>1</v>
      </c>
      <c r="F29" s="6">
        <v>1</v>
      </c>
      <c r="G29" s="6">
        <v>0</v>
      </c>
      <c r="H29" s="6">
        <v>0</v>
      </c>
      <c r="I29" s="7">
        <f>SUM(Tabla13[[#This Row],[PRIMER TRIMESTRE]:[CUARTO TRIMESTRE]])</f>
        <v>2</v>
      </c>
      <c r="J29" s="8">
        <v>23600</v>
      </c>
      <c r="K29" s="8">
        <f>+Tabla13[[#This Row],[PRECIO UNITARIO ESTIMADO]]*Tabla13[[#This Row],[CANTIDAD TOTAL]]</f>
        <v>47200</v>
      </c>
      <c r="L29" s="8">
        <f>+SUM(Tabla13[[#This Row],[COSTO TOTAL UNITARIO ESTIMADO]])</f>
        <v>47200</v>
      </c>
      <c r="M29" s="6" t="s">
        <v>18</v>
      </c>
      <c r="N29" s="6" t="s">
        <v>635</v>
      </c>
      <c r="O29" s="8"/>
      <c r="P29" s="6"/>
      <c r="U29" s="4" t="s">
        <v>44</v>
      </c>
      <c r="X29" s="11"/>
    </row>
    <row r="30" spans="2:24" x14ac:dyDescent="0.25">
      <c r="B30" s="6" t="s">
        <v>85</v>
      </c>
      <c r="C30" s="6" t="s">
        <v>345</v>
      </c>
      <c r="D30" s="6" t="s">
        <v>321</v>
      </c>
      <c r="E30" s="6">
        <v>16</v>
      </c>
      <c r="F30" s="6">
        <v>0</v>
      </c>
      <c r="G30" s="6">
        <v>0</v>
      </c>
      <c r="H30" s="6">
        <v>0</v>
      </c>
      <c r="I30" s="7">
        <f>SUM(Tabla13[[#This Row],[PRIMER TRIMESTRE]:[CUARTO TRIMESTRE]])</f>
        <v>16</v>
      </c>
      <c r="J30" s="8">
        <v>7670</v>
      </c>
      <c r="K30" s="8">
        <f>+Tabla13[[#This Row],[PRECIO UNITARIO ESTIMADO]]*Tabla13[[#This Row],[CANTIDAD TOTAL]]</f>
        <v>122720</v>
      </c>
      <c r="L30" s="8">
        <f>+SUM(K30:K33)</f>
        <v>129062.36</v>
      </c>
      <c r="M30" s="6" t="s">
        <v>20</v>
      </c>
      <c r="N30" s="6" t="s">
        <v>635</v>
      </c>
      <c r="O30" s="8"/>
      <c r="P30" s="6"/>
      <c r="U30" s="4" t="s">
        <v>45</v>
      </c>
      <c r="X30" s="11"/>
    </row>
    <row r="31" spans="2:24" x14ac:dyDescent="0.25">
      <c r="B31" s="6" t="s">
        <v>85</v>
      </c>
      <c r="C31" s="6" t="s">
        <v>346</v>
      </c>
      <c r="D31" s="6" t="s">
        <v>321</v>
      </c>
      <c r="E31" s="6">
        <v>28</v>
      </c>
      <c r="F31" s="6">
        <v>14</v>
      </c>
      <c r="G31" s="6">
        <v>22</v>
      </c>
      <c r="H31" s="6">
        <v>14</v>
      </c>
      <c r="I31" s="7">
        <f>SUM(Tabla13[[#This Row],[PRIMER TRIMESTRE]:[CUARTO TRIMESTRE]])</f>
        <v>78</v>
      </c>
      <c r="J31" s="8">
        <v>22.84</v>
      </c>
      <c r="K31" s="8">
        <f>+Tabla13[[#This Row],[PRECIO UNITARIO ESTIMADO]]*Tabla13[[#This Row],[CANTIDAD TOTAL]]</f>
        <v>1781.52</v>
      </c>
      <c r="L31" s="8"/>
      <c r="M31" s="6" t="s">
        <v>20</v>
      </c>
      <c r="N31" s="6" t="s">
        <v>635</v>
      </c>
      <c r="O31" s="8"/>
      <c r="P31" s="6"/>
      <c r="U31" s="4" t="s">
        <v>46</v>
      </c>
      <c r="X31" s="11"/>
    </row>
    <row r="32" spans="2:24" x14ac:dyDescent="0.25">
      <c r="B32" s="6" t="s">
        <v>85</v>
      </c>
      <c r="C32" s="6" t="s">
        <v>347</v>
      </c>
      <c r="D32" s="6" t="s">
        <v>321</v>
      </c>
      <c r="E32" s="6">
        <v>44</v>
      </c>
      <c r="F32" s="6">
        <v>55</v>
      </c>
      <c r="G32" s="6">
        <v>32</v>
      </c>
      <c r="H32" s="6">
        <v>51</v>
      </c>
      <c r="I32" s="7">
        <f>SUM(Tabla13[[#This Row],[PRIMER TRIMESTRE]:[CUARTO TRIMESTRE]])</f>
        <v>182</v>
      </c>
      <c r="J32" s="8">
        <v>24.62</v>
      </c>
      <c r="K32" s="8">
        <f>+Tabla13[[#This Row],[PRECIO UNITARIO ESTIMADO]]*Tabla13[[#This Row],[CANTIDAD TOTAL]]</f>
        <v>4480.84</v>
      </c>
      <c r="L32" s="8"/>
      <c r="M32" s="6" t="s">
        <v>20</v>
      </c>
      <c r="N32" s="6" t="s">
        <v>635</v>
      </c>
      <c r="O32" s="8"/>
      <c r="P32" s="6"/>
      <c r="U32" s="4" t="s">
        <v>47</v>
      </c>
      <c r="X32" s="11"/>
    </row>
    <row r="33" spans="2:24" x14ac:dyDescent="0.25">
      <c r="B33" s="6" t="s">
        <v>85</v>
      </c>
      <c r="C33" s="6" t="s">
        <v>348</v>
      </c>
      <c r="D33" s="6" t="s">
        <v>321</v>
      </c>
      <c r="E33" s="6">
        <v>2</v>
      </c>
      <c r="F33" s="6">
        <v>0</v>
      </c>
      <c r="G33" s="6">
        <v>0</v>
      </c>
      <c r="H33" s="6">
        <v>0</v>
      </c>
      <c r="I33" s="7">
        <f>SUM(Tabla13[[#This Row],[PRIMER TRIMESTRE]:[CUARTO TRIMESTRE]])</f>
        <v>2</v>
      </c>
      <c r="J33" s="38">
        <v>40</v>
      </c>
      <c r="K33" s="8">
        <f>+Tabla13[[#This Row],[PRECIO UNITARIO ESTIMADO]]*Tabla13[[#This Row],[CANTIDAD TOTAL]]</f>
        <v>80</v>
      </c>
      <c r="L33" s="8"/>
      <c r="M33" s="6" t="s">
        <v>20</v>
      </c>
      <c r="N33" s="6" t="s">
        <v>635</v>
      </c>
      <c r="O33" s="8"/>
      <c r="P33" s="6"/>
      <c r="U33" s="4" t="s">
        <v>48</v>
      </c>
      <c r="X33" s="11"/>
    </row>
    <row r="34" spans="2:24" x14ac:dyDescent="0.25">
      <c r="B34" s="6" t="s">
        <v>92</v>
      </c>
      <c r="C34" s="6" t="s">
        <v>349</v>
      </c>
      <c r="D34" s="6" t="s">
        <v>321</v>
      </c>
      <c r="E34" s="6">
        <v>2</v>
      </c>
      <c r="F34" s="6">
        <v>0</v>
      </c>
      <c r="G34" s="6">
        <v>0</v>
      </c>
      <c r="H34" s="6">
        <v>0</v>
      </c>
      <c r="I34" s="7">
        <f>SUM(Tabla13[[#This Row],[PRIMER TRIMESTRE]:[CUARTO TRIMESTRE]])</f>
        <v>2</v>
      </c>
      <c r="J34" s="8">
        <v>9000</v>
      </c>
      <c r="K34" s="8">
        <f>+Tabla13[[#This Row],[PRECIO UNITARIO ESTIMADO]]*Tabla13[[#This Row],[CANTIDAD TOTAL]]</f>
        <v>18000</v>
      </c>
      <c r="L34" s="8">
        <f>+SUM(Tabla13[[#This Row],[COSTO TOTAL UNITARIO ESTIMADO]])</f>
        <v>18000</v>
      </c>
      <c r="M34" s="6" t="s">
        <v>17</v>
      </c>
      <c r="N34" s="6" t="s">
        <v>635</v>
      </c>
      <c r="O34" s="8"/>
      <c r="P34" s="6"/>
      <c r="U34" s="4" t="s">
        <v>49</v>
      </c>
      <c r="X34" s="11"/>
    </row>
    <row r="35" spans="2:24" x14ac:dyDescent="0.25">
      <c r="B35" s="6" t="s">
        <v>103</v>
      </c>
      <c r="C35" s="6" t="s">
        <v>350</v>
      </c>
      <c r="D35" s="6" t="s">
        <v>321</v>
      </c>
      <c r="E35" s="6">
        <f>11+18</f>
        <v>29</v>
      </c>
      <c r="F35" s="6">
        <v>0</v>
      </c>
      <c r="G35" s="6">
        <f>16+10</f>
        <v>26</v>
      </c>
      <c r="H35" s="6">
        <v>0</v>
      </c>
      <c r="I35" s="7">
        <f>SUM(Tabla13[[#This Row],[PRIMER TRIMESTRE]:[CUARTO TRIMESTRE]])</f>
        <v>55</v>
      </c>
      <c r="J35" s="8">
        <v>25.42</v>
      </c>
      <c r="K35" s="8">
        <f>+Tabla13[[#This Row],[PRECIO UNITARIO ESTIMADO]]*Tabla13[[#This Row],[CANTIDAD TOTAL]]</f>
        <v>1398.1000000000001</v>
      </c>
      <c r="L35" s="8">
        <f>+SUM(K35:K38)</f>
        <v>9078.42</v>
      </c>
      <c r="M35" s="6" t="s">
        <v>20</v>
      </c>
      <c r="N35" s="6" t="s">
        <v>635</v>
      </c>
      <c r="O35" s="8"/>
      <c r="P35" s="6"/>
      <c r="U35" s="4" t="s">
        <v>50</v>
      </c>
      <c r="X35" s="11"/>
    </row>
    <row r="36" spans="2:24" x14ac:dyDescent="0.25">
      <c r="B36" s="6" t="s">
        <v>103</v>
      </c>
      <c r="C36" s="6" t="s">
        <v>351</v>
      </c>
      <c r="D36" s="6" t="s">
        <v>321</v>
      </c>
      <c r="E36" s="6">
        <f>10+7</f>
        <v>17</v>
      </c>
      <c r="F36" s="6">
        <v>0</v>
      </c>
      <c r="G36" s="6">
        <v>14</v>
      </c>
      <c r="H36" s="6">
        <v>0</v>
      </c>
      <c r="I36" s="7">
        <f>SUM(Tabla13[[#This Row],[PRIMER TRIMESTRE]:[CUARTO TRIMESTRE]])</f>
        <v>31</v>
      </c>
      <c r="J36" s="8">
        <v>28.96</v>
      </c>
      <c r="K36" s="8">
        <f>+Tabla13[[#This Row],[PRECIO UNITARIO ESTIMADO]]*Tabla13[[#This Row],[CANTIDAD TOTAL]]</f>
        <v>897.76</v>
      </c>
      <c r="L36" s="8"/>
      <c r="M36" s="6" t="s">
        <v>20</v>
      </c>
      <c r="N36" s="6" t="s">
        <v>635</v>
      </c>
      <c r="O36" s="8"/>
      <c r="P36" s="6"/>
      <c r="U36" s="4" t="s">
        <v>51</v>
      </c>
      <c r="X36" s="11"/>
    </row>
    <row r="37" spans="2:24" x14ac:dyDescent="0.25">
      <c r="B37" s="6" t="s">
        <v>103</v>
      </c>
      <c r="C37" s="6" t="s">
        <v>352</v>
      </c>
      <c r="D37" s="6" t="s">
        <v>321</v>
      </c>
      <c r="E37" s="6">
        <f>14+8</f>
        <v>22</v>
      </c>
      <c r="F37" s="6"/>
      <c r="G37" s="6">
        <v>13</v>
      </c>
      <c r="H37" s="6"/>
      <c r="I37" s="7">
        <f>SUM(Tabla13[[#This Row],[PRIMER TRIMESTRE]:[CUARTO TRIMESTRE]])</f>
        <v>35</v>
      </c>
      <c r="J37" s="8">
        <v>55.61</v>
      </c>
      <c r="K37" s="8">
        <f>+Tabla13[[#This Row],[PRECIO UNITARIO ESTIMADO]]*Tabla13[[#This Row],[CANTIDAD TOTAL]]</f>
        <v>1946.35</v>
      </c>
      <c r="L37" s="8"/>
      <c r="M37" s="6" t="s">
        <v>20</v>
      </c>
      <c r="N37" s="6" t="s">
        <v>635</v>
      </c>
      <c r="O37" s="8"/>
      <c r="P37" s="6"/>
      <c r="U37" s="4" t="s">
        <v>52</v>
      </c>
      <c r="X37" s="11"/>
    </row>
    <row r="38" spans="2:24" x14ac:dyDescent="0.25">
      <c r="B38" s="6" t="s">
        <v>103</v>
      </c>
      <c r="C38" s="6" t="s">
        <v>353</v>
      </c>
      <c r="D38" s="6" t="s">
        <v>321</v>
      </c>
      <c r="E38" s="6">
        <f>37+34</f>
        <v>71</v>
      </c>
      <c r="F38" s="6"/>
      <c r="G38" s="6">
        <f>41+17</f>
        <v>58</v>
      </c>
      <c r="H38" s="6"/>
      <c r="I38" s="7">
        <f>SUM(Tabla13[[#This Row],[PRIMER TRIMESTRE]:[CUARTO TRIMESTRE]])</f>
        <v>129</v>
      </c>
      <c r="J38" s="8">
        <v>37.49</v>
      </c>
      <c r="K38" s="8">
        <f>+Tabla13[[#This Row],[PRECIO UNITARIO ESTIMADO]]*Tabla13[[#This Row],[CANTIDAD TOTAL]]</f>
        <v>4836.21</v>
      </c>
      <c r="L38" s="8"/>
      <c r="M38" s="6" t="s">
        <v>20</v>
      </c>
      <c r="N38" s="6" t="s">
        <v>635</v>
      </c>
      <c r="O38" s="8"/>
      <c r="P38" s="6"/>
      <c r="U38" s="4" t="s">
        <v>53</v>
      </c>
      <c r="X38" s="11"/>
    </row>
    <row r="39" spans="2:24" x14ac:dyDescent="0.25">
      <c r="B39" s="6" t="s">
        <v>104</v>
      </c>
      <c r="C39" s="6" t="s">
        <v>354</v>
      </c>
      <c r="D39" s="6" t="s">
        <v>321</v>
      </c>
      <c r="E39" s="6">
        <v>1</v>
      </c>
      <c r="F39" s="6">
        <v>0</v>
      </c>
      <c r="G39" s="6">
        <v>0</v>
      </c>
      <c r="H39" s="6">
        <v>0</v>
      </c>
      <c r="I39" s="7">
        <f>SUM(Tabla13[[#This Row],[PRIMER TRIMESTRE]:[CUARTO TRIMESTRE]])</f>
        <v>1</v>
      </c>
      <c r="J39" s="38">
        <v>200000</v>
      </c>
      <c r="K39" s="8">
        <f>+Tabla13[[#This Row],[PRECIO UNITARIO ESTIMADO]]*Tabla13[[#This Row],[CANTIDAD TOTAL]]</f>
        <v>200000</v>
      </c>
      <c r="L39" s="8">
        <f>+SUM(Tabla13[[#This Row],[COSTO TOTAL UNITARIO ESTIMADO]])</f>
        <v>200000</v>
      </c>
      <c r="M39" s="6" t="s">
        <v>17</v>
      </c>
      <c r="N39" s="6" t="s">
        <v>635</v>
      </c>
      <c r="O39" s="8"/>
      <c r="P39" s="6"/>
      <c r="U39" s="4" t="s">
        <v>54</v>
      </c>
      <c r="X39" s="11"/>
    </row>
    <row r="40" spans="2:24" x14ac:dyDescent="0.25">
      <c r="B40" s="6" t="s">
        <v>121</v>
      </c>
      <c r="C40" s="6" t="s">
        <v>355</v>
      </c>
      <c r="D40" s="6" t="s">
        <v>321</v>
      </c>
      <c r="E40" s="6">
        <v>3</v>
      </c>
      <c r="F40" s="6">
        <v>0</v>
      </c>
      <c r="G40" s="6">
        <v>0</v>
      </c>
      <c r="H40" s="6">
        <v>0</v>
      </c>
      <c r="I40" s="7">
        <f>SUM(Tabla13[[#This Row],[PRIMER TRIMESTRE]:[CUARTO TRIMESTRE]])</f>
        <v>3</v>
      </c>
      <c r="J40" s="54">
        <v>13760</v>
      </c>
      <c r="K40" s="8">
        <f>+Tabla13[[#This Row],[PRECIO UNITARIO ESTIMADO]]*Tabla13[[#This Row],[CANTIDAD TOTAL]]</f>
        <v>41280</v>
      </c>
      <c r="L40" s="8">
        <f>+SUM(K40:K41)</f>
        <v>51630</v>
      </c>
      <c r="M40" s="6" t="s">
        <v>20</v>
      </c>
      <c r="N40" s="6" t="s">
        <v>635</v>
      </c>
      <c r="O40" s="8"/>
      <c r="P40" s="6"/>
      <c r="U40" s="4" t="s">
        <v>55</v>
      </c>
      <c r="X40" s="11"/>
    </row>
    <row r="41" spans="2:24" x14ac:dyDescent="0.25">
      <c r="B41" s="6" t="s">
        <v>121</v>
      </c>
      <c r="C41" s="6" t="s">
        <v>356</v>
      </c>
      <c r="D41" s="6" t="s">
        <v>321</v>
      </c>
      <c r="E41" s="6">
        <v>11</v>
      </c>
      <c r="F41" s="6">
        <v>3</v>
      </c>
      <c r="G41" s="6">
        <v>7</v>
      </c>
      <c r="H41" s="6">
        <v>2</v>
      </c>
      <c r="I41" s="7">
        <f>SUM(Tabla13[[#This Row],[PRIMER TRIMESTRE]:[CUARTO TRIMESTRE]])</f>
        <v>23</v>
      </c>
      <c r="J41" s="8">
        <v>450</v>
      </c>
      <c r="K41" s="8">
        <f>+Tabla13[[#This Row],[PRECIO UNITARIO ESTIMADO]]*Tabla13[[#This Row],[CANTIDAD TOTAL]]</f>
        <v>10350</v>
      </c>
      <c r="L41" s="8"/>
      <c r="M41" s="6" t="s">
        <v>20</v>
      </c>
      <c r="N41" s="6" t="s">
        <v>635</v>
      </c>
      <c r="O41" s="8"/>
      <c r="P41" s="6"/>
      <c r="U41" s="4" t="s">
        <v>56</v>
      </c>
      <c r="X41" s="11"/>
    </row>
    <row r="42" spans="2:24" x14ac:dyDescent="0.25">
      <c r="B42" s="41" t="s">
        <v>123</v>
      </c>
      <c r="C42" s="11" t="s">
        <v>576</v>
      </c>
      <c r="D42" s="30" t="s">
        <v>321</v>
      </c>
      <c r="E42" s="11">
        <v>0</v>
      </c>
      <c r="F42" s="11">
        <v>2</v>
      </c>
      <c r="G42" s="11">
        <v>1</v>
      </c>
      <c r="H42" s="11">
        <v>0</v>
      </c>
      <c r="I42" s="7">
        <f>SUM(Tabla13[[#This Row],[PRIMER TRIMESTRE]:[CUARTO TRIMESTRE]])</f>
        <v>3</v>
      </c>
      <c r="J42" s="8">
        <v>70000</v>
      </c>
      <c r="K42" s="8">
        <f>+Tabla13[[#This Row],[PRECIO UNITARIO ESTIMADO]]*Tabla13[[#This Row],[CANTIDAD TOTAL]]</f>
        <v>210000</v>
      </c>
      <c r="L42" s="8">
        <f>+SUM(Tabla13[[#This Row],[COSTO TOTAL UNITARIO ESTIMADO]])</f>
        <v>210000</v>
      </c>
      <c r="M42" s="31" t="s">
        <v>17</v>
      </c>
      <c r="N42" s="6" t="s">
        <v>635</v>
      </c>
      <c r="O42" s="32"/>
      <c r="P42" s="33"/>
      <c r="U42" s="4" t="s">
        <v>57</v>
      </c>
      <c r="X42" s="11"/>
    </row>
    <row r="43" spans="2:24" x14ac:dyDescent="0.25">
      <c r="B43" s="6" t="s">
        <v>126</v>
      </c>
      <c r="C43" s="6" t="s">
        <v>357</v>
      </c>
      <c r="D43" s="6" t="s">
        <v>321</v>
      </c>
      <c r="E43" s="6">
        <v>1</v>
      </c>
      <c r="F43" s="6">
        <v>20</v>
      </c>
      <c r="G43" s="6">
        <v>1</v>
      </c>
      <c r="H43" s="6">
        <v>0</v>
      </c>
      <c r="I43" s="7">
        <f>SUM(Tabla13[[#This Row],[PRIMER TRIMESTRE]:[CUARTO TRIMESTRE]])</f>
        <v>22</v>
      </c>
      <c r="J43" s="8">
        <v>120</v>
      </c>
      <c r="K43" s="8">
        <f>+Tabla13[[#This Row],[PRECIO UNITARIO ESTIMADO]]*Tabla13[[#This Row],[CANTIDAD TOTAL]]</f>
        <v>2640</v>
      </c>
      <c r="L43" s="8">
        <f>+SUM(K43:K49)</f>
        <v>94477</v>
      </c>
      <c r="M43" s="6" t="s">
        <v>17</v>
      </c>
      <c r="N43" s="6" t="s">
        <v>635</v>
      </c>
      <c r="O43" s="8"/>
      <c r="P43" s="6"/>
      <c r="U43" s="4" t="s">
        <v>58</v>
      </c>
      <c r="X43" s="11"/>
    </row>
    <row r="44" spans="2:24" x14ac:dyDescent="0.25">
      <c r="B44" s="6" t="s">
        <v>126</v>
      </c>
      <c r="C44" s="6" t="s">
        <v>358</v>
      </c>
      <c r="D44" s="6" t="s">
        <v>321</v>
      </c>
      <c r="E44" s="6">
        <v>9</v>
      </c>
      <c r="F44" s="6">
        <v>0</v>
      </c>
      <c r="G44" s="6">
        <v>8</v>
      </c>
      <c r="H44" s="6">
        <v>0</v>
      </c>
      <c r="I44" s="7">
        <f>SUM(Tabla13[[#This Row],[PRIMER TRIMESTRE]:[CUARTO TRIMESTRE]])</f>
        <v>17</v>
      </c>
      <c r="J44" s="38">
        <v>3000</v>
      </c>
      <c r="K44" s="8">
        <f>+Tabla13[[#This Row],[PRECIO UNITARIO ESTIMADO]]*Tabla13[[#This Row],[CANTIDAD TOTAL]]</f>
        <v>51000</v>
      </c>
      <c r="L44" s="8"/>
      <c r="M44" s="6" t="s">
        <v>17</v>
      </c>
      <c r="N44" s="6" t="s">
        <v>635</v>
      </c>
      <c r="O44" s="8"/>
      <c r="P44" s="6"/>
      <c r="U44" s="4" t="s">
        <v>59</v>
      </c>
      <c r="X44" s="11"/>
    </row>
    <row r="45" spans="2:24" x14ac:dyDescent="0.25">
      <c r="B45" s="6" t="s">
        <v>126</v>
      </c>
      <c r="C45" s="6" t="s">
        <v>359</v>
      </c>
      <c r="D45" s="6" t="s">
        <v>321</v>
      </c>
      <c r="E45" s="6">
        <v>50</v>
      </c>
      <c r="F45" s="6">
        <v>50</v>
      </c>
      <c r="G45" s="6">
        <v>50</v>
      </c>
      <c r="H45" s="6">
        <v>50</v>
      </c>
      <c r="I45" s="7">
        <f>SUM(Tabla13[[#This Row],[PRIMER TRIMESTRE]:[CUARTO TRIMESTRE]])</f>
        <v>200</v>
      </c>
      <c r="J45" s="38">
        <v>150</v>
      </c>
      <c r="K45" s="8">
        <f>+Tabla13[[#This Row],[PRECIO UNITARIO ESTIMADO]]*Tabla13[[#This Row],[CANTIDAD TOTAL]]</f>
        <v>30000</v>
      </c>
      <c r="L45" s="8"/>
      <c r="M45" s="6" t="s">
        <v>17</v>
      </c>
      <c r="N45" s="6" t="s">
        <v>635</v>
      </c>
      <c r="O45" s="8"/>
      <c r="P45" s="6"/>
      <c r="U45" s="4" t="s">
        <v>60</v>
      </c>
      <c r="X45" s="11"/>
    </row>
    <row r="46" spans="2:24" x14ac:dyDescent="0.25">
      <c r="B46" s="6" t="s">
        <v>126</v>
      </c>
      <c r="C46" s="6" t="s">
        <v>360</v>
      </c>
      <c r="D46" s="6" t="s">
        <v>321</v>
      </c>
      <c r="E46" s="6">
        <v>12</v>
      </c>
      <c r="F46" s="6">
        <v>0</v>
      </c>
      <c r="G46" s="6">
        <v>12</v>
      </c>
      <c r="H46" s="6">
        <v>0</v>
      </c>
      <c r="I46" s="7">
        <f>SUM(Tabla13[[#This Row],[PRIMER TRIMESTRE]:[CUARTO TRIMESTRE]])</f>
        <v>24</v>
      </c>
      <c r="J46" s="38">
        <v>15</v>
      </c>
      <c r="K46" s="8">
        <f>+Tabla13[[#This Row],[PRECIO UNITARIO ESTIMADO]]*Tabla13[[#This Row],[CANTIDAD TOTAL]]</f>
        <v>360</v>
      </c>
      <c r="L46" s="8"/>
      <c r="M46" s="6" t="s">
        <v>17</v>
      </c>
      <c r="N46" s="6" t="s">
        <v>635</v>
      </c>
      <c r="O46" s="8"/>
      <c r="P46" s="6"/>
      <c r="U46" s="4" t="s">
        <v>61</v>
      </c>
      <c r="X46" s="11"/>
    </row>
    <row r="47" spans="2:24" x14ac:dyDescent="0.25">
      <c r="B47" s="6" t="s">
        <v>126</v>
      </c>
      <c r="C47" s="6" t="s">
        <v>361</v>
      </c>
      <c r="D47" s="6" t="s">
        <v>321</v>
      </c>
      <c r="E47" s="6">
        <v>12</v>
      </c>
      <c r="F47" s="6">
        <v>0</v>
      </c>
      <c r="G47" s="6">
        <v>12</v>
      </c>
      <c r="H47" s="6">
        <v>0</v>
      </c>
      <c r="I47" s="7">
        <f>SUM(Tabla13[[#This Row],[PRIMER TRIMESTRE]:[CUARTO TRIMESTRE]])</f>
        <v>24</v>
      </c>
      <c r="J47" s="38">
        <v>8</v>
      </c>
      <c r="K47" s="8">
        <f>+Tabla13[[#This Row],[PRECIO UNITARIO ESTIMADO]]*Tabla13[[#This Row],[CANTIDAD TOTAL]]</f>
        <v>192</v>
      </c>
      <c r="L47" s="8"/>
      <c r="M47" s="6" t="s">
        <v>17</v>
      </c>
      <c r="N47" s="6" t="s">
        <v>635</v>
      </c>
      <c r="O47" s="8"/>
      <c r="P47" s="6"/>
      <c r="U47" s="4" t="s">
        <v>62</v>
      </c>
      <c r="X47" s="11"/>
    </row>
    <row r="48" spans="2:24" x14ac:dyDescent="0.25">
      <c r="B48" s="6" t="s">
        <v>126</v>
      </c>
      <c r="C48" s="6" t="s">
        <v>362</v>
      </c>
      <c r="D48" s="6" t="s">
        <v>321</v>
      </c>
      <c r="E48" s="6">
        <v>25</v>
      </c>
      <c r="F48" s="6">
        <v>12</v>
      </c>
      <c r="G48" s="6">
        <v>25</v>
      </c>
      <c r="H48" s="6">
        <v>0</v>
      </c>
      <c r="I48" s="7">
        <f>SUM(Tabla13[[#This Row],[PRIMER TRIMESTRE]:[CUARTO TRIMESTRE]])</f>
        <v>62</v>
      </c>
      <c r="J48" s="38">
        <v>80</v>
      </c>
      <c r="K48" s="8">
        <f>+Tabla13[[#This Row],[PRECIO UNITARIO ESTIMADO]]*Tabla13[[#This Row],[CANTIDAD TOTAL]]</f>
        <v>4960</v>
      </c>
      <c r="L48" s="8"/>
      <c r="M48" s="6" t="s">
        <v>17</v>
      </c>
      <c r="N48" s="6" t="s">
        <v>635</v>
      </c>
      <c r="O48" s="8"/>
      <c r="P48" s="6"/>
      <c r="U48" s="4" t="s">
        <v>63</v>
      </c>
      <c r="X48" s="11"/>
    </row>
    <row r="49" spans="2:24" x14ac:dyDescent="0.25">
      <c r="B49" s="6" t="s">
        <v>126</v>
      </c>
      <c r="C49" s="6" t="s">
        <v>363</v>
      </c>
      <c r="D49" s="6" t="s">
        <v>337</v>
      </c>
      <c r="E49" s="6">
        <v>25</v>
      </c>
      <c r="F49" s="6">
        <v>25</v>
      </c>
      <c r="G49" s="6">
        <v>0</v>
      </c>
      <c r="H49" s="6">
        <v>25</v>
      </c>
      <c r="I49" s="7">
        <f>SUM(Tabla13[[#This Row],[PRIMER TRIMESTRE]:[CUARTO TRIMESTRE]])</f>
        <v>75</v>
      </c>
      <c r="J49" s="8">
        <v>71</v>
      </c>
      <c r="K49" s="8">
        <f>+Tabla13[[#This Row],[PRECIO UNITARIO ESTIMADO]]*Tabla13[[#This Row],[CANTIDAD TOTAL]]</f>
        <v>5325</v>
      </c>
      <c r="L49" s="8"/>
      <c r="M49" s="6" t="s">
        <v>17</v>
      </c>
      <c r="N49" s="6" t="s">
        <v>635</v>
      </c>
      <c r="O49" s="8"/>
      <c r="P49" s="6"/>
      <c r="U49" s="4" t="s">
        <v>64</v>
      </c>
      <c r="X49" s="11"/>
    </row>
    <row r="50" spans="2:24" x14ac:dyDescent="0.25">
      <c r="B50" s="6" t="s">
        <v>127</v>
      </c>
      <c r="C50" s="6" t="s">
        <v>632</v>
      </c>
      <c r="D50" s="6" t="s">
        <v>321</v>
      </c>
      <c r="E50" s="6">
        <v>25</v>
      </c>
      <c r="F50" s="6">
        <v>25</v>
      </c>
      <c r="G50" s="6">
        <v>25</v>
      </c>
      <c r="H50" s="6">
        <v>25</v>
      </c>
      <c r="I50" s="7">
        <f>SUM(Tabla13[[#This Row],[PRIMER TRIMESTRE]:[CUARTO TRIMESTRE]])</f>
        <v>100</v>
      </c>
      <c r="J50" s="38">
        <v>234.05</v>
      </c>
      <c r="K50" s="8">
        <f>+Tabla13[[#This Row],[PRECIO UNITARIO ESTIMADO]]*Tabla13[[#This Row],[CANTIDAD TOTAL]]</f>
        <v>23405</v>
      </c>
      <c r="L50" s="8">
        <f>+SUM(K50:K51)</f>
        <v>44258</v>
      </c>
      <c r="M50" s="6" t="s">
        <v>17</v>
      </c>
      <c r="N50" s="6" t="s">
        <v>635</v>
      </c>
      <c r="O50" s="8"/>
      <c r="P50" s="6"/>
      <c r="U50" s="4" t="s">
        <v>65</v>
      </c>
      <c r="X50" s="11"/>
    </row>
    <row r="51" spans="2:24" x14ac:dyDescent="0.25">
      <c r="B51" s="6" t="s">
        <v>127</v>
      </c>
      <c r="C51" s="6" t="s">
        <v>364</v>
      </c>
      <c r="D51" s="6" t="s">
        <v>321</v>
      </c>
      <c r="E51" s="6">
        <v>25</v>
      </c>
      <c r="F51" s="6">
        <v>25</v>
      </c>
      <c r="G51" s="6">
        <v>25</v>
      </c>
      <c r="H51" s="6">
        <v>25</v>
      </c>
      <c r="I51" s="7">
        <f>SUM(Tabla13[[#This Row],[PRIMER TRIMESTRE]:[CUARTO TRIMESTRE]])</f>
        <v>100</v>
      </c>
      <c r="J51" s="38">
        <v>208.53</v>
      </c>
      <c r="K51" s="8">
        <f>+Tabla13[[#This Row],[PRECIO UNITARIO ESTIMADO]]*Tabla13[[#This Row],[CANTIDAD TOTAL]]</f>
        <v>20853</v>
      </c>
      <c r="L51" s="8"/>
      <c r="M51" s="6" t="s">
        <v>17</v>
      </c>
      <c r="N51" s="6" t="s">
        <v>635</v>
      </c>
      <c r="O51" s="8"/>
      <c r="P51" s="6"/>
      <c r="U51" s="4" t="s">
        <v>66</v>
      </c>
      <c r="X51" s="11"/>
    </row>
    <row r="52" spans="2:24" x14ac:dyDescent="0.25">
      <c r="B52" s="6" t="s">
        <v>128</v>
      </c>
      <c r="C52" s="6" t="s">
        <v>365</v>
      </c>
      <c r="D52" s="6" t="s">
        <v>321</v>
      </c>
      <c r="E52" s="6">
        <v>10</v>
      </c>
      <c r="F52" s="6">
        <v>10</v>
      </c>
      <c r="G52" s="6">
        <v>10</v>
      </c>
      <c r="H52" s="6">
        <v>0</v>
      </c>
      <c r="I52" s="7">
        <f>SUM(Tabla13[[#This Row],[PRIMER TRIMESTRE]:[CUARTO TRIMESTRE]])</f>
        <v>30</v>
      </c>
      <c r="J52" s="8">
        <v>7000</v>
      </c>
      <c r="K52" s="8">
        <f>+Tabla13[[#This Row],[PRECIO UNITARIO ESTIMADO]]*Tabla13[[#This Row],[CANTIDAD TOTAL]]</f>
        <v>210000</v>
      </c>
      <c r="L52" s="8">
        <f>+SUM(K52:K54)</f>
        <v>2227700</v>
      </c>
      <c r="M52" s="6" t="s">
        <v>17</v>
      </c>
      <c r="N52" s="6" t="s">
        <v>635</v>
      </c>
      <c r="O52" s="8"/>
      <c r="P52" s="6"/>
      <c r="U52" s="4" t="s">
        <v>67</v>
      </c>
      <c r="X52" s="11"/>
    </row>
    <row r="53" spans="2:24" x14ac:dyDescent="0.25">
      <c r="B53" s="6" t="s">
        <v>128</v>
      </c>
      <c r="C53" s="6" t="s">
        <v>366</v>
      </c>
      <c r="D53" s="6" t="s">
        <v>321</v>
      </c>
      <c r="E53" s="6">
        <v>15</v>
      </c>
      <c r="F53" s="6">
        <v>15</v>
      </c>
      <c r="G53" s="6">
        <v>15</v>
      </c>
      <c r="H53" s="6">
        <v>15</v>
      </c>
      <c r="I53" s="7">
        <f>SUM(Tabla13[[#This Row],[PRIMER TRIMESTRE]:[CUARTO TRIMESTRE]])</f>
        <v>60</v>
      </c>
      <c r="J53" s="8">
        <v>295</v>
      </c>
      <c r="K53" s="8">
        <f>+Tabla13[[#This Row],[PRECIO UNITARIO ESTIMADO]]*Tabla13[[#This Row],[CANTIDAD TOTAL]]</f>
        <v>17700</v>
      </c>
      <c r="L53" s="8"/>
      <c r="M53" s="6" t="s">
        <v>17</v>
      </c>
      <c r="N53" s="6" t="s">
        <v>635</v>
      </c>
      <c r="O53" s="8"/>
      <c r="P53" s="6"/>
      <c r="U53" s="4" t="s">
        <v>68</v>
      </c>
      <c r="X53" s="11"/>
    </row>
    <row r="54" spans="2:24" x14ac:dyDescent="0.25">
      <c r="B54" s="11" t="s">
        <v>128</v>
      </c>
      <c r="C54" s="11" t="s">
        <v>577</v>
      </c>
      <c r="D54" s="30" t="s">
        <v>321</v>
      </c>
      <c r="E54" s="11">
        <v>1</v>
      </c>
      <c r="F54" s="11">
        <v>2</v>
      </c>
      <c r="G54" s="11">
        <v>2</v>
      </c>
      <c r="H54" s="11">
        <v>0</v>
      </c>
      <c r="I54" s="31">
        <f>+SUM(Tabla13[[#This Row],[PRIMER TRIMESTRE]:[CUARTO TRIMESTRE]])</f>
        <v>5</v>
      </c>
      <c r="J54" s="8">
        <v>400000</v>
      </c>
      <c r="K54" s="8">
        <f>+Tabla13[[#This Row],[PRECIO UNITARIO ESTIMADO]]*Tabla13[[#This Row],[CANTIDAD TOTAL]]</f>
        <v>2000000</v>
      </c>
      <c r="L54" s="32"/>
      <c r="M54" s="6" t="s">
        <v>17</v>
      </c>
      <c r="N54" s="6" t="s">
        <v>635</v>
      </c>
      <c r="O54" s="32"/>
      <c r="P54" s="33"/>
      <c r="U54" s="4" t="s">
        <v>69</v>
      </c>
      <c r="X54" s="11"/>
    </row>
    <row r="55" spans="2:24" x14ac:dyDescent="0.25">
      <c r="B55" s="40" t="s">
        <v>129</v>
      </c>
      <c r="C55" s="6" t="s">
        <v>367</v>
      </c>
      <c r="D55" s="6" t="s">
        <v>321</v>
      </c>
      <c r="E55" s="6">
        <v>1</v>
      </c>
      <c r="F55" s="6">
        <v>0</v>
      </c>
      <c r="G55" s="6">
        <v>1</v>
      </c>
      <c r="H55" s="6">
        <v>0</v>
      </c>
      <c r="I55" s="7">
        <f>SUM(Tabla13[[#This Row],[PRIMER TRIMESTRE]:[CUARTO TRIMESTRE]])</f>
        <v>2</v>
      </c>
      <c r="J55" s="8">
        <v>62540</v>
      </c>
      <c r="K55" s="8">
        <f>+Tabla13[[#This Row],[PRECIO UNITARIO ESTIMADO]]*Tabla13[[#This Row],[CANTIDAD TOTAL]]</f>
        <v>125080</v>
      </c>
      <c r="L55" s="8">
        <f>+SUM(K55:K57)</f>
        <v>589080</v>
      </c>
      <c r="M55" s="6" t="s">
        <v>20</v>
      </c>
      <c r="N55" s="6" t="s">
        <v>635</v>
      </c>
      <c r="O55" s="8"/>
      <c r="P55" s="6"/>
      <c r="U55" s="4" t="s">
        <v>70</v>
      </c>
      <c r="X55" s="11"/>
    </row>
    <row r="56" spans="2:24" x14ac:dyDescent="0.25">
      <c r="B56" s="40" t="s">
        <v>129</v>
      </c>
      <c r="C56" s="6" t="s">
        <v>368</v>
      </c>
      <c r="D56" s="6" t="s">
        <v>321</v>
      </c>
      <c r="E56" s="6">
        <v>2</v>
      </c>
      <c r="F56" s="6">
        <v>2</v>
      </c>
      <c r="G56" s="6">
        <v>2</v>
      </c>
      <c r="H56" s="6">
        <v>2</v>
      </c>
      <c r="I56" s="7">
        <f>SUM(Tabla13[[#This Row],[PRIMER TRIMESTRE]:[CUARTO TRIMESTRE]])</f>
        <v>8</v>
      </c>
      <c r="J56" s="8">
        <v>8000</v>
      </c>
      <c r="K56" s="8">
        <f>+Tabla13[[#This Row],[PRECIO UNITARIO ESTIMADO]]*Tabla13[[#This Row],[CANTIDAD TOTAL]]</f>
        <v>64000</v>
      </c>
      <c r="L56" s="8"/>
      <c r="M56" s="6" t="s">
        <v>20</v>
      </c>
      <c r="N56" s="6" t="s">
        <v>635</v>
      </c>
      <c r="O56" s="8"/>
      <c r="P56" s="6"/>
      <c r="U56" s="4" t="s">
        <v>71</v>
      </c>
      <c r="X56" s="11"/>
    </row>
    <row r="57" spans="2:24" x14ac:dyDescent="0.25">
      <c r="B57" s="11" t="s">
        <v>129</v>
      </c>
      <c r="C57" s="11" t="s">
        <v>578</v>
      </c>
      <c r="D57" s="30" t="s">
        <v>321</v>
      </c>
      <c r="E57" s="11">
        <v>0</v>
      </c>
      <c r="F57" s="11">
        <v>3</v>
      </c>
      <c r="G57" s="11">
        <v>2</v>
      </c>
      <c r="H57" s="11">
        <v>0</v>
      </c>
      <c r="I57" s="7">
        <f>SUM(Tabla13[[#This Row],[PRIMER TRIMESTRE]:[CUARTO TRIMESTRE]])</f>
        <v>5</v>
      </c>
      <c r="J57" s="39">
        <v>80000</v>
      </c>
      <c r="K57" s="8">
        <f>+Tabla13[[#This Row],[PRECIO UNITARIO ESTIMADO]]*Tabla13[[#This Row],[CANTIDAD TOTAL]]</f>
        <v>400000</v>
      </c>
      <c r="L57" s="32"/>
      <c r="M57" s="6" t="s">
        <v>20</v>
      </c>
      <c r="N57" s="6" t="s">
        <v>635</v>
      </c>
      <c r="O57" s="32"/>
      <c r="P57" s="33"/>
      <c r="U57" s="4" t="s">
        <v>72</v>
      </c>
      <c r="X57" s="11"/>
    </row>
    <row r="58" spans="2:24" x14ac:dyDescent="0.25">
      <c r="B58" s="6" t="s">
        <v>134</v>
      </c>
      <c r="C58" s="6" t="s">
        <v>369</v>
      </c>
      <c r="D58" s="6" t="s">
        <v>321</v>
      </c>
      <c r="E58" s="6">
        <v>32</v>
      </c>
      <c r="F58" s="6">
        <v>13</v>
      </c>
      <c r="G58" s="6">
        <v>16</v>
      </c>
      <c r="H58" s="6">
        <v>8</v>
      </c>
      <c r="I58" s="7">
        <f>SUM(Tabla13[[#This Row],[PRIMER TRIMESTRE]:[CUARTO TRIMESTRE]])</f>
        <v>69</v>
      </c>
      <c r="J58" s="8">
        <v>5.24</v>
      </c>
      <c r="K58" s="8">
        <f>+Tabla13[[#This Row],[PRECIO UNITARIO ESTIMADO]]*Tabla13[[#This Row],[CANTIDAD TOTAL]]</f>
        <v>361.56</v>
      </c>
      <c r="L58" s="8">
        <f>+SUM(Tabla13[[#This Row],[COSTO TOTAL UNITARIO ESTIMADO]])</f>
        <v>361.56</v>
      </c>
      <c r="M58" s="6" t="s">
        <v>20</v>
      </c>
      <c r="N58" s="6" t="s">
        <v>635</v>
      </c>
      <c r="O58" s="8"/>
      <c r="P58" s="6"/>
      <c r="U58" s="4" t="s">
        <v>73</v>
      </c>
      <c r="X58" s="11"/>
    </row>
    <row r="59" spans="2:24" x14ac:dyDescent="0.25">
      <c r="B59" s="6" t="s">
        <v>156</v>
      </c>
      <c r="C59" s="6" t="s">
        <v>370</v>
      </c>
      <c r="D59" s="6" t="s">
        <v>321</v>
      </c>
      <c r="E59" s="6">
        <v>18</v>
      </c>
      <c r="F59" s="6">
        <v>0</v>
      </c>
      <c r="G59" s="6">
        <v>0</v>
      </c>
      <c r="H59" s="6">
        <v>0</v>
      </c>
      <c r="I59" s="7">
        <f>SUM(Tabla13[[#This Row],[PRIMER TRIMESTRE]:[CUARTO TRIMESTRE]])</f>
        <v>18</v>
      </c>
      <c r="J59" s="38">
        <v>600</v>
      </c>
      <c r="K59" s="8">
        <f>+Tabla13[[#This Row],[PRECIO UNITARIO ESTIMADO]]*Tabla13[[#This Row],[CANTIDAD TOTAL]]</f>
        <v>10800</v>
      </c>
      <c r="L59" s="8">
        <f>+SUM(K59:K61)</f>
        <v>197340</v>
      </c>
      <c r="M59" s="6" t="s">
        <v>24</v>
      </c>
      <c r="N59" s="6" t="s">
        <v>635</v>
      </c>
      <c r="O59" s="8"/>
      <c r="P59" s="6"/>
      <c r="U59" s="4" t="s">
        <v>74</v>
      </c>
      <c r="X59" s="11"/>
    </row>
    <row r="60" spans="2:24" x14ac:dyDescent="0.25">
      <c r="B60" s="6" t="s">
        <v>156</v>
      </c>
      <c r="C60" s="6" t="s">
        <v>371</v>
      </c>
      <c r="D60" s="6" t="s">
        <v>321</v>
      </c>
      <c r="E60" s="6">
        <v>7</v>
      </c>
      <c r="F60" s="6">
        <v>8</v>
      </c>
      <c r="G60" s="6">
        <v>6</v>
      </c>
      <c r="H60" s="6">
        <v>0</v>
      </c>
      <c r="I60" s="7">
        <f>SUM(Tabla13[[#This Row],[PRIMER TRIMESTRE]:[CUARTO TRIMESTRE]])</f>
        <v>21</v>
      </c>
      <c r="J60" s="38">
        <v>7740</v>
      </c>
      <c r="K60" s="8">
        <f>+Tabla13[[#This Row],[PRECIO UNITARIO ESTIMADO]]*Tabla13[[#This Row],[CANTIDAD TOTAL]]</f>
        <v>162540</v>
      </c>
      <c r="L60" s="8"/>
      <c r="M60" s="6" t="s">
        <v>24</v>
      </c>
      <c r="N60" s="6" t="s">
        <v>635</v>
      </c>
      <c r="O60" s="8"/>
      <c r="P60" s="6"/>
      <c r="U60" s="4" t="s">
        <v>75</v>
      </c>
      <c r="X60" s="11"/>
    </row>
    <row r="61" spans="2:24" x14ac:dyDescent="0.25">
      <c r="B61" s="6" t="s">
        <v>156</v>
      </c>
      <c r="C61" s="41" t="s">
        <v>621</v>
      </c>
      <c r="D61" s="30" t="s">
        <v>321</v>
      </c>
      <c r="E61" s="11">
        <v>40</v>
      </c>
      <c r="F61" s="11">
        <v>0</v>
      </c>
      <c r="G61" s="11">
        <v>0</v>
      </c>
      <c r="H61" s="11">
        <v>0</v>
      </c>
      <c r="I61" s="7">
        <f>SUM(Tabla13[[#This Row],[PRIMER TRIMESTRE]:[CUARTO TRIMESTRE]])</f>
        <v>40</v>
      </c>
      <c r="J61" s="8">
        <v>600</v>
      </c>
      <c r="K61" s="8">
        <f>+Tabla13[[#This Row],[PRECIO UNITARIO ESTIMADO]]*Tabla13[[#This Row],[CANTIDAD TOTAL]]</f>
        <v>24000</v>
      </c>
      <c r="L61" s="32"/>
      <c r="M61" s="6" t="s">
        <v>24</v>
      </c>
      <c r="N61" s="6" t="s">
        <v>635</v>
      </c>
      <c r="O61" s="32"/>
      <c r="P61" s="33"/>
      <c r="U61" s="4" t="s">
        <v>76</v>
      </c>
      <c r="X61" s="11"/>
    </row>
    <row r="62" spans="2:24" x14ac:dyDescent="0.25">
      <c r="B62" s="6" t="s">
        <v>157</v>
      </c>
      <c r="C62" s="6" t="s">
        <v>372</v>
      </c>
      <c r="D62" s="6" t="s">
        <v>321</v>
      </c>
      <c r="E62" s="6">
        <v>204</v>
      </c>
      <c r="F62" s="6">
        <v>124</v>
      </c>
      <c r="G62" s="6">
        <v>191</v>
      </c>
      <c r="H62" s="6">
        <v>117</v>
      </c>
      <c r="I62" s="7">
        <f>SUM(Tabla13[[#This Row],[PRIMER TRIMESTRE]:[CUARTO TRIMESTRE]])</f>
        <v>636</v>
      </c>
      <c r="J62" s="8">
        <v>9.1</v>
      </c>
      <c r="K62" s="8">
        <f>+Tabla13[[#This Row],[PRECIO UNITARIO ESTIMADO]]*Tabla13[[#This Row],[CANTIDAD TOTAL]]</f>
        <v>5787.5999999999995</v>
      </c>
      <c r="L62" s="8">
        <f>+SUM(K62:K65)</f>
        <v>9350.1999999999989</v>
      </c>
      <c r="M62" s="6" t="s">
        <v>20</v>
      </c>
      <c r="N62" s="6" t="s">
        <v>635</v>
      </c>
      <c r="O62" s="8"/>
      <c r="P62" s="6"/>
      <c r="U62" s="4" t="s">
        <v>77</v>
      </c>
      <c r="X62" s="11"/>
    </row>
    <row r="63" spans="2:24" x14ac:dyDescent="0.25">
      <c r="B63" s="6" t="s">
        <v>157</v>
      </c>
      <c r="C63" s="6" t="s">
        <v>373</v>
      </c>
      <c r="D63" s="6" t="s">
        <v>321</v>
      </c>
      <c r="E63" s="6">
        <v>12</v>
      </c>
      <c r="F63" s="6">
        <v>2</v>
      </c>
      <c r="G63" s="6">
        <v>2</v>
      </c>
      <c r="H63" s="6">
        <v>2</v>
      </c>
      <c r="I63" s="7">
        <f>SUM(Tabla13[[#This Row],[PRIMER TRIMESTRE]:[CUARTO TRIMESTRE]])</f>
        <v>18</v>
      </c>
      <c r="J63" s="8">
        <v>49.3</v>
      </c>
      <c r="K63" s="8">
        <f>+Tabla13[[#This Row],[PRECIO UNITARIO ESTIMADO]]*Tabla13[[#This Row],[CANTIDAD TOTAL]]</f>
        <v>887.4</v>
      </c>
      <c r="L63" s="8"/>
      <c r="M63" s="6" t="s">
        <v>20</v>
      </c>
      <c r="N63" s="6" t="s">
        <v>635</v>
      </c>
      <c r="O63" s="8"/>
      <c r="P63" s="6"/>
      <c r="U63" s="4" t="s">
        <v>78</v>
      </c>
      <c r="X63" s="11"/>
    </row>
    <row r="64" spans="2:24" x14ac:dyDescent="0.25">
      <c r="B64" s="6" t="s">
        <v>157</v>
      </c>
      <c r="C64" s="6" t="s">
        <v>374</v>
      </c>
      <c r="D64" s="6" t="s">
        <v>321</v>
      </c>
      <c r="E64" s="6">
        <v>52</v>
      </c>
      <c r="F64" s="6">
        <v>17</v>
      </c>
      <c r="G64" s="6">
        <v>27</v>
      </c>
      <c r="H64" s="6">
        <v>17</v>
      </c>
      <c r="I64" s="7">
        <f>SUM(Tabla13[[#This Row],[PRIMER TRIMESTRE]:[CUARTO TRIMESTRE]])</f>
        <v>113</v>
      </c>
      <c r="J64" s="8">
        <v>10.4</v>
      </c>
      <c r="K64" s="8">
        <f>+Tabla13[[#This Row],[PRECIO UNITARIO ESTIMADO]]*Tabla13[[#This Row],[CANTIDAD TOTAL]]</f>
        <v>1175.2</v>
      </c>
      <c r="L64" s="8"/>
      <c r="M64" s="6" t="s">
        <v>20</v>
      </c>
      <c r="N64" s="6" t="s">
        <v>635</v>
      </c>
      <c r="O64" s="8"/>
      <c r="P64" s="6"/>
      <c r="U64" s="4" t="s">
        <v>79</v>
      </c>
      <c r="X64" s="11"/>
    </row>
    <row r="65" spans="2:24" x14ac:dyDescent="0.25">
      <c r="B65" s="6" t="s">
        <v>157</v>
      </c>
      <c r="C65" s="6" t="s">
        <v>375</v>
      </c>
      <c r="D65" s="6" t="s">
        <v>321</v>
      </c>
      <c r="E65" s="6">
        <v>1</v>
      </c>
      <c r="F65" s="6">
        <v>0</v>
      </c>
      <c r="G65" s="6">
        <v>0</v>
      </c>
      <c r="H65" s="6">
        <v>0</v>
      </c>
      <c r="I65" s="7">
        <f>SUM(Tabla13[[#This Row],[PRIMER TRIMESTRE]:[CUARTO TRIMESTRE]])</f>
        <v>1</v>
      </c>
      <c r="J65" s="38">
        <v>1500</v>
      </c>
      <c r="K65" s="8">
        <f>+Tabla13[[#This Row],[PRECIO UNITARIO ESTIMADO]]*Tabla13[[#This Row],[CANTIDAD TOTAL]]</f>
        <v>1500</v>
      </c>
      <c r="L65" s="8"/>
      <c r="M65" s="6" t="s">
        <v>20</v>
      </c>
      <c r="N65" s="6" t="s">
        <v>635</v>
      </c>
      <c r="O65" s="8"/>
      <c r="P65" s="6"/>
      <c r="U65" s="4" t="s">
        <v>80</v>
      </c>
      <c r="X65" s="11"/>
    </row>
    <row r="66" spans="2:24" x14ac:dyDescent="0.25">
      <c r="B66" s="40" t="s">
        <v>158</v>
      </c>
      <c r="C66" s="6" t="s">
        <v>376</v>
      </c>
      <c r="D66" s="6" t="s">
        <v>321</v>
      </c>
      <c r="E66" s="6">
        <v>17</v>
      </c>
      <c r="F66" s="6">
        <v>3</v>
      </c>
      <c r="G66" s="6">
        <v>3</v>
      </c>
      <c r="H66" s="6">
        <v>0</v>
      </c>
      <c r="I66" s="7">
        <f>SUM(Tabla13[[#This Row],[PRIMER TRIMESTRE]:[CUARTO TRIMESTRE]])</f>
        <v>23</v>
      </c>
      <c r="J66" s="38">
        <v>45000</v>
      </c>
      <c r="K66" s="8">
        <f>+Tabla13[[#This Row],[PRECIO UNITARIO ESTIMADO]]*Tabla13[[#This Row],[CANTIDAD TOTAL]]</f>
        <v>1035000</v>
      </c>
      <c r="L66" s="8">
        <f>+SUM(K66:K80)</f>
        <v>4367611</v>
      </c>
      <c r="M66" s="6" t="s">
        <v>22</v>
      </c>
      <c r="N66" s="6" t="s">
        <v>635</v>
      </c>
      <c r="O66" s="8"/>
      <c r="P66" s="6"/>
      <c r="U66" s="4" t="s">
        <v>81</v>
      </c>
      <c r="X66" s="11"/>
    </row>
    <row r="67" spans="2:24" x14ac:dyDescent="0.25">
      <c r="B67" s="40" t="s">
        <v>158</v>
      </c>
      <c r="C67" s="6" t="s">
        <v>377</v>
      </c>
      <c r="D67" s="6" t="s">
        <v>321</v>
      </c>
      <c r="E67" s="6">
        <v>3</v>
      </c>
      <c r="F67" s="6">
        <v>1</v>
      </c>
      <c r="G67" s="6">
        <v>1</v>
      </c>
      <c r="H67" s="6">
        <v>0</v>
      </c>
      <c r="I67" s="7">
        <f>SUM(Tabla13[[#This Row],[PRIMER TRIMESTRE]:[CUARTO TRIMESTRE]])</f>
        <v>5</v>
      </c>
      <c r="J67" s="38">
        <v>30000</v>
      </c>
      <c r="K67" s="8">
        <f>+Tabla13[[#This Row],[PRECIO UNITARIO ESTIMADO]]*Tabla13[[#This Row],[CANTIDAD TOTAL]]</f>
        <v>150000</v>
      </c>
      <c r="L67" s="8"/>
      <c r="M67" s="6" t="s">
        <v>22</v>
      </c>
      <c r="N67" s="6" t="s">
        <v>635</v>
      </c>
      <c r="O67" s="8"/>
      <c r="P67" s="6"/>
      <c r="U67" s="4" t="s">
        <v>82</v>
      </c>
      <c r="X67" s="11"/>
    </row>
    <row r="68" spans="2:24" x14ac:dyDescent="0.25">
      <c r="B68" s="6" t="s">
        <v>158</v>
      </c>
      <c r="C68" s="6" t="s">
        <v>378</v>
      </c>
      <c r="D68" s="6" t="s">
        <v>321</v>
      </c>
      <c r="E68" s="6">
        <v>12</v>
      </c>
      <c r="F68" s="6">
        <v>9</v>
      </c>
      <c r="G68" s="6">
        <v>4</v>
      </c>
      <c r="H68" s="6">
        <v>0</v>
      </c>
      <c r="I68" s="7">
        <f>SUM(Tabla13[[#This Row],[PRIMER TRIMESTRE]:[CUARTO TRIMESTRE]])</f>
        <v>25</v>
      </c>
      <c r="J68" s="38">
        <v>45000</v>
      </c>
      <c r="K68" s="8">
        <f>+Tabla13[[#This Row],[PRECIO UNITARIO ESTIMADO]]*Tabla13[[#This Row],[CANTIDAD TOTAL]]</f>
        <v>1125000</v>
      </c>
      <c r="L68" s="8"/>
      <c r="M68" s="6" t="s">
        <v>22</v>
      </c>
      <c r="N68" s="6" t="s">
        <v>635</v>
      </c>
      <c r="O68" s="8"/>
      <c r="P68" s="6"/>
      <c r="U68" s="4" t="s">
        <v>83</v>
      </c>
      <c r="X68" s="11"/>
    </row>
    <row r="69" spans="2:24" x14ac:dyDescent="0.25">
      <c r="B69" s="6" t="s">
        <v>158</v>
      </c>
      <c r="C69" s="6" t="s">
        <v>379</v>
      </c>
      <c r="D69" s="6" t="s">
        <v>321</v>
      </c>
      <c r="E69" s="6">
        <v>16</v>
      </c>
      <c r="F69" s="6">
        <v>0</v>
      </c>
      <c r="G69" s="6">
        <v>0</v>
      </c>
      <c r="H69" s="6">
        <v>0</v>
      </c>
      <c r="I69" s="7">
        <f>SUM(Tabla13[[#This Row],[PRIMER TRIMESTRE]:[CUARTO TRIMESTRE]])</f>
        <v>16</v>
      </c>
      <c r="J69" s="38">
        <v>10000</v>
      </c>
      <c r="K69" s="8">
        <f>+Tabla13[[#This Row],[PRECIO UNITARIO ESTIMADO]]*Tabla13[[#This Row],[CANTIDAD TOTAL]]</f>
        <v>160000</v>
      </c>
      <c r="L69" s="8"/>
      <c r="M69" s="6" t="s">
        <v>22</v>
      </c>
      <c r="N69" s="6" t="s">
        <v>635</v>
      </c>
      <c r="O69" s="8"/>
      <c r="P69" s="6"/>
      <c r="U69" s="4" t="s">
        <v>84</v>
      </c>
      <c r="X69" s="11"/>
    </row>
    <row r="70" spans="2:24" x14ac:dyDescent="0.25">
      <c r="B70" s="40" t="s">
        <v>158</v>
      </c>
      <c r="C70" s="6" t="s">
        <v>380</v>
      </c>
      <c r="D70" s="6" t="s">
        <v>321</v>
      </c>
      <c r="E70" s="6">
        <v>22</v>
      </c>
      <c r="F70" s="6">
        <v>4</v>
      </c>
      <c r="G70" s="6">
        <v>2</v>
      </c>
      <c r="H70" s="6">
        <v>0</v>
      </c>
      <c r="I70" s="7">
        <f>SUM(Tabla13[[#This Row],[PRIMER TRIMESTRE]:[CUARTO TRIMESTRE]])</f>
        <v>28</v>
      </c>
      <c r="J70" s="8">
        <v>649</v>
      </c>
      <c r="K70" s="8">
        <f>+Tabla13[[#This Row],[PRECIO UNITARIO ESTIMADO]]*Tabla13[[#This Row],[CANTIDAD TOTAL]]</f>
        <v>18172</v>
      </c>
      <c r="L70" s="8"/>
      <c r="M70" s="6" t="s">
        <v>22</v>
      </c>
      <c r="N70" s="6" t="s">
        <v>635</v>
      </c>
      <c r="O70" s="8"/>
      <c r="P70" s="6"/>
      <c r="U70" s="4" t="s">
        <v>85</v>
      </c>
      <c r="X70" s="11"/>
    </row>
    <row r="71" spans="2:24" x14ac:dyDescent="0.25">
      <c r="B71" s="40" t="s">
        <v>158</v>
      </c>
      <c r="C71" s="6" t="s">
        <v>381</v>
      </c>
      <c r="D71" s="6" t="s">
        <v>321</v>
      </c>
      <c r="E71" s="6">
        <v>6</v>
      </c>
      <c r="F71" s="6">
        <v>1</v>
      </c>
      <c r="G71" s="6">
        <v>1</v>
      </c>
      <c r="H71" s="6">
        <v>0</v>
      </c>
      <c r="I71" s="7">
        <f>SUM(Tabla13[[#This Row],[PRIMER TRIMESTRE]:[CUARTO TRIMESTRE]])</f>
        <v>8</v>
      </c>
      <c r="J71" s="38">
        <v>45000</v>
      </c>
      <c r="K71" s="8">
        <f>+Tabla13[[#This Row],[PRECIO UNITARIO ESTIMADO]]*Tabla13[[#This Row],[CANTIDAD TOTAL]]</f>
        <v>360000</v>
      </c>
      <c r="L71" s="8"/>
      <c r="M71" s="6" t="s">
        <v>22</v>
      </c>
      <c r="N71" s="6" t="s">
        <v>635</v>
      </c>
      <c r="O71" s="8"/>
      <c r="P71" s="6"/>
      <c r="U71" s="4" t="s">
        <v>86</v>
      </c>
      <c r="X71" s="11"/>
    </row>
    <row r="72" spans="2:24" x14ac:dyDescent="0.25">
      <c r="B72" s="40" t="s">
        <v>158</v>
      </c>
      <c r="C72" s="6" t="s">
        <v>382</v>
      </c>
      <c r="D72" s="6" t="s">
        <v>321</v>
      </c>
      <c r="E72" s="6">
        <v>1</v>
      </c>
      <c r="F72" s="6">
        <v>2</v>
      </c>
      <c r="G72" s="6">
        <v>1</v>
      </c>
      <c r="H72" s="6">
        <v>0</v>
      </c>
      <c r="I72" s="7">
        <f>SUM(Tabla13[[#This Row],[PRIMER TRIMESTRE]:[CUARTO TRIMESTRE]])</f>
        <v>4</v>
      </c>
      <c r="J72" s="38">
        <v>215000</v>
      </c>
      <c r="K72" s="8">
        <f>+Tabla13[[#This Row],[PRECIO UNITARIO ESTIMADO]]*Tabla13[[#This Row],[CANTIDAD TOTAL]]</f>
        <v>860000</v>
      </c>
      <c r="L72" s="8"/>
      <c r="M72" s="6" t="s">
        <v>22</v>
      </c>
      <c r="N72" s="6" t="s">
        <v>635</v>
      </c>
      <c r="O72" s="8"/>
      <c r="P72" s="6"/>
      <c r="U72" s="4" t="s">
        <v>87</v>
      </c>
      <c r="X72" s="11"/>
    </row>
    <row r="73" spans="2:24" x14ac:dyDescent="0.25">
      <c r="B73" s="6" t="s">
        <v>158</v>
      </c>
      <c r="C73" s="6" t="s">
        <v>383</v>
      </c>
      <c r="D73" s="6" t="s">
        <v>321</v>
      </c>
      <c r="E73" s="6">
        <v>2</v>
      </c>
      <c r="F73" s="6">
        <v>0</v>
      </c>
      <c r="G73" s="6">
        <v>0</v>
      </c>
      <c r="H73" s="6">
        <v>0</v>
      </c>
      <c r="I73" s="7">
        <f>SUM(Tabla13[[#This Row],[PRIMER TRIMESTRE]:[CUARTO TRIMESTRE]])</f>
        <v>2</v>
      </c>
      <c r="J73" s="8">
        <v>65000</v>
      </c>
      <c r="K73" s="8">
        <f>+Tabla13[[#This Row],[PRECIO UNITARIO ESTIMADO]]*Tabla13[[#This Row],[CANTIDAD TOTAL]]</f>
        <v>130000</v>
      </c>
      <c r="L73" s="8"/>
      <c r="M73" s="6" t="s">
        <v>22</v>
      </c>
      <c r="N73" s="6" t="s">
        <v>635</v>
      </c>
      <c r="O73" s="8"/>
      <c r="P73" s="6"/>
      <c r="U73" s="4" t="s">
        <v>88</v>
      </c>
      <c r="X73" s="11"/>
    </row>
    <row r="74" spans="2:24" x14ac:dyDescent="0.25">
      <c r="B74" s="6" t="s">
        <v>158</v>
      </c>
      <c r="C74" s="6" t="s">
        <v>384</v>
      </c>
      <c r="D74" s="6" t="s">
        <v>321</v>
      </c>
      <c r="E74" s="6">
        <v>11</v>
      </c>
      <c r="F74" s="6">
        <v>4</v>
      </c>
      <c r="G74" s="6">
        <v>2</v>
      </c>
      <c r="H74" s="6">
        <v>0</v>
      </c>
      <c r="I74" s="7">
        <f>SUM(Tabla13[[#This Row],[PRIMER TRIMESTRE]:[CUARTO TRIMESTRE]])</f>
        <v>17</v>
      </c>
      <c r="J74" s="8">
        <v>767</v>
      </c>
      <c r="K74" s="8">
        <f>+Tabla13[[#This Row],[PRECIO UNITARIO ESTIMADO]]*Tabla13[[#This Row],[CANTIDAD TOTAL]]</f>
        <v>13039</v>
      </c>
      <c r="L74" s="8"/>
      <c r="M74" s="6" t="s">
        <v>22</v>
      </c>
      <c r="N74" s="6" t="s">
        <v>635</v>
      </c>
      <c r="O74" s="8"/>
      <c r="P74" s="6"/>
      <c r="U74" s="4" t="s">
        <v>89</v>
      </c>
      <c r="X74" s="11"/>
    </row>
    <row r="75" spans="2:24" x14ac:dyDescent="0.25">
      <c r="B75" s="6" t="s">
        <v>158</v>
      </c>
      <c r="C75" s="6" t="s">
        <v>385</v>
      </c>
      <c r="D75" s="6" t="s">
        <v>321</v>
      </c>
      <c r="E75" s="6">
        <v>1</v>
      </c>
      <c r="F75" s="6">
        <v>0</v>
      </c>
      <c r="G75" s="6">
        <v>0</v>
      </c>
      <c r="H75" s="6">
        <v>0</v>
      </c>
      <c r="I75" s="7">
        <f>SUM(Tabla13[[#This Row],[PRIMER TRIMESTRE]:[CUARTO TRIMESTRE]])</f>
        <v>1</v>
      </c>
      <c r="J75" s="8">
        <v>168000</v>
      </c>
      <c r="K75" s="8">
        <f>+Tabla13[[#This Row],[PRECIO UNITARIO ESTIMADO]]*Tabla13[[#This Row],[CANTIDAD TOTAL]]</f>
        <v>168000</v>
      </c>
      <c r="L75" s="8"/>
      <c r="M75" s="6" t="s">
        <v>22</v>
      </c>
      <c r="N75" s="6" t="s">
        <v>635</v>
      </c>
      <c r="O75" s="8"/>
      <c r="P75" s="6"/>
      <c r="U75" s="4" t="s">
        <v>90</v>
      </c>
      <c r="X75" s="11"/>
    </row>
    <row r="76" spans="2:24" s="47" customFormat="1" x14ac:dyDescent="0.25">
      <c r="B76" s="11" t="s">
        <v>158</v>
      </c>
      <c r="C76" s="11" t="s">
        <v>590</v>
      </c>
      <c r="D76" s="30" t="s">
        <v>321</v>
      </c>
      <c r="E76" s="41">
        <v>4</v>
      </c>
      <c r="F76" s="11">
        <v>0</v>
      </c>
      <c r="G76" s="11">
        <v>0</v>
      </c>
      <c r="H76" s="11">
        <v>0</v>
      </c>
      <c r="I76" s="7">
        <f>SUM(Tabla13[[#This Row],[PRIMER TRIMESTRE]:[CUARTO TRIMESTRE]])</f>
        <v>4</v>
      </c>
      <c r="J76" s="39">
        <v>30000</v>
      </c>
      <c r="K76" s="8">
        <f>+Tabla13[[#This Row],[PRECIO UNITARIO ESTIMADO]]*Tabla13[[#This Row],[CANTIDAD TOTAL]]</f>
        <v>120000</v>
      </c>
      <c r="L76" s="32"/>
      <c r="M76" s="6" t="s">
        <v>22</v>
      </c>
      <c r="N76" s="6" t="s">
        <v>635</v>
      </c>
      <c r="O76" s="32"/>
      <c r="P76" s="33"/>
      <c r="U76" s="4" t="s">
        <v>91</v>
      </c>
      <c r="X76" s="11"/>
    </row>
    <row r="77" spans="2:24" x14ac:dyDescent="0.25">
      <c r="B77" s="6" t="s">
        <v>158</v>
      </c>
      <c r="C77" s="41" t="s">
        <v>592</v>
      </c>
      <c r="D77" s="30" t="s">
        <v>321</v>
      </c>
      <c r="E77" s="11">
        <v>4</v>
      </c>
      <c r="F77" s="11">
        <v>0</v>
      </c>
      <c r="G77" s="11">
        <v>0</v>
      </c>
      <c r="H77" s="11">
        <v>0</v>
      </c>
      <c r="I77" s="7">
        <f>SUM(Tabla13[[#This Row],[PRIMER TRIMESTRE]:[CUARTO TRIMESTRE]])</f>
        <v>4</v>
      </c>
      <c r="J77" s="32">
        <v>850</v>
      </c>
      <c r="K77" s="8">
        <f>+Tabla13[[#This Row],[PRECIO UNITARIO ESTIMADO]]*Tabla13[[#This Row],[CANTIDAD TOTAL]]</f>
        <v>3400</v>
      </c>
      <c r="L77" s="32"/>
      <c r="M77" s="31" t="s">
        <v>20</v>
      </c>
      <c r="N77" s="6" t="s">
        <v>635</v>
      </c>
      <c r="O77" s="32"/>
      <c r="P77" s="33"/>
      <c r="U77" s="4" t="s">
        <v>92</v>
      </c>
      <c r="X77" s="11"/>
    </row>
    <row r="78" spans="2:24" x14ac:dyDescent="0.25">
      <c r="B78" s="6" t="s">
        <v>158</v>
      </c>
      <c r="C78" s="41" t="s">
        <v>614</v>
      </c>
      <c r="D78" s="30" t="s">
        <v>321</v>
      </c>
      <c r="E78" s="11">
        <v>1</v>
      </c>
      <c r="F78" s="11">
        <v>0</v>
      </c>
      <c r="G78" s="11">
        <v>0</v>
      </c>
      <c r="H78" s="11">
        <v>0</v>
      </c>
      <c r="I78" s="7">
        <f>SUM(Tabla13[[#This Row],[PRIMER TRIMESTRE]:[CUARTO TRIMESTRE]])</f>
        <v>1</v>
      </c>
      <c r="J78" s="8">
        <v>60000</v>
      </c>
      <c r="K78" s="8">
        <f>+Tabla13[[#This Row],[PRECIO UNITARIO ESTIMADO]]*Tabla13[[#This Row],[CANTIDAD TOTAL]]</f>
        <v>60000</v>
      </c>
      <c r="L78" s="32"/>
      <c r="M78" s="31" t="s">
        <v>20</v>
      </c>
      <c r="N78" s="6" t="s">
        <v>635</v>
      </c>
      <c r="O78" s="32"/>
      <c r="P78" s="33"/>
      <c r="U78" s="4" t="s">
        <v>93</v>
      </c>
      <c r="X78" s="11"/>
    </row>
    <row r="79" spans="2:24" x14ac:dyDescent="0.25">
      <c r="B79" s="6" t="s">
        <v>158</v>
      </c>
      <c r="C79" s="41" t="s">
        <v>616</v>
      </c>
      <c r="D79" s="30" t="s">
        <v>321</v>
      </c>
      <c r="E79" s="11">
        <v>1</v>
      </c>
      <c r="F79" s="11">
        <v>0</v>
      </c>
      <c r="G79" s="11">
        <v>0</v>
      </c>
      <c r="H79" s="11">
        <v>0</v>
      </c>
      <c r="I79" s="7">
        <f>SUM(Tabla13[[#This Row],[PRIMER TRIMESTRE]:[CUARTO TRIMESTRE]])</f>
        <v>1</v>
      </c>
      <c r="J79" s="8">
        <v>30000</v>
      </c>
      <c r="K79" s="8">
        <f>+Tabla13[[#This Row],[PRECIO UNITARIO ESTIMADO]]*Tabla13[[#This Row],[CANTIDAD TOTAL]]</f>
        <v>30000</v>
      </c>
      <c r="L79" s="32"/>
      <c r="M79" s="31" t="s">
        <v>20</v>
      </c>
      <c r="N79" s="6" t="s">
        <v>635</v>
      </c>
      <c r="O79" s="32"/>
      <c r="P79" s="33"/>
      <c r="U79" s="4" t="s">
        <v>94</v>
      </c>
      <c r="X79" s="11"/>
    </row>
    <row r="80" spans="2:24" x14ac:dyDescent="0.25">
      <c r="B80" s="6" t="s">
        <v>158</v>
      </c>
      <c r="C80" s="41" t="s">
        <v>623</v>
      </c>
      <c r="D80" s="30" t="s">
        <v>321</v>
      </c>
      <c r="E80" s="11">
        <v>3</v>
      </c>
      <c r="F80" s="11">
        <v>0</v>
      </c>
      <c r="G80" s="11">
        <v>0</v>
      </c>
      <c r="H80" s="11">
        <v>0</v>
      </c>
      <c r="I80" s="7">
        <f>SUM(Tabla13[[#This Row],[PRIMER TRIMESTRE]:[CUARTO TRIMESTRE]])</f>
        <v>3</v>
      </c>
      <c r="J80" s="8">
        <v>45000</v>
      </c>
      <c r="K80" s="8">
        <f>+Tabla13[[#This Row],[PRECIO UNITARIO ESTIMADO]]*Tabla13[[#This Row],[CANTIDAD TOTAL]]</f>
        <v>135000</v>
      </c>
      <c r="L80" s="32"/>
      <c r="M80" s="31" t="s">
        <v>20</v>
      </c>
      <c r="N80" s="6" t="s">
        <v>635</v>
      </c>
      <c r="O80" s="32"/>
      <c r="P80" s="33"/>
      <c r="U80" s="4" t="s">
        <v>95</v>
      </c>
      <c r="X80" s="11"/>
    </row>
    <row r="81" spans="2:24" x14ac:dyDescent="0.25">
      <c r="B81" s="40" t="s">
        <v>160</v>
      </c>
      <c r="C81" s="6" t="s">
        <v>571</v>
      </c>
      <c r="D81" s="6" t="s">
        <v>321</v>
      </c>
      <c r="E81" s="6">
        <v>1</v>
      </c>
      <c r="F81" s="6">
        <v>0</v>
      </c>
      <c r="G81" s="6">
        <v>0</v>
      </c>
      <c r="H81" s="6">
        <v>0</v>
      </c>
      <c r="I81" s="7">
        <f>+SUM(Tabla13[[#This Row],[PRIMER TRIMESTRE]:[CUARTO TRIMESTRE]])</f>
        <v>1</v>
      </c>
      <c r="J81" s="38">
        <v>400000</v>
      </c>
      <c r="K81" s="8">
        <f>+Tabla13[[#This Row],[PRECIO UNITARIO ESTIMADO]]*Tabla13[[#This Row],[CANTIDAD TOTAL]]</f>
        <v>400000</v>
      </c>
      <c r="L81" s="8">
        <f>+SUM(Tabla13[[#This Row],[COSTO TOTAL UNITARIO ESTIMADO]])</f>
        <v>400000</v>
      </c>
      <c r="M81" s="6" t="s">
        <v>24</v>
      </c>
      <c r="N81" s="6" t="s">
        <v>635</v>
      </c>
      <c r="O81" s="8"/>
      <c r="P81" s="6"/>
      <c r="U81" s="4" t="s">
        <v>96</v>
      </c>
      <c r="X81" s="11"/>
    </row>
    <row r="82" spans="2:24" x14ac:dyDescent="0.25">
      <c r="B82" s="41" t="s">
        <v>161</v>
      </c>
      <c r="C82" s="11" t="s">
        <v>581</v>
      </c>
      <c r="D82" s="30" t="s">
        <v>321</v>
      </c>
      <c r="E82" s="11">
        <v>1</v>
      </c>
      <c r="F82" s="11">
        <v>0</v>
      </c>
      <c r="G82" s="11">
        <v>0</v>
      </c>
      <c r="H82" s="11">
        <v>0</v>
      </c>
      <c r="I82" s="7">
        <f>SUM(Tabla13[[#This Row],[PRIMER TRIMESTRE]:[CUARTO TRIMESTRE]])</f>
        <v>1</v>
      </c>
      <c r="J82" s="39">
        <v>300000</v>
      </c>
      <c r="K82" s="8">
        <f>+Tabla13[[#This Row],[PRECIO UNITARIO ESTIMADO]]*Tabla13[[#This Row],[CANTIDAD TOTAL]]</f>
        <v>300000</v>
      </c>
      <c r="L82" s="32">
        <f>+SUM(K82:K105)</f>
        <v>1294589.4200000002</v>
      </c>
      <c r="M82" s="31" t="s">
        <v>24</v>
      </c>
      <c r="N82" s="6" t="s">
        <v>635</v>
      </c>
      <c r="O82" s="32"/>
      <c r="P82" s="33"/>
      <c r="U82" s="4" t="s">
        <v>97</v>
      </c>
      <c r="X82" s="11"/>
    </row>
    <row r="83" spans="2:24" x14ac:dyDescent="0.25">
      <c r="B83" s="6" t="s">
        <v>161</v>
      </c>
      <c r="C83" s="6" t="s">
        <v>386</v>
      </c>
      <c r="D83" s="6" t="s">
        <v>321</v>
      </c>
      <c r="E83" s="6">
        <v>1</v>
      </c>
      <c r="F83" s="6">
        <v>1</v>
      </c>
      <c r="G83" s="6">
        <v>0</v>
      </c>
      <c r="H83" s="6">
        <v>1</v>
      </c>
      <c r="I83" s="7">
        <f>SUM(Tabla13[[#This Row],[PRIMER TRIMESTRE]:[CUARTO TRIMESTRE]])</f>
        <v>3</v>
      </c>
      <c r="J83" s="8">
        <v>1175.32</v>
      </c>
      <c r="K83" s="8">
        <f>+Tabla13[[#This Row],[PRECIO UNITARIO ESTIMADO]]*Tabla13[[#This Row],[CANTIDAD TOTAL]]</f>
        <v>3525.96</v>
      </c>
      <c r="L83" s="8"/>
      <c r="M83" s="6" t="s">
        <v>20</v>
      </c>
      <c r="N83" s="6" t="s">
        <v>635</v>
      </c>
      <c r="O83" s="8"/>
      <c r="P83" s="6"/>
      <c r="U83" s="4" t="s">
        <v>98</v>
      </c>
    </row>
    <row r="84" spans="2:24" x14ac:dyDescent="0.25">
      <c r="B84" s="6" t="s">
        <v>161</v>
      </c>
      <c r="C84" s="6" t="s">
        <v>387</v>
      </c>
      <c r="D84" s="6" t="s">
        <v>321</v>
      </c>
      <c r="E84" s="6">
        <v>1</v>
      </c>
      <c r="F84" s="6">
        <v>1</v>
      </c>
      <c r="G84" s="6">
        <v>0</v>
      </c>
      <c r="H84" s="6">
        <v>1</v>
      </c>
      <c r="I84" s="7">
        <f>SUM(Tabla13[[#This Row],[PRIMER TRIMESTRE]:[CUARTO TRIMESTRE]])</f>
        <v>3</v>
      </c>
      <c r="J84" s="8">
        <v>1498.78</v>
      </c>
      <c r="K84" s="8">
        <f>+Tabla13[[#This Row],[PRECIO UNITARIO ESTIMADO]]*Tabla13[[#This Row],[CANTIDAD TOTAL]]</f>
        <v>4496.34</v>
      </c>
      <c r="L84" s="8"/>
      <c r="M84" s="6" t="s">
        <v>20</v>
      </c>
      <c r="N84" s="6" t="s">
        <v>635</v>
      </c>
      <c r="O84" s="8"/>
      <c r="P84" s="6"/>
      <c r="U84" s="4" t="s">
        <v>99</v>
      </c>
    </row>
    <row r="85" spans="2:24" x14ac:dyDescent="0.25">
      <c r="B85" s="6" t="s">
        <v>161</v>
      </c>
      <c r="C85" s="6" t="s">
        <v>388</v>
      </c>
      <c r="D85" s="6" t="s">
        <v>321</v>
      </c>
      <c r="E85" s="6">
        <v>3</v>
      </c>
      <c r="F85" s="6">
        <v>0</v>
      </c>
      <c r="G85" s="6">
        <v>3</v>
      </c>
      <c r="H85" s="6">
        <v>3</v>
      </c>
      <c r="I85" s="7">
        <f>SUM(Tabla13[[#This Row],[PRIMER TRIMESTRE]:[CUARTO TRIMESTRE]])</f>
        <v>9</v>
      </c>
      <c r="J85" s="8">
        <v>550</v>
      </c>
      <c r="K85" s="8">
        <f>+Tabla13[[#This Row],[PRECIO UNITARIO ESTIMADO]]*Tabla13[[#This Row],[CANTIDAD TOTAL]]</f>
        <v>4950</v>
      </c>
      <c r="L85" s="8"/>
      <c r="M85" s="6" t="s">
        <v>20</v>
      </c>
      <c r="N85" s="6" t="s">
        <v>635</v>
      </c>
      <c r="O85" s="8"/>
      <c r="P85" s="6"/>
      <c r="U85" s="4" t="s">
        <v>100</v>
      </c>
    </row>
    <row r="86" spans="2:24" x14ac:dyDescent="0.25">
      <c r="B86" s="6" t="s">
        <v>161</v>
      </c>
      <c r="C86" s="6" t="s">
        <v>389</v>
      </c>
      <c r="D86" s="6" t="s">
        <v>321</v>
      </c>
      <c r="E86" s="6">
        <v>3</v>
      </c>
      <c r="F86" s="6">
        <v>0</v>
      </c>
      <c r="G86" s="6">
        <v>3</v>
      </c>
      <c r="H86" s="6">
        <v>3</v>
      </c>
      <c r="I86" s="7">
        <f>SUM(Tabla13[[#This Row],[PRIMER TRIMESTRE]:[CUARTO TRIMESTRE]])</f>
        <v>9</v>
      </c>
      <c r="J86" s="8">
        <v>430</v>
      </c>
      <c r="K86" s="8">
        <f>+Tabla13[[#This Row],[PRECIO UNITARIO ESTIMADO]]*Tabla13[[#This Row],[CANTIDAD TOTAL]]</f>
        <v>3870</v>
      </c>
      <c r="L86" s="8"/>
      <c r="M86" s="6" t="s">
        <v>20</v>
      </c>
      <c r="N86" s="6" t="s">
        <v>635</v>
      </c>
      <c r="O86" s="8"/>
      <c r="P86" s="6"/>
      <c r="U86" s="4" t="s">
        <v>101</v>
      </c>
    </row>
    <row r="87" spans="2:24" x14ac:dyDescent="0.25">
      <c r="B87" s="6" t="s">
        <v>161</v>
      </c>
      <c r="C87" s="6" t="s">
        <v>390</v>
      </c>
      <c r="D87" s="6" t="s">
        <v>321</v>
      </c>
      <c r="E87" s="6">
        <v>1</v>
      </c>
      <c r="F87" s="6">
        <v>0</v>
      </c>
      <c r="G87" s="6">
        <v>0</v>
      </c>
      <c r="H87" s="6">
        <v>0</v>
      </c>
      <c r="I87" s="7">
        <f>SUM(Tabla13[[#This Row],[PRIMER TRIMESTRE]:[CUARTO TRIMESTRE]])</f>
        <v>1</v>
      </c>
      <c r="J87" s="8">
        <v>102.1</v>
      </c>
      <c r="K87" s="8">
        <f>+Tabla13[[#This Row],[PRECIO UNITARIO ESTIMADO]]*Tabla13[[#This Row],[CANTIDAD TOTAL]]</f>
        <v>102.1</v>
      </c>
      <c r="L87" s="8"/>
      <c r="M87" s="6" t="s">
        <v>20</v>
      </c>
      <c r="N87" s="6" t="s">
        <v>635</v>
      </c>
      <c r="O87" s="8"/>
      <c r="P87" s="6"/>
      <c r="U87" s="4" t="s">
        <v>102</v>
      </c>
    </row>
    <row r="88" spans="2:24" x14ac:dyDescent="0.25">
      <c r="B88" s="6" t="s">
        <v>161</v>
      </c>
      <c r="C88" s="6" t="s">
        <v>391</v>
      </c>
      <c r="D88" s="6" t="s">
        <v>321</v>
      </c>
      <c r="E88" s="6">
        <v>12</v>
      </c>
      <c r="F88" s="6">
        <v>7</v>
      </c>
      <c r="G88" s="6">
        <v>11</v>
      </c>
      <c r="H88" s="6">
        <v>8</v>
      </c>
      <c r="I88" s="7">
        <f>SUM(Tabla13[[#This Row],[PRIMER TRIMESTRE]:[CUARTO TRIMESTRE]])</f>
        <v>38</v>
      </c>
      <c r="J88" s="8">
        <v>23.6</v>
      </c>
      <c r="K88" s="8">
        <f>+Tabla13[[#This Row],[PRECIO UNITARIO ESTIMADO]]*Tabla13[[#This Row],[CANTIDAD TOTAL]]</f>
        <v>896.80000000000007</v>
      </c>
      <c r="L88" s="8"/>
      <c r="M88" s="6" t="s">
        <v>20</v>
      </c>
      <c r="N88" s="6" t="s">
        <v>635</v>
      </c>
      <c r="O88" s="8"/>
      <c r="P88" s="6"/>
      <c r="U88" s="4" t="s">
        <v>104</v>
      </c>
    </row>
    <row r="89" spans="2:24" x14ac:dyDescent="0.25">
      <c r="B89" s="6" t="s">
        <v>161</v>
      </c>
      <c r="C89" s="6" t="s">
        <v>392</v>
      </c>
      <c r="D89" s="6" t="s">
        <v>321</v>
      </c>
      <c r="E89" s="6">
        <v>1</v>
      </c>
      <c r="F89" s="6">
        <v>1</v>
      </c>
      <c r="G89" s="6">
        <v>1</v>
      </c>
      <c r="H89" s="6">
        <v>1</v>
      </c>
      <c r="I89" s="7">
        <f>SUM(Tabla13[[#This Row],[PRIMER TRIMESTRE]:[CUARTO TRIMESTRE]])</f>
        <v>4</v>
      </c>
      <c r="J89" s="8">
        <v>2336.4</v>
      </c>
      <c r="K89" s="8">
        <f>+Tabla13[[#This Row],[PRECIO UNITARIO ESTIMADO]]*Tabla13[[#This Row],[CANTIDAD TOTAL]]</f>
        <v>9345.6</v>
      </c>
      <c r="L89" s="8"/>
      <c r="M89" s="6" t="s">
        <v>20</v>
      </c>
      <c r="N89" s="6" t="s">
        <v>635</v>
      </c>
      <c r="O89" s="8"/>
      <c r="P89" s="6"/>
      <c r="U89" s="4" t="s">
        <v>105</v>
      </c>
    </row>
    <row r="90" spans="2:24" x14ac:dyDescent="0.25">
      <c r="B90" s="6" t="s">
        <v>161</v>
      </c>
      <c r="C90" s="6" t="s">
        <v>393</v>
      </c>
      <c r="D90" s="6" t="s">
        <v>321</v>
      </c>
      <c r="E90" s="6">
        <v>1</v>
      </c>
      <c r="F90" s="6">
        <v>2</v>
      </c>
      <c r="G90" s="6">
        <v>1</v>
      </c>
      <c r="H90" s="6">
        <v>2</v>
      </c>
      <c r="I90" s="7">
        <f>SUM(Tabla13[[#This Row],[PRIMER TRIMESTRE]:[CUARTO TRIMESTRE]])</f>
        <v>6</v>
      </c>
      <c r="J90" s="8">
        <v>4002</v>
      </c>
      <c r="K90" s="8">
        <f>+Tabla13[[#This Row],[PRECIO UNITARIO ESTIMADO]]*Tabla13[[#This Row],[CANTIDAD TOTAL]]</f>
        <v>24012</v>
      </c>
      <c r="L90" s="8"/>
      <c r="M90" s="6" t="s">
        <v>20</v>
      </c>
      <c r="N90" s="6" t="s">
        <v>635</v>
      </c>
      <c r="O90" s="8"/>
      <c r="P90" s="6"/>
      <c r="U90" s="4" t="s">
        <v>106</v>
      </c>
    </row>
    <row r="91" spans="2:24" x14ac:dyDescent="0.25">
      <c r="B91" s="6" t="s">
        <v>161</v>
      </c>
      <c r="C91" s="6" t="s">
        <v>394</v>
      </c>
      <c r="D91" s="6" t="s">
        <v>321</v>
      </c>
      <c r="E91" s="6">
        <v>2</v>
      </c>
      <c r="F91" s="6">
        <v>1</v>
      </c>
      <c r="G91" s="6">
        <v>2</v>
      </c>
      <c r="H91" s="6">
        <v>1</v>
      </c>
      <c r="I91" s="7">
        <f>SUM(Tabla13[[#This Row],[PRIMER TRIMESTRE]:[CUARTO TRIMESTRE]])</f>
        <v>6</v>
      </c>
      <c r="J91" s="8">
        <v>6613</v>
      </c>
      <c r="K91" s="8">
        <f>+Tabla13[[#This Row],[PRECIO UNITARIO ESTIMADO]]*Tabla13[[#This Row],[CANTIDAD TOTAL]]</f>
        <v>39678</v>
      </c>
      <c r="L91" s="8"/>
      <c r="M91" s="6" t="s">
        <v>20</v>
      </c>
      <c r="N91" s="6" t="s">
        <v>635</v>
      </c>
      <c r="O91" s="8"/>
      <c r="P91" s="6"/>
      <c r="U91" s="4" t="s">
        <v>107</v>
      </c>
    </row>
    <row r="92" spans="2:24" x14ac:dyDescent="0.25">
      <c r="B92" s="6" t="s">
        <v>161</v>
      </c>
      <c r="C92" s="6" t="s">
        <v>395</v>
      </c>
      <c r="D92" s="6" t="s">
        <v>321</v>
      </c>
      <c r="E92" s="6">
        <v>5</v>
      </c>
      <c r="F92" s="6">
        <v>3</v>
      </c>
      <c r="G92" s="6">
        <v>3</v>
      </c>
      <c r="H92" s="6">
        <v>4</v>
      </c>
      <c r="I92" s="7">
        <f>SUM(Tabla13[[#This Row],[PRIMER TRIMESTRE]:[CUARTO TRIMESTRE]])</f>
        <v>15</v>
      </c>
      <c r="J92" s="8">
        <v>3437.5</v>
      </c>
      <c r="K92" s="8">
        <f>+Tabla13[[#This Row],[PRECIO UNITARIO ESTIMADO]]*Tabla13[[#This Row],[CANTIDAD TOTAL]]</f>
        <v>51562.5</v>
      </c>
      <c r="L92" s="8"/>
      <c r="M92" s="6" t="s">
        <v>20</v>
      </c>
      <c r="N92" s="6" t="s">
        <v>635</v>
      </c>
      <c r="O92" s="8"/>
      <c r="P92" s="6"/>
      <c r="U92" s="4" t="s">
        <v>108</v>
      </c>
    </row>
    <row r="93" spans="2:24" x14ac:dyDescent="0.25">
      <c r="B93" s="6" t="s">
        <v>161</v>
      </c>
      <c r="C93" s="6" t="s">
        <v>396</v>
      </c>
      <c r="D93" s="6" t="s">
        <v>321</v>
      </c>
      <c r="E93" s="6">
        <v>5</v>
      </c>
      <c r="F93" s="6">
        <v>4</v>
      </c>
      <c r="G93" s="6">
        <v>5</v>
      </c>
      <c r="H93" s="6">
        <v>5</v>
      </c>
      <c r="I93" s="7">
        <f>SUM(Tabla13[[#This Row],[PRIMER TRIMESTRE]:[CUARTO TRIMESTRE]])</f>
        <v>19</v>
      </c>
      <c r="J93" s="8">
        <v>8776.2099999999991</v>
      </c>
      <c r="K93" s="8">
        <f>+Tabla13[[#This Row],[PRECIO UNITARIO ESTIMADO]]*Tabla13[[#This Row],[CANTIDAD TOTAL]]</f>
        <v>166747.99</v>
      </c>
      <c r="L93" s="8"/>
      <c r="M93" s="6" t="s">
        <v>20</v>
      </c>
      <c r="N93" s="6" t="s">
        <v>635</v>
      </c>
      <c r="O93" s="8"/>
      <c r="P93" s="6"/>
      <c r="U93" s="4" t="s">
        <v>109</v>
      </c>
    </row>
    <row r="94" spans="2:24" x14ac:dyDescent="0.25">
      <c r="B94" s="6" t="s">
        <v>161</v>
      </c>
      <c r="C94" s="6" t="s">
        <v>397</v>
      </c>
      <c r="D94" s="6" t="s">
        <v>321</v>
      </c>
      <c r="E94" s="6">
        <v>3</v>
      </c>
      <c r="F94" s="6">
        <v>3</v>
      </c>
      <c r="G94" s="6">
        <v>3</v>
      </c>
      <c r="H94" s="6">
        <v>3</v>
      </c>
      <c r="I94" s="7">
        <f>SUM(Tabla13[[#This Row],[PRIMER TRIMESTRE]:[CUARTO TRIMESTRE]])</f>
        <v>12</v>
      </c>
      <c r="J94" s="8">
        <v>2596</v>
      </c>
      <c r="K94" s="8">
        <f>+Tabla13[[#This Row],[PRECIO UNITARIO ESTIMADO]]*Tabla13[[#This Row],[CANTIDAD TOTAL]]</f>
        <v>31152</v>
      </c>
      <c r="L94" s="8"/>
      <c r="M94" s="6" t="s">
        <v>20</v>
      </c>
      <c r="N94" s="6" t="s">
        <v>635</v>
      </c>
      <c r="O94" s="8"/>
      <c r="P94" s="6"/>
      <c r="U94" s="4" t="s">
        <v>110</v>
      </c>
    </row>
    <row r="95" spans="2:24" x14ac:dyDescent="0.25">
      <c r="B95" s="6" t="s">
        <v>161</v>
      </c>
      <c r="C95" s="6" t="s">
        <v>398</v>
      </c>
      <c r="D95" s="6" t="s">
        <v>321</v>
      </c>
      <c r="E95" s="6">
        <v>1</v>
      </c>
      <c r="F95" s="6">
        <v>0</v>
      </c>
      <c r="G95" s="6">
        <v>1</v>
      </c>
      <c r="H95" s="6">
        <v>1</v>
      </c>
      <c r="I95" s="7">
        <f>SUM(Tabla13[[#This Row],[PRIMER TRIMESTRE]:[CUARTO TRIMESTRE]])</f>
        <v>3</v>
      </c>
      <c r="J95" s="8">
        <v>2449.8000000000002</v>
      </c>
      <c r="K95" s="8">
        <f>+Tabla13[[#This Row],[PRECIO UNITARIO ESTIMADO]]*Tabla13[[#This Row],[CANTIDAD TOTAL]]</f>
        <v>7349.4000000000005</v>
      </c>
      <c r="L95" s="8"/>
      <c r="M95" s="6" t="s">
        <v>20</v>
      </c>
      <c r="N95" s="6" t="s">
        <v>635</v>
      </c>
      <c r="O95" s="8"/>
      <c r="P95" s="6"/>
      <c r="U95" s="4" t="s">
        <v>111</v>
      </c>
    </row>
    <row r="96" spans="2:24" x14ac:dyDescent="0.25">
      <c r="B96" s="6" t="s">
        <v>161</v>
      </c>
      <c r="C96" s="6" t="s">
        <v>399</v>
      </c>
      <c r="D96" s="6" t="s">
        <v>321</v>
      </c>
      <c r="E96" s="6">
        <v>0</v>
      </c>
      <c r="F96" s="6">
        <v>1</v>
      </c>
      <c r="G96" s="6">
        <v>0</v>
      </c>
      <c r="H96" s="6">
        <v>0</v>
      </c>
      <c r="I96" s="7">
        <f>SUM(Tabla13[[#This Row],[PRIMER TRIMESTRE]:[CUARTO TRIMESTRE]])</f>
        <v>1</v>
      </c>
      <c r="J96" s="8">
        <v>4519.3999999999996</v>
      </c>
      <c r="K96" s="8">
        <f>+Tabla13[[#This Row],[PRECIO UNITARIO ESTIMADO]]*Tabla13[[#This Row],[CANTIDAD TOTAL]]</f>
        <v>4519.3999999999996</v>
      </c>
      <c r="L96" s="8"/>
      <c r="M96" s="6" t="s">
        <v>20</v>
      </c>
      <c r="N96" s="6" t="s">
        <v>635</v>
      </c>
      <c r="O96" s="8"/>
      <c r="P96" s="6"/>
      <c r="U96" s="4" t="s">
        <v>112</v>
      </c>
    </row>
    <row r="97" spans="2:21" x14ac:dyDescent="0.25">
      <c r="B97" s="6" t="s">
        <v>161</v>
      </c>
      <c r="C97" s="6" t="s">
        <v>400</v>
      </c>
      <c r="D97" s="6" t="s">
        <v>321</v>
      </c>
      <c r="E97" s="6">
        <v>2</v>
      </c>
      <c r="F97" s="6">
        <v>2</v>
      </c>
      <c r="G97" s="6">
        <v>2</v>
      </c>
      <c r="H97" s="6">
        <v>1</v>
      </c>
      <c r="I97" s="7">
        <f>SUM(Tabla13[[#This Row],[PRIMER TRIMESTRE]:[CUARTO TRIMESTRE]])</f>
        <v>7</v>
      </c>
      <c r="J97" s="8">
        <v>6519.2</v>
      </c>
      <c r="K97" s="8">
        <f>+Tabla13[[#This Row],[PRECIO UNITARIO ESTIMADO]]*Tabla13[[#This Row],[CANTIDAD TOTAL]]</f>
        <v>45634.400000000001</v>
      </c>
      <c r="L97" s="8"/>
      <c r="M97" s="6" t="s">
        <v>20</v>
      </c>
      <c r="N97" s="6" t="s">
        <v>635</v>
      </c>
      <c r="O97" s="8"/>
      <c r="P97" s="6"/>
      <c r="U97" s="4" t="s">
        <v>113</v>
      </c>
    </row>
    <row r="98" spans="2:21" x14ac:dyDescent="0.25">
      <c r="B98" s="6" t="s">
        <v>161</v>
      </c>
      <c r="C98" s="6" t="s">
        <v>401</v>
      </c>
      <c r="D98" s="6" t="s">
        <v>321</v>
      </c>
      <c r="E98" s="6">
        <v>3</v>
      </c>
      <c r="F98" s="6">
        <v>3</v>
      </c>
      <c r="G98" s="6">
        <v>3</v>
      </c>
      <c r="H98" s="6">
        <v>1</v>
      </c>
      <c r="I98" s="7">
        <f>SUM(Tabla13[[#This Row],[PRIMER TRIMESTRE]:[CUARTO TRIMESTRE]])</f>
        <v>10</v>
      </c>
      <c r="J98" s="8">
        <v>6799</v>
      </c>
      <c r="K98" s="8">
        <f>+Tabla13[[#This Row],[PRECIO UNITARIO ESTIMADO]]*Tabla13[[#This Row],[CANTIDAD TOTAL]]</f>
        <v>67990</v>
      </c>
      <c r="L98" s="8"/>
      <c r="M98" s="6" t="s">
        <v>20</v>
      </c>
      <c r="N98" s="6" t="s">
        <v>635</v>
      </c>
      <c r="O98" s="8"/>
      <c r="P98" s="6"/>
      <c r="U98" s="4" t="s">
        <v>114</v>
      </c>
    </row>
    <row r="99" spans="2:21" x14ac:dyDescent="0.25">
      <c r="B99" s="6" t="s">
        <v>161</v>
      </c>
      <c r="C99" s="6" t="s">
        <v>402</v>
      </c>
      <c r="D99" s="6" t="s">
        <v>321</v>
      </c>
      <c r="E99" s="6">
        <v>2</v>
      </c>
      <c r="F99" s="6">
        <v>2</v>
      </c>
      <c r="G99" s="6">
        <v>2</v>
      </c>
      <c r="H99" s="6">
        <v>1</v>
      </c>
      <c r="I99" s="7">
        <f>SUM(Tabla13[[#This Row],[PRIMER TRIMESTRE]:[CUARTO TRIMESTRE]])</f>
        <v>7</v>
      </c>
      <c r="J99" s="8">
        <v>6519.2</v>
      </c>
      <c r="K99" s="8">
        <f>+Tabla13[[#This Row],[PRECIO UNITARIO ESTIMADO]]*Tabla13[[#This Row],[CANTIDAD TOTAL]]</f>
        <v>45634.400000000001</v>
      </c>
      <c r="L99" s="8"/>
      <c r="M99" s="6" t="s">
        <v>20</v>
      </c>
      <c r="N99" s="6" t="s">
        <v>635</v>
      </c>
      <c r="O99" s="8"/>
      <c r="P99" s="6"/>
      <c r="U99" s="4" t="s">
        <v>115</v>
      </c>
    </row>
    <row r="100" spans="2:21" x14ac:dyDescent="0.25">
      <c r="B100" s="6" t="s">
        <v>161</v>
      </c>
      <c r="C100" s="6" t="s">
        <v>403</v>
      </c>
      <c r="D100" s="6" t="s">
        <v>321</v>
      </c>
      <c r="E100" s="6">
        <v>2</v>
      </c>
      <c r="F100" s="6">
        <v>2</v>
      </c>
      <c r="G100" s="6">
        <v>2</v>
      </c>
      <c r="H100" s="6">
        <v>1</v>
      </c>
      <c r="I100" s="7">
        <f>SUM(Tabla13[[#This Row],[PRIMER TRIMESTRE]:[CUARTO TRIMESTRE]])</f>
        <v>7</v>
      </c>
      <c r="J100" s="8">
        <v>6519.2</v>
      </c>
      <c r="K100" s="8">
        <f>+Tabla13[[#This Row],[PRECIO UNITARIO ESTIMADO]]*Tabla13[[#This Row],[CANTIDAD TOTAL]]</f>
        <v>45634.400000000001</v>
      </c>
      <c r="L100" s="8"/>
      <c r="M100" s="6" t="s">
        <v>20</v>
      </c>
      <c r="N100" s="6" t="s">
        <v>635</v>
      </c>
      <c r="O100" s="8"/>
      <c r="P100" s="6"/>
      <c r="U100" s="4" t="s">
        <v>116</v>
      </c>
    </row>
    <row r="101" spans="2:21" x14ac:dyDescent="0.25">
      <c r="B101" s="6" t="s">
        <v>161</v>
      </c>
      <c r="C101" s="6" t="s">
        <v>404</v>
      </c>
      <c r="D101" s="6" t="s">
        <v>321</v>
      </c>
      <c r="E101" s="6">
        <v>4</v>
      </c>
      <c r="F101" s="6">
        <v>4</v>
      </c>
      <c r="G101" s="6">
        <v>3</v>
      </c>
      <c r="H101" s="6">
        <v>5</v>
      </c>
      <c r="I101" s="7">
        <f>SUM(Tabla13[[#This Row],[PRIMER TRIMESTRE]:[CUARTO TRIMESTRE]])</f>
        <v>16</v>
      </c>
      <c r="J101" s="8">
        <v>16366.6</v>
      </c>
      <c r="K101" s="8">
        <f>+Tabla13[[#This Row],[PRECIO UNITARIO ESTIMADO]]*Tabla13[[#This Row],[CANTIDAD TOTAL]]</f>
        <v>261865.60000000001</v>
      </c>
      <c r="L101" s="8"/>
      <c r="M101" s="6" t="s">
        <v>20</v>
      </c>
      <c r="N101" s="6" t="s">
        <v>635</v>
      </c>
      <c r="O101" s="8"/>
      <c r="P101" s="6"/>
      <c r="U101" s="4" t="s">
        <v>117</v>
      </c>
    </row>
    <row r="102" spans="2:21" x14ac:dyDescent="0.25">
      <c r="B102" s="6" t="s">
        <v>161</v>
      </c>
      <c r="C102" s="6" t="s">
        <v>405</v>
      </c>
      <c r="D102" s="6" t="s">
        <v>321</v>
      </c>
      <c r="E102" s="6">
        <v>2</v>
      </c>
      <c r="F102" s="6">
        <v>1</v>
      </c>
      <c r="G102" s="6">
        <v>2</v>
      </c>
      <c r="H102" s="6">
        <v>1</v>
      </c>
      <c r="I102" s="7">
        <f>SUM(Tabla13[[#This Row],[PRIMER TRIMESTRE]:[CUARTO TRIMESTRE]])</f>
        <v>6</v>
      </c>
      <c r="J102" s="8">
        <v>13392.2</v>
      </c>
      <c r="K102" s="8">
        <f>+Tabla13[[#This Row],[PRECIO UNITARIO ESTIMADO]]*Tabla13[[#This Row],[CANTIDAD TOTAL]]</f>
        <v>80353.200000000012</v>
      </c>
      <c r="L102" s="8"/>
      <c r="M102" s="6" t="s">
        <v>20</v>
      </c>
      <c r="N102" s="6" t="s">
        <v>635</v>
      </c>
      <c r="O102" s="8"/>
      <c r="P102" s="6"/>
      <c r="U102" s="4" t="s">
        <v>118</v>
      </c>
    </row>
    <row r="103" spans="2:21" x14ac:dyDescent="0.25">
      <c r="B103" s="6" t="s">
        <v>161</v>
      </c>
      <c r="C103" s="6" t="s">
        <v>406</v>
      </c>
      <c r="D103" s="6" t="s">
        <v>321</v>
      </c>
      <c r="E103" s="6">
        <v>2</v>
      </c>
      <c r="F103" s="6">
        <v>1</v>
      </c>
      <c r="G103" s="6">
        <v>2</v>
      </c>
      <c r="H103" s="6">
        <v>2</v>
      </c>
      <c r="I103" s="7">
        <f>SUM(Tabla13[[#This Row],[PRIMER TRIMESTRE]:[CUARTO TRIMESTRE]])</f>
        <v>7</v>
      </c>
      <c r="J103" s="8">
        <v>5824.19</v>
      </c>
      <c r="K103" s="8">
        <f>+Tabla13[[#This Row],[PRECIO UNITARIO ESTIMADO]]*Tabla13[[#This Row],[CANTIDAD TOTAL]]</f>
        <v>40769.329999999994</v>
      </c>
      <c r="L103" s="8"/>
      <c r="M103" s="6" t="s">
        <v>20</v>
      </c>
      <c r="N103" s="6" t="s">
        <v>635</v>
      </c>
      <c r="O103" s="8"/>
      <c r="P103" s="6"/>
      <c r="U103" s="4" t="s">
        <v>119</v>
      </c>
    </row>
    <row r="104" spans="2:21" x14ac:dyDescent="0.25">
      <c r="B104" s="6" t="s">
        <v>161</v>
      </c>
      <c r="C104" s="6" t="s">
        <v>407</v>
      </c>
      <c r="D104" s="6" t="s">
        <v>321</v>
      </c>
      <c r="E104" s="6">
        <v>4</v>
      </c>
      <c r="F104" s="6">
        <v>9</v>
      </c>
      <c r="G104" s="6">
        <v>6</v>
      </c>
      <c r="H104" s="6">
        <v>2</v>
      </c>
      <c r="I104" s="7">
        <f>SUM(Tabla13[[#This Row],[PRIMER TRIMESTRE]:[CUARTO TRIMESTRE]])</f>
        <v>21</v>
      </c>
      <c r="J104" s="8">
        <v>2500</v>
      </c>
      <c r="K104" s="8">
        <f>+Tabla13[[#This Row],[PRECIO UNITARIO ESTIMADO]]*Tabla13[[#This Row],[CANTIDAD TOTAL]]</f>
        <v>52500</v>
      </c>
      <c r="L104" s="8"/>
      <c r="M104" s="6" t="s">
        <v>20</v>
      </c>
      <c r="N104" s="6" t="s">
        <v>635</v>
      </c>
      <c r="O104" s="8"/>
      <c r="P104" s="6"/>
      <c r="U104" s="4" t="s">
        <v>120</v>
      </c>
    </row>
    <row r="105" spans="2:21" x14ac:dyDescent="0.25">
      <c r="B105" s="6" t="s">
        <v>161</v>
      </c>
      <c r="C105" s="41" t="s">
        <v>594</v>
      </c>
      <c r="D105" s="30" t="s">
        <v>321</v>
      </c>
      <c r="E105" s="11">
        <v>1</v>
      </c>
      <c r="F105" s="11">
        <v>0</v>
      </c>
      <c r="G105" s="11">
        <v>0</v>
      </c>
      <c r="H105" s="11">
        <v>0</v>
      </c>
      <c r="I105" s="7">
        <f>SUM(Tabla13[[#This Row],[PRIMER TRIMESTRE]:[CUARTO TRIMESTRE]])</f>
        <v>1</v>
      </c>
      <c r="J105" s="32">
        <v>2000</v>
      </c>
      <c r="K105" s="8">
        <f>+Tabla13[[#This Row],[PRECIO UNITARIO ESTIMADO]]*Tabla13[[#This Row],[CANTIDAD TOTAL]]</f>
        <v>2000</v>
      </c>
      <c r="L105" s="32"/>
      <c r="M105" s="6" t="s">
        <v>20</v>
      </c>
      <c r="N105" s="6" t="s">
        <v>635</v>
      </c>
      <c r="O105" s="32"/>
      <c r="P105" s="33"/>
      <c r="U105" s="4" t="s">
        <v>121</v>
      </c>
    </row>
    <row r="106" spans="2:21" x14ac:dyDescent="0.25">
      <c r="B106" s="6" t="s">
        <v>162</v>
      </c>
      <c r="C106" s="6" t="s">
        <v>408</v>
      </c>
      <c r="D106" s="6" t="s">
        <v>321</v>
      </c>
      <c r="E106" s="6">
        <v>6</v>
      </c>
      <c r="F106" s="6">
        <v>0</v>
      </c>
      <c r="G106" s="6">
        <v>0</v>
      </c>
      <c r="H106" s="6">
        <v>1</v>
      </c>
      <c r="I106" s="7">
        <f>SUM(Tabla13[[#This Row],[PRIMER TRIMESTRE]:[CUARTO TRIMESTRE]])</f>
        <v>7</v>
      </c>
      <c r="J106" s="8">
        <v>96</v>
      </c>
      <c r="K106" s="8">
        <f>+Tabla13[[#This Row],[PRECIO UNITARIO ESTIMADO]]*Tabla13[[#This Row],[CANTIDAD TOTAL]]</f>
        <v>672</v>
      </c>
      <c r="L106" s="8">
        <f>+SUM(K106:K112)</f>
        <v>32813.53</v>
      </c>
      <c r="M106" s="6" t="s">
        <v>20</v>
      </c>
      <c r="N106" s="6" t="s">
        <v>635</v>
      </c>
      <c r="O106" s="8"/>
      <c r="P106" s="6"/>
      <c r="U106" s="4" t="s">
        <v>122</v>
      </c>
    </row>
    <row r="107" spans="2:21" x14ac:dyDescent="0.25">
      <c r="B107" s="6" t="s">
        <v>162</v>
      </c>
      <c r="C107" s="6" t="s">
        <v>408</v>
      </c>
      <c r="D107" s="6" t="s">
        <v>321</v>
      </c>
      <c r="E107" s="6">
        <v>0</v>
      </c>
      <c r="F107" s="6">
        <v>8</v>
      </c>
      <c r="G107" s="6">
        <v>4</v>
      </c>
      <c r="H107" s="6">
        <v>0</v>
      </c>
      <c r="I107" s="7">
        <f>SUM(Tabla13[[#This Row],[PRIMER TRIMESTRE]:[CUARTO TRIMESTRE]])</f>
        <v>12</v>
      </c>
      <c r="J107" s="8">
        <v>94</v>
      </c>
      <c r="K107" s="8">
        <f>+Tabla13[[#This Row],[PRECIO UNITARIO ESTIMADO]]*Tabla13[[#This Row],[CANTIDAD TOTAL]]</f>
        <v>1128</v>
      </c>
      <c r="L107" s="8"/>
      <c r="M107" s="6" t="s">
        <v>20</v>
      </c>
      <c r="N107" s="6" t="s">
        <v>635</v>
      </c>
      <c r="O107" s="8"/>
      <c r="P107" s="6"/>
      <c r="U107" s="4" t="s">
        <v>123</v>
      </c>
    </row>
    <row r="108" spans="2:21" x14ac:dyDescent="0.25">
      <c r="B108" s="6" t="s">
        <v>162</v>
      </c>
      <c r="C108" s="6" t="s">
        <v>409</v>
      </c>
      <c r="D108" s="6" t="s">
        <v>321</v>
      </c>
      <c r="E108" s="6">
        <v>16</v>
      </c>
      <c r="F108" s="6">
        <v>1</v>
      </c>
      <c r="G108" s="6">
        <v>4</v>
      </c>
      <c r="H108" s="6">
        <v>0</v>
      </c>
      <c r="I108" s="7">
        <f>SUM(Tabla13[[#This Row],[PRIMER TRIMESTRE]:[CUARTO TRIMESTRE]])</f>
        <v>21</v>
      </c>
      <c r="J108" s="8">
        <v>73.09</v>
      </c>
      <c r="K108" s="8">
        <f>+Tabla13[[#This Row],[PRECIO UNITARIO ESTIMADO]]*Tabla13[[#This Row],[CANTIDAD TOTAL]]</f>
        <v>1534.89</v>
      </c>
      <c r="L108" s="8"/>
      <c r="M108" s="6" t="s">
        <v>20</v>
      </c>
      <c r="N108" s="6" t="s">
        <v>635</v>
      </c>
      <c r="O108" s="8"/>
      <c r="P108" s="6"/>
      <c r="U108" s="4" t="s">
        <v>124</v>
      </c>
    </row>
    <row r="109" spans="2:21" x14ac:dyDescent="0.25">
      <c r="B109" s="6" t="s">
        <v>162</v>
      </c>
      <c r="C109" s="6" t="s">
        <v>410</v>
      </c>
      <c r="D109" s="6" t="s">
        <v>321</v>
      </c>
      <c r="E109" s="6">
        <v>22</v>
      </c>
      <c r="F109" s="6">
        <v>12</v>
      </c>
      <c r="G109" s="6">
        <v>12</v>
      </c>
      <c r="H109" s="6">
        <v>0</v>
      </c>
      <c r="I109" s="7">
        <f>SUM(Tabla13[[#This Row],[PRIMER TRIMESTRE]:[CUARTO TRIMESTRE]])</f>
        <v>46</v>
      </c>
      <c r="J109" s="8">
        <v>90.84</v>
      </c>
      <c r="K109" s="8">
        <f>+Tabla13[[#This Row],[PRECIO UNITARIO ESTIMADO]]*Tabla13[[#This Row],[CANTIDAD TOTAL]]</f>
        <v>4178.6400000000003</v>
      </c>
      <c r="L109" s="8"/>
      <c r="M109" s="6" t="s">
        <v>20</v>
      </c>
      <c r="N109" s="6" t="s">
        <v>635</v>
      </c>
      <c r="O109" s="8"/>
      <c r="P109" s="6"/>
      <c r="U109" s="4" t="s">
        <v>125</v>
      </c>
    </row>
    <row r="110" spans="2:21" x14ac:dyDescent="0.25">
      <c r="B110" s="40" t="s">
        <v>162</v>
      </c>
      <c r="C110" s="41" t="s">
        <v>591</v>
      </c>
      <c r="D110" s="30" t="s">
        <v>321</v>
      </c>
      <c r="E110" s="11">
        <v>3</v>
      </c>
      <c r="F110" s="11">
        <v>0</v>
      </c>
      <c r="G110" s="11">
        <v>1</v>
      </c>
      <c r="H110" s="11">
        <v>0</v>
      </c>
      <c r="I110" s="7">
        <f>SUM(Tabla13[[#This Row],[PRIMER TRIMESTRE]:[CUARTO TRIMESTRE]])</f>
        <v>4</v>
      </c>
      <c r="J110" s="32">
        <v>1700</v>
      </c>
      <c r="K110" s="8">
        <f>+Tabla13[[#This Row],[PRECIO UNITARIO ESTIMADO]]*Tabla13[[#This Row],[CANTIDAD TOTAL]]</f>
        <v>6800</v>
      </c>
      <c r="L110" s="32"/>
      <c r="M110" s="6" t="s">
        <v>20</v>
      </c>
      <c r="N110" s="6" t="s">
        <v>635</v>
      </c>
      <c r="O110" s="32"/>
      <c r="P110" s="33"/>
      <c r="U110" s="4" t="s">
        <v>126</v>
      </c>
    </row>
    <row r="111" spans="2:21" x14ac:dyDescent="0.25">
      <c r="B111" s="6" t="s">
        <v>162</v>
      </c>
      <c r="C111" s="41" t="s">
        <v>615</v>
      </c>
      <c r="D111" s="30" t="s">
        <v>321</v>
      </c>
      <c r="E111" s="11">
        <v>5</v>
      </c>
      <c r="F111" s="11">
        <v>0</v>
      </c>
      <c r="G111" s="11">
        <v>0</v>
      </c>
      <c r="H111" s="11">
        <v>0</v>
      </c>
      <c r="I111" s="7">
        <f>SUM(Tabla13[[#This Row],[PRIMER TRIMESTRE]:[CUARTO TRIMESTRE]])</f>
        <v>5</v>
      </c>
      <c r="J111" s="8">
        <v>3500</v>
      </c>
      <c r="K111" s="8">
        <f>+Tabla13[[#This Row],[PRECIO UNITARIO ESTIMADO]]*Tabla13[[#This Row],[CANTIDAD TOTAL]]</f>
        <v>17500</v>
      </c>
      <c r="L111" s="32"/>
      <c r="M111" s="6" t="s">
        <v>20</v>
      </c>
      <c r="N111" s="6" t="s">
        <v>635</v>
      </c>
      <c r="O111" s="32"/>
      <c r="P111" s="33"/>
      <c r="U111" s="4" t="s">
        <v>127</v>
      </c>
    </row>
    <row r="112" spans="2:21" x14ac:dyDescent="0.25">
      <c r="B112" s="6" t="s">
        <v>162</v>
      </c>
      <c r="C112" s="48" t="s">
        <v>633</v>
      </c>
      <c r="D112" s="49" t="s">
        <v>321</v>
      </c>
      <c r="E112" s="48">
        <v>1</v>
      </c>
      <c r="F112" s="48">
        <v>0</v>
      </c>
      <c r="G112" s="48">
        <v>0</v>
      </c>
      <c r="H112" s="48">
        <v>0</v>
      </c>
      <c r="I112" s="50">
        <f>+SUM(Tabla13[[#This Row],[PRIMER TRIMESTRE]:[CUARTO TRIMESTRE]])</f>
        <v>1</v>
      </c>
      <c r="J112" s="38">
        <v>1000</v>
      </c>
      <c r="K112" s="8">
        <f>+Tabla13[[#This Row],[PRECIO UNITARIO ESTIMADO]]*Tabla13[[#This Row],[CANTIDAD TOTAL]]</f>
        <v>1000</v>
      </c>
      <c r="L112" s="51"/>
      <c r="M112" s="6" t="s">
        <v>20</v>
      </c>
      <c r="N112" s="6" t="s">
        <v>635</v>
      </c>
      <c r="O112" s="51"/>
      <c r="P112" s="52"/>
      <c r="U112" s="4" t="s">
        <v>129</v>
      </c>
    </row>
    <row r="113" spans="2:21" x14ac:dyDescent="0.25">
      <c r="B113" s="6" t="s">
        <v>163</v>
      </c>
      <c r="C113" s="6" t="s">
        <v>411</v>
      </c>
      <c r="D113" s="6" t="s">
        <v>321</v>
      </c>
      <c r="E113" s="6">
        <v>3</v>
      </c>
      <c r="F113" s="6">
        <v>0</v>
      </c>
      <c r="G113" s="6">
        <v>3</v>
      </c>
      <c r="H113" s="6">
        <v>0</v>
      </c>
      <c r="I113" s="7">
        <f>SUM(Tabla13[[#This Row],[PRIMER TRIMESTRE]:[CUARTO TRIMESTRE]])</f>
        <v>6</v>
      </c>
      <c r="J113" s="8">
        <v>29.25</v>
      </c>
      <c r="K113" s="8">
        <f>+Tabla13[[#This Row],[PRECIO UNITARIO ESTIMADO]]*Tabla13[[#This Row],[CANTIDAD TOTAL]]</f>
        <v>175.5</v>
      </c>
      <c r="L113" s="8">
        <f>+SUM(K113:K197)</f>
        <v>242899.09400000001</v>
      </c>
      <c r="M113" s="6" t="s">
        <v>20</v>
      </c>
      <c r="N113" s="6" t="s">
        <v>635</v>
      </c>
      <c r="O113" s="8"/>
      <c r="P113" s="6"/>
      <c r="U113" s="4" t="s">
        <v>130</v>
      </c>
    </row>
    <row r="114" spans="2:21" x14ac:dyDescent="0.25">
      <c r="B114" s="6" t="s">
        <v>163</v>
      </c>
      <c r="C114" s="6" t="s">
        <v>412</v>
      </c>
      <c r="D114" s="6" t="s">
        <v>321</v>
      </c>
      <c r="E114" s="6">
        <v>21</v>
      </c>
      <c r="F114" s="6">
        <v>14</v>
      </c>
      <c r="G114" s="6">
        <v>14</v>
      </c>
      <c r="H114" s="6">
        <v>13</v>
      </c>
      <c r="I114" s="7">
        <f>SUM(Tabla13[[#This Row],[PRIMER TRIMESTRE]:[CUARTO TRIMESTRE]])</f>
        <v>62</v>
      </c>
      <c r="J114" s="8">
        <v>17.41</v>
      </c>
      <c r="K114" s="8">
        <f>+Tabla13[[#This Row],[PRECIO UNITARIO ESTIMADO]]*Tabla13[[#This Row],[CANTIDAD TOTAL]]</f>
        <v>1079.42</v>
      </c>
      <c r="L114" s="8"/>
      <c r="M114" s="6" t="s">
        <v>20</v>
      </c>
      <c r="N114" s="6" t="s">
        <v>635</v>
      </c>
      <c r="O114" s="8"/>
      <c r="P114" s="6"/>
      <c r="U114" s="4" t="s">
        <v>131</v>
      </c>
    </row>
    <row r="115" spans="2:21" x14ac:dyDescent="0.25">
      <c r="B115" s="6" t="s">
        <v>163</v>
      </c>
      <c r="C115" s="6" t="s">
        <v>413</v>
      </c>
      <c r="D115" s="6" t="s">
        <v>321</v>
      </c>
      <c r="E115" s="6">
        <v>18</v>
      </c>
      <c r="F115" s="6">
        <v>16</v>
      </c>
      <c r="G115" s="6">
        <v>18</v>
      </c>
      <c r="H115" s="6">
        <v>11</v>
      </c>
      <c r="I115" s="7">
        <f>SUM(Tabla13[[#This Row],[PRIMER TRIMESTRE]:[CUARTO TRIMESTRE]])</f>
        <v>63</v>
      </c>
      <c r="J115" s="38">
        <v>20</v>
      </c>
      <c r="K115" s="8">
        <f>+Tabla13[[#This Row],[PRECIO UNITARIO ESTIMADO]]*Tabla13[[#This Row],[CANTIDAD TOTAL]]</f>
        <v>1260</v>
      </c>
      <c r="L115" s="8"/>
      <c r="M115" s="6" t="s">
        <v>20</v>
      </c>
      <c r="N115" s="6" t="s">
        <v>635</v>
      </c>
      <c r="O115" s="8"/>
      <c r="P115" s="6"/>
      <c r="U115" s="4" t="s">
        <v>132</v>
      </c>
    </row>
    <row r="116" spans="2:21" x14ac:dyDescent="0.25">
      <c r="B116" s="6" t="s">
        <v>163</v>
      </c>
      <c r="C116" s="6" t="s">
        <v>414</v>
      </c>
      <c r="D116" s="6" t="s">
        <v>415</v>
      </c>
      <c r="E116" s="6">
        <v>19</v>
      </c>
      <c r="F116" s="6">
        <v>10</v>
      </c>
      <c r="G116" s="6">
        <v>18</v>
      </c>
      <c r="H116" s="6">
        <v>4</v>
      </c>
      <c r="I116" s="7">
        <f>SUM(Tabla13[[#This Row],[PRIMER TRIMESTRE]:[CUARTO TRIMESTRE]])</f>
        <v>51</v>
      </c>
      <c r="J116" s="8">
        <v>1.4</v>
      </c>
      <c r="K116" s="8">
        <f>+Tabla13[[#This Row],[PRECIO UNITARIO ESTIMADO]]*Tabla13[[#This Row],[CANTIDAD TOTAL]]</f>
        <v>71.399999999999991</v>
      </c>
      <c r="L116" s="8"/>
      <c r="M116" s="6" t="s">
        <v>20</v>
      </c>
      <c r="N116" s="6" t="s">
        <v>635</v>
      </c>
      <c r="O116" s="8"/>
      <c r="P116" s="6"/>
      <c r="U116" s="4" t="s">
        <v>133</v>
      </c>
    </row>
    <row r="117" spans="2:21" x14ac:dyDescent="0.25">
      <c r="B117" s="6" t="s">
        <v>163</v>
      </c>
      <c r="C117" s="6" t="s">
        <v>416</v>
      </c>
      <c r="D117" s="6" t="s">
        <v>415</v>
      </c>
      <c r="E117" s="6">
        <v>36</v>
      </c>
      <c r="F117" s="6">
        <v>19</v>
      </c>
      <c r="G117" s="6">
        <v>28</v>
      </c>
      <c r="H117" s="6">
        <v>13</v>
      </c>
      <c r="I117" s="7">
        <f>SUM(Tabla13[[#This Row],[PRIMER TRIMESTRE]:[CUARTO TRIMESTRE]])</f>
        <v>96</v>
      </c>
      <c r="J117" s="8">
        <v>1.9</v>
      </c>
      <c r="K117" s="8">
        <f>+Tabla13[[#This Row],[PRECIO UNITARIO ESTIMADO]]*Tabla13[[#This Row],[CANTIDAD TOTAL]]</f>
        <v>182.39999999999998</v>
      </c>
      <c r="L117" s="8"/>
      <c r="M117" s="6" t="s">
        <v>20</v>
      </c>
      <c r="N117" s="6" t="s">
        <v>635</v>
      </c>
      <c r="O117" s="8"/>
      <c r="P117" s="6"/>
      <c r="U117" s="4" t="s">
        <v>134</v>
      </c>
    </row>
    <row r="118" spans="2:21" x14ac:dyDescent="0.25">
      <c r="B118" s="6" t="s">
        <v>163</v>
      </c>
      <c r="C118" s="6" t="s">
        <v>417</v>
      </c>
      <c r="D118" s="6" t="s">
        <v>415</v>
      </c>
      <c r="E118" s="6">
        <v>27</v>
      </c>
      <c r="F118" s="6">
        <v>18</v>
      </c>
      <c r="G118" s="6">
        <v>22</v>
      </c>
      <c r="H118" s="6">
        <v>12</v>
      </c>
      <c r="I118" s="7">
        <f>SUM(Tabla13[[#This Row],[PRIMER TRIMESTRE]:[CUARTO TRIMESTRE]])</f>
        <v>79</v>
      </c>
      <c r="J118" s="8">
        <v>6</v>
      </c>
      <c r="K118" s="8">
        <f>+Tabla13[[#This Row],[PRECIO UNITARIO ESTIMADO]]*Tabla13[[#This Row],[CANTIDAD TOTAL]]</f>
        <v>474</v>
      </c>
      <c r="L118" s="8"/>
      <c r="M118" s="6" t="s">
        <v>20</v>
      </c>
      <c r="N118" s="6" t="s">
        <v>635</v>
      </c>
      <c r="O118" s="8"/>
      <c r="P118" s="6"/>
      <c r="U118" s="4" t="s">
        <v>135</v>
      </c>
    </row>
    <row r="119" spans="2:21" x14ac:dyDescent="0.25">
      <c r="B119" s="6" t="s">
        <v>163</v>
      </c>
      <c r="C119" s="6" t="s">
        <v>418</v>
      </c>
      <c r="D119" s="6" t="s">
        <v>321</v>
      </c>
      <c r="E119" s="6">
        <v>14</v>
      </c>
      <c r="F119" s="6">
        <v>7</v>
      </c>
      <c r="G119" s="6">
        <v>2</v>
      </c>
      <c r="H119" s="6">
        <v>1</v>
      </c>
      <c r="I119" s="7">
        <f>SUM(Tabla13[[#This Row],[PRIMER TRIMESTRE]:[CUARTO TRIMESTRE]])</f>
        <v>24</v>
      </c>
      <c r="J119" s="8">
        <v>3.41</v>
      </c>
      <c r="K119" s="8">
        <f>+Tabla13[[#This Row],[PRECIO UNITARIO ESTIMADO]]*Tabla13[[#This Row],[CANTIDAD TOTAL]]</f>
        <v>81.84</v>
      </c>
      <c r="L119" s="8"/>
      <c r="M119" s="6" t="s">
        <v>20</v>
      </c>
      <c r="N119" s="6" t="s">
        <v>635</v>
      </c>
      <c r="O119" s="8"/>
      <c r="P119" s="6"/>
      <c r="U119" s="4" t="s">
        <v>136</v>
      </c>
    </row>
    <row r="120" spans="2:21" x14ac:dyDescent="0.25">
      <c r="B120" s="6" t="s">
        <v>163</v>
      </c>
      <c r="C120" s="6" t="s">
        <v>419</v>
      </c>
      <c r="D120" s="6" t="s">
        <v>321</v>
      </c>
      <c r="E120" s="6">
        <v>2</v>
      </c>
      <c r="F120" s="6">
        <v>0</v>
      </c>
      <c r="G120" s="6">
        <v>1</v>
      </c>
      <c r="H120" s="6">
        <v>0</v>
      </c>
      <c r="I120" s="7">
        <f>SUM(Tabla13[[#This Row],[PRIMER TRIMESTRE]:[CUARTO TRIMESTRE]])</f>
        <v>3</v>
      </c>
      <c r="J120" s="38">
        <v>20</v>
      </c>
      <c r="K120" s="8">
        <f>+Tabla13[[#This Row],[PRECIO UNITARIO ESTIMADO]]*Tabla13[[#This Row],[CANTIDAD TOTAL]]</f>
        <v>60</v>
      </c>
      <c r="L120" s="8"/>
      <c r="M120" s="6" t="s">
        <v>20</v>
      </c>
      <c r="N120" s="6" t="s">
        <v>635</v>
      </c>
      <c r="O120" s="8"/>
      <c r="P120" s="6"/>
      <c r="U120" s="4" t="s">
        <v>137</v>
      </c>
    </row>
    <row r="121" spans="2:21" x14ac:dyDescent="0.25">
      <c r="B121" s="6" t="s">
        <v>163</v>
      </c>
      <c r="C121" s="6" t="s">
        <v>420</v>
      </c>
      <c r="D121" s="6" t="s">
        <v>321</v>
      </c>
      <c r="E121" s="6">
        <v>2</v>
      </c>
      <c r="F121" s="6">
        <v>5</v>
      </c>
      <c r="G121" s="6">
        <v>4</v>
      </c>
      <c r="H121" s="6">
        <v>1</v>
      </c>
      <c r="I121" s="7">
        <f>SUM(Tabla13[[#This Row],[PRIMER TRIMESTRE]:[CUARTO TRIMESTRE]])</f>
        <v>12</v>
      </c>
      <c r="J121" s="8">
        <v>78.239999999999995</v>
      </c>
      <c r="K121" s="8">
        <f>+Tabla13[[#This Row],[PRECIO UNITARIO ESTIMADO]]*Tabla13[[#This Row],[CANTIDAD TOTAL]]</f>
        <v>938.87999999999988</v>
      </c>
      <c r="L121" s="8"/>
      <c r="M121" s="6" t="s">
        <v>20</v>
      </c>
      <c r="N121" s="6" t="s">
        <v>635</v>
      </c>
      <c r="O121" s="8"/>
      <c r="P121" s="6"/>
      <c r="U121" s="4" t="s">
        <v>138</v>
      </c>
    </row>
    <row r="122" spans="2:21" x14ac:dyDescent="0.25">
      <c r="B122" s="6" t="s">
        <v>163</v>
      </c>
      <c r="C122" s="6" t="s">
        <v>421</v>
      </c>
      <c r="D122" s="6" t="s">
        <v>321</v>
      </c>
      <c r="E122" s="6">
        <v>19</v>
      </c>
      <c r="F122" s="6">
        <v>27</v>
      </c>
      <c r="G122" s="6">
        <v>20</v>
      </c>
      <c r="H122" s="6">
        <v>0</v>
      </c>
      <c r="I122" s="7">
        <f>SUM(Tabla13[[#This Row],[PRIMER TRIMESTRE]:[CUARTO TRIMESTRE]])</f>
        <v>66</v>
      </c>
      <c r="J122" s="8">
        <v>89.5</v>
      </c>
      <c r="K122" s="8">
        <f>+Tabla13[[#This Row],[PRECIO UNITARIO ESTIMADO]]*Tabla13[[#This Row],[CANTIDAD TOTAL]]</f>
        <v>5907</v>
      </c>
      <c r="L122" s="8"/>
      <c r="M122" s="6" t="s">
        <v>20</v>
      </c>
      <c r="N122" s="6" t="s">
        <v>635</v>
      </c>
      <c r="O122" s="8"/>
      <c r="P122" s="6"/>
      <c r="U122" s="4" t="s">
        <v>139</v>
      </c>
    </row>
    <row r="123" spans="2:21" x14ac:dyDescent="0.25">
      <c r="B123" s="6" t="s">
        <v>163</v>
      </c>
      <c r="C123" s="6" t="s">
        <v>422</v>
      </c>
      <c r="D123" s="6" t="s">
        <v>321</v>
      </c>
      <c r="E123" s="6">
        <v>23</v>
      </c>
      <c r="F123" s="6">
        <v>35</v>
      </c>
      <c r="G123" s="6">
        <v>24</v>
      </c>
      <c r="H123" s="6">
        <v>4</v>
      </c>
      <c r="I123" s="7">
        <f>SUM(Tabla13[[#This Row],[PRIMER TRIMESTRE]:[CUARTO TRIMESTRE]])</f>
        <v>86</v>
      </c>
      <c r="J123" s="8">
        <v>112.89</v>
      </c>
      <c r="K123" s="8">
        <f>+Tabla13[[#This Row],[PRECIO UNITARIO ESTIMADO]]*Tabla13[[#This Row],[CANTIDAD TOTAL]]</f>
        <v>9708.5400000000009</v>
      </c>
      <c r="L123" s="8"/>
      <c r="M123" s="6" t="s">
        <v>20</v>
      </c>
      <c r="N123" s="6" t="s">
        <v>635</v>
      </c>
      <c r="O123" s="8"/>
      <c r="P123" s="6"/>
      <c r="U123" s="4" t="s">
        <v>140</v>
      </c>
    </row>
    <row r="124" spans="2:21" x14ac:dyDescent="0.25">
      <c r="B124" s="6" t="s">
        <v>163</v>
      </c>
      <c r="C124" s="6" t="s">
        <v>423</v>
      </c>
      <c r="D124" s="6" t="s">
        <v>321</v>
      </c>
      <c r="E124" s="6">
        <v>39</v>
      </c>
      <c r="F124" s="6">
        <v>47</v>
      </c>
      <c r="G124" s="6">
        <v>27</v>
      </c>
      <c r="H124" s="6">
        <v>21</v>
      </c>
      <c r="I124" s="7">
        <f>SUM(Tabla13[[#This Row],[PRIMER TRIMESTRE]:[CUARTO TRIMESTRE]])</f>
        <v>134</v>
      </c>
      <c r="J124" s="8">
        <v>144.69999999999999</v>
      </c>
      <c r="K124" s="8">
        <f>+Tabla13[[#This Row],[PRECIO UNITARIO ESTIMADO]]*Tabla13[[#This Row],[CANTIDAD TOTAL]]</f>
        <v>19389.8</v>
      </c>
      <c r="L124" s="8"/>
      <c r="M124" s="6" t="s">
        <v>20</v>
      </c>
      <c r="N124" s="6" t="s">
        <v>635</v>
      </c>
      <c r="O124" s="8"/>
      <c r="P124" s="6"/>
      <c r="U124" s="4" t="s">
        <v>141</v>
      </c>
    </row>
    <row r="125" spans="2:21" x14ac:dyDescent="0.25">
      <c r="B125" s="6" t="s">
        <v>163</v>
      </c>
      <c r="C125" s="6" t="s">
        <v>424</v>
      </c>
      <c r="D125" s="6" t="s">
        <v>321</v>
      </c>
      <c r="E125" s="6">
        <v>47</v>
      </c>
      <c r="F125" s="6">
        <v>64</v>
      </c>
      <c r="G125" s="6">
        <v>52</v>
      </c>
      <c r="H125" s="6">
        <v>0</v>
      </c>
      <c r="I125" s="7">
        <f>SUM(Tabla13[[#This Row],[PRIMER TRIMESTRE]:[CUARTO TRIMESTRE]])</f>
        <v>163</v>
      </c>
      <c r="J125" s="8">
        <v>107.21</v>
      </c>
      <c r="K125" s="8">
        <f>+Tabla13[[#This Row],[PRECIO UNITARIO ESTIMADO]]*Tabla13[[#This Row],[CANTIDAD TOTAL]]</f>
        <v>17475.23</v>
      </c>
      <c r="L125" s="8"/>
      <c r="M125" s="6" t="s">
        <v>20</v>
      </c>
      <c r="N125" s="6" t="s">
        <v>635</v>
      </c>
      <c r="O125" s="8"/>
      <c r="P125" s="6"/>
      <c r="U125" s="4" t="s">
        <v>142</v>
      </c>
    </row>
    <row r="126" spans="2:21" x14ac:dyDescent="0.25">
      <c r="B126" s="6" t="s">
        <v>163</v>
      </c>
      <c r="C126" s="6" t="s">
        <v>425</v>
      </c>
      <c r="D126" s="6" t="s">
        <v>321</v>
      </c>
      <c r="E126" s="6">
        <v>93</v>
      </c>
      <c r="F126" s="6">
        <v>79</v>
      </c>
      <c r="G126" s="6">
        <v>19</v>
      </c>
      <c r="H126" s="6">
        <v>19</v>
      </c>
      <c r="I126" s="7">
        <f>SUM(Tabla13[[#This Row],[PRIMER TRIMESTRE]:[CUARTO TRIMESTRE]])</f>
        <v>210</v>
      </c>
      <c r="J126" s="8">
        <v>165.21</v>
      </c>
      <c r="K126" s="8">
        <f>+Tabla13[[#This Row],[PRECIO UNITARIO ESTIMADO]]*Tabla13[[#This Row],[CANTIDAD TOTAL]]</f>
        <v>34694.1</v>
      </c>
      <c r="L126" s="8"/>
      <c r="M126" s="6" t="s">
        <v>20</v>
      </c>
      <c r="N126" s="6" t="s">
        <v>635</v>
      </c>
      <c r="O126" s="8"/>
      <c r="P126" s="6"/>
      <c r="U126" s="4" t="s">
        <v>143</v>
      </c>
    </row>
    <row r="127" spans="2:21" x14ac:dyDescent="0.25">
      <c r="B127" s="6" t="s">
        <v>163</v>
      </c>
      <c r="C127" s="6" t="s">
        <v>426</v>
      </c>
      <c r="D127" s="6" t="s">
        <v>321</v>
      </c>
      <c r="E127" s="6">
        <v>15</v>
      </c>
      <c r="F127" s="6">
        <v>11</v>
      </c>
      <c r="G127" s="6">
        <v>12</v>
      </c>
      <c r="H127" s="6">
        <v>3</v>
      </c>
      <c r="I127" s="7">
        <f>SUM(Tabla13[[#This Row],[PRIMER TRIMESTRE]:[CUARTO TRIMESTRE]])</f>
        <v>41</v>
      </c>
      <c r="J127" s="8">
        <v>20.82</v>
      </c>
      <c r="K127" s="8">
        <f>+Tabla13[[#This Row],[PRECIO UNITARIO ESTIMADO]]*Tabla13[[#This Row],[CANTIDAD TOTAL]]</f>
        <v>853.62</v>
      </c>
      <c r="L127" s="8"/>
      <c r="M127" s="6" t="s">
        <v>20</v>
      </c>
      <c r="N127" s="6" t="s">
        <v>635</v>
      </c>
      <c r="O127" s="8"/>
      <c r="P127" s="6"/>
      <c r="U127" s="4" t="s">
        <v>144</v>
      </c>
    </row>
    <row r="128" spans="2:21" x14ac:dyDescent="0.25">
      <c r="B128" s="6" t="s">
        <v>163</v>
      </c>
      <c r="C128" s="6" t="s">
        <v>427</v>
      </c>
      <c r="D128" s="6" t="s">
        <v>415</v>
      </c>
      <c r="E128" s="6">
        <v>4</v>
      </c>
      <c r="F128" s="6">
        <v>4</v>
      </c>
      <c r="G128" s="6">
        <v>2</v>
      </c>
      <c r="H128" s="6">
        <v>0</v>
      </c>
      <c r="I128" s="7">
        <f>SUM(Tabla13[[#This Row],[PRIMER TRIMESTRE]:[CUARTO TRIMESTRE]])</f>
        <v>10</v>
      </c>
      <c r="J128" s="8">
        <v>19.84</v>
      </c>
      <c r="K128" s="8">
        <f>+Tabla13[[#This Row],[PRECIO UNITARIO ESTIMADO]]*Tabla13[[#This Row],[CANTIDAD TOTAL]]</f>
        <v>198.4</v>
      </c>
      <c r="L128" s="8"/>
      <c r="M128" s="6" t="s">
        <v>20</v>
      </c>
      <c r="N128" s="6" t="s">
        <v>635</v>
      </c>
      <c r="O128" s="8"/>
      <c r="P128" s="6"/>
      <c r="U128" s="4" t="s">
        <v>145</v>
      </c>
    </row>
    <row r="129" spans="2:21" x14ac:dyDescent="0.25">
      <c r="B129" s="6" t="s">
        <v>163</v>
      </c>
      <c r="C129" s="6" t="s">
        <v>428</v>
      </c>
      <c r="D129" s="6" t="s">
        <v>415</v>
      </c>
      <c r="E129" s="6">
        <v>45</v>
      </c>
      <c r="F129" s="6">
        <v>57</v>
      </c>
      <c r="G129" s="6">
        <v>60</v>
      </c>
      <c r="H129" s="6">
        <v>22</v>
      </c>
      <c r="I129" s="7">
        <f>SUM(Tabla13[[#This Row],[PRIMER TRIMESTRE]:[CUARTO TRIMESTRE]])</f>
        <v>184</v>
      </c>
      <c r="J129" s="8">
        <v>7.7</v>
      </c>
      <c r="K129" s="8">
        <f>+Tabla13[[#This Row],[PRECIO UNITARIO ESTIMADO]]*Tabla13[[#This Row],[CANTIDAD TOTAL]]</f>
        <v>1416.8</v>
      </c>
      <c r="L129" s="8"/>
      <c r="M129" s="6" t="s">
        <v>20</v>
      </c>
      <c r="N129" s="6" t="s">
        <v>635</v>
      </c>
      <c r="O129" s="8"/>
      <c r="P129" s="6"/>
      <c r="U129" s="4" t="s">
        <v>146</v>
      </c>
    </row>
    <row r="130" spans="2:21" x14ac:dyDescent="0.25">
      <c r="B130" s="6" t="s">
        <v>163</v>
      </c>
      <c r="C130" s="6" t="s">
        <v>429</v>
      </c>
      <c r="D130" s="6" t="s">
        <v>415</v>
      </c>
      <c r="E130" s="6">
        <v>39</v>
      </c>
      <c r="F130" s="6">
        <v>60</v>
      </c>
      <c r="G130" s="6">
        <v>45</v>
      </c>
      <c r="H130" s="6">
        <v>29</v>
      </c>
      <c r="I130" s="7">
        <f>SUM(Tabla13[[#This Row],[PRIMER TRIMESTRE]:[CUARTO TRIMESTRE]])</f>
        <v>173</v>
      </c>
      <c r="J130" s="8">
        <v>21.4</v>
      </c>
      <c r="K130" s="8">
        <f>+Tabla13[[#This Row],[PRECIO UNITARIO ESTIMADO]]*Tabla13[[#This Row],[CANTIDAD TOTAL]]</f>
        <v>3702.2</v>
      </c>
      <c r="L130" s="8"/>
      <c r="M130" s="6" t="s">
        <v>20</v>
      </c>
      <c r="N130" s="6" t="s">
        <v>635</v>
      </c>
      <c r="O130" s="8"/>
      <c r="P130" s="6"/>
      <c r="U130" s="4" t="s">
        <v>147</v>
      </c>
    </row>
    <row r="131" spans="2:21" x14ac:dyDescent="0.25">
      <c r="B131" s="6" t="s">
        <v>163</v>
      </c>
      <c r="C131" s="6" t="s">
        <v>430</v>
      </c>
      <c r="D131" s="6" t="s">
        <v>321</v>
      </c>
      <c r="E131" s="6">
        <v>31</v>
      </c>
      <c r="F131" s="6">
        <v>41</v>
      </c>
      <c r="G131" s="6">
        <v>29</v>
      </c>
      <c r="H131" s="6">
        <v>5</v>
      </c>
      <c r="I131" s="7">
        <f>SUM(Tabla13[[#This Row],[PRIMER TRIMESTRE]:[CUARTO TRIMESTRE]])</f>
        <v>106</v>
      </c>
      <c r="J131" s="8">
        <v>20.78</v>
      </c>
      <c r="K131" s="8">
        <f>+Tabla13[[#This Row],[PRECIO UNITARIO ESTIMADO]]*Tabla13[[#This Row],[CANTIDAD TOTAL]]</f>
        <v>2202.6800000000003</v>
      </c>
      <c r="L131" s="8"/>
      <c r="M131" s="6" t="s">
        <v>20</v>
      </c>
      <c r="N131" s="6" t="s">
        <v>635</v>
      </c>
      <c r="O131" s="8"/>
      <c r="P131" s="6"/>
      <c r="U131" s="4" t="s">
        <v>148</v>
      </c>
    </row>
    <row r="132" spans="2:21" x14ac:dyDescent="0.25">
      <c r="B132" s="6" t="s">
        <v>163</v>
      </c>
      <c r="C132" s="6" t="s">
        <v>431</v>
      </c>
      <c r="D132" s="6" t="s">
        <v>321</v>
      </c>
      <c r="E132" s="6">
        <v>20</v>
      </c>
      <c r="F132" s="6">
        <v>18</v>
      </c>
      <c r="G132" s="6">
        <v>10</v>
      </c>
      <c r="H132" s="6">
        <v>6</v>
      </c>
      <c r="I132" s="7">
        <f>SUM(Tabla13[[#This Row],[PRIMER TRIMESTRE]:[CUARTO TRIMESTRE]])</f>
        <v>54</v>
      </c>
      <c r="J132" s="8">
        <v>22.83</v>
      </c>
      <c r="K132" s="8">
        <f>+Tabla13[[#This Row],[PRECIO UNITARIO ESTIMADO]]*Tabla13[[#This Row],[CANTIDAD TOTAL]]</f>
        <v>1232.82</v>
      </c>
      <c r="L132" s="8"/>
      <c r="M132" s="6" t="s">
        <v>20</v>
      </c>
      <c r="N132" s="6" t="s">
        <v>635</v>
      </c>
      <c r="O132" s="8"/>
      <c r="P132" s="6"/>
      <c r="U132" s="4" t="s">
        <v>149</v>
      </c>
    </row>
    <row r="133" spans="2:21" x14ac:dyDescent="0.25">
      <c r="B133" s="25" t="s">
        <v>163</v>
      </c>
      <c r="C133" s="25" t="s">
        <v>432</v>
      </c>
      <c r="D133" s="26" t="s">
        <v>321</v>
      </c>
      <c r="E133" s="25">
        <v>19</v>
      </c>
      <c r="F133" s="25">
        <v>7</v>
      </c>
      <c r="G133" s="25">
        <v>1</v>
      </c>
      <c r="H133" s="25">
        <v>6</v>
      </c>
      <c r="I133" s="7">
        <f>SUM(Tabla13[[#This Row],[PRIMER TRIMESTRE]:[CUARTO TRIMESTRE]])</f>
        <v>33</v>
      </c>
      <c r="J133" s="28">
        <v>51.55</v>
      </c>
      <c r="K133" s="8">
        <f>+Tabla13[[#This Row],[PRECIO UNITARIO ESTIMADO]]*Tabla13[[#This Row],[CANTIDAD TOTAL]]</f>
        <v>1701.1499999999999</v>
      </c>
      <c r="L133" s="28"/>
      <c r="M133" s="6" t="s">
        <v>20</v>
      </c>
      <c r="N133" s="6" t="s">
        <v>635</v>
      </c>
      <c r="O133" s="28"/>
      <c r="P133" s="29"/>
      <c r="U133" s="4" t="s">
        <v>150</v>
      </c>
    </row>
    <row r="134" spans="2:21" x14ac:dyDescent="0.25">
      <c r="B134" s="25" t="s">
        <v>163</v>
      </c>
      <c r="C134" s="25" t="s">
        <v>433</v>
      </c>
      <c r="D134" s="26" t="s">
        <v>321</v>
      </c>
      <c r="E134" s="25">
        <v>84</v>
      </c>
      <c r="F134" s="25">
        <v>67</v>
      </c>
      <c r="G134" s="25">
        <v>66</v>
      </c>
      <c r="H134" s="25">
        <v>50</v>
      </c>
      <c r="I134" s="7">
        <f>SUM(Tabla13[[#This Row],[PRIMER TRIMESTRE]:[CUARTO TRIMESTRE]])</f>
        <v>267</v>
      </c>
      <c r="J134" s="28">
        <v>9.3000000000000007</v>
      </c>
      <c r="K134" s="8">
        <f>+Tabla13[[#This Row],[PRECIO UNITARIO ESTIMADO]]*Tabla13[[#This Row],[CANTIDAD TOTAL]]</f>
        <v>2483.1000000000004</v>
      </c>
      <c r="L134" s="28"/>
      <c r="M134" s="6" t="s">
        <v>20</v>
      </c>
      <c r="N134" s="6" t="s">
        <v>635</v>
      </c>
      <c r="O134" s="28"/>
      <c r="P134" s="29"/>
      <c r="U134" s="4" t="s">
        <v>151</v>
      </c>
    </row>
    <row r="135" spans="2:21" x14ac:dyDescent="0.25">
      <c r="B135" s="25" t="s">
        <v>163</v>
      </c>
      <c r="C135" s="25" t="s">
        <v>434</v>
      </c>
      <c r="D135" s="26" t="s">
        <v>321</v>
      </c>
      <c r="E135" s="25">
        <v>39</v>
      </c>
      <c r="F135" s="25">
        <v>17</v>
      </c>
      <c r="G135" s="25">
        <v>15</v>
      </c>
      <c r="H135" s="25">
        <v>5</v>
      </c>
      <c r="I135" s="7">
        <f>SUM(Tabla13[[#This Row],[PRIMER TRIMESTRE]:[CUARTO TRIMESTRE]])</f>
        <v>76</v>
      </c>
      <c r="J135" s="28">
        <v>9.17</v>
      </c>
      <c r="K135" s="8">
        <f>+Tabla13[[#This Row],[PRECIO UNITARIO ESTIMADO]]*Tabla13[[#This Row],[CANTIDAD TOTAL]]</f>
        <v>696.92</v>
      </c>
      <c r="L135" s="28"/>
      <c r="M135" s="6" t="s">
        <v>20</v>
      </c>
      <c r="N135" s="6" t="s">
        <v>635</v>
      </c>
      <c r="O135" s="28"/>
      <c r="P135" s="29"/>
      <c r="U135" s="4" t="s">
        <v>152</v>
      </c>
    </row>
    <row r="136" spans="2:21" x14ac:dyDescent="0.25">
      <c r="B136" s="25" t="s">
        <v>163</v>
      </c>
      <c r="C136" s="25" t="s">
        <v>435</v>
      </c>
      <c r="D136" s="26" t="s">
        <v>321</v>
      </c>
      <c r="E136" s="25">
        <v>67</v>
      </c>
      <c r="F136" s="25">
        <v>43</v>
      </c>
      <c r="G136" s="25">
        <v>45</v>
      </c>
      <c r="H136" s="25">
        <v>35</v>
      </c>
      <c r="I136" s="7">
        <f>SUM(Tabla13[[#This Row],[PRIMER TRIMESTRE]:[CUARTO TRIMESTRE]])</f>
        <v>190</v>
      </c>
      <c r="J136" s="28">
        <v>10.37</v>
      </c>
      <c r="K136" s="8">
        <f>+Tabla13[[#This Row],[PRECIO UNITARIO ESTIMADO]]*Tabla13[[#This Row],[CANTIDAD TOTAL]]</f>
        <v>1970.3</v>
      </c>
      <c r="L136" s="28"/>
      <c r="M136" s="6" t="s">
        <v>20</v>
      </c>
      <c r="N136" s="6" t="s">
        <v>635</v>
      </c>
      <c r="O136" s="28"/>
      <c r="P136" s="29"/>
      <c r="U136" s="4" t="s">
        <v>153</v>
      </c>
    </row>
    <row r="137" spans="2:21" x14ac:dyDescent="0.25">
      <c r="B137" s="25" t="s">
        <v>163</v>
      </c>
      <c r="C137" s="25" t="s">
        <v>436</v>
      </c>
      <c r="D137" s="26" t="s">
        <v>321</v>
      </c>
      <c r="E137" s="25">
        <v>73</v>
      </c>
      <c r="F137" s="25">
        <v>23</v>
      </c>
      <c r="G137" s="25">
        <v>76</v>
      </c>
      <c r="H137" s="25">
        <v>6</v>
      </c>
      <c r="I137" s="7">
        <f>SUM(Tabla13[[#This Row],[PRIMER TRIMESTRE]:[CUARTO TRIMESTRE]])</f>
        <v>178</v>
      </c>
      <c r="J137" s="28">
        <v>19.373000000000001</v>
      </c>
      <c r="K137" s="8">
        <f>+Tabla13[[#This Row],[PRECIO UNITARIO ESTIMADO]]*Tabla13[[#This Row],[CANTIDAD TOTAL]]</f>
        <v>3448.3940000000002</v>
      </c>
      <c r="L137" s="28"/>
      <c r="M137" s="6" t="s">
        <v>20</v>
      </c>
      <c r="N137" s="6" t="s">
        <v>635</v>
      </c>
      <c r="O137" s="28"/>
      <c r="P137" s="29"/>
      <c r="U137" s="4" t="s">
        <v>154</v>
      </c>
    </row>
    <row r="138" spans="2:21" x14ac:dyDescent="0.25">
      <c r="B138" s="25" t="s">
        <v>163</v>
      </c>
      <c r="C138" s="25" t="s">
        <v>437</v>
      </c>
      <c r="D138" s="26" t="s">
        <v>321</v>
      </c>
      <c r="E138" s="25">
        <v>1323</v>
      </c>
      <c r="F138" s="25">
        <v>956</v>
      </c>
      <c r="G138" s="25">
        <v>1227</v>
      </c>
      <c r="H138" s="25">
        <v>943</v>
      </c>
      <c r="I138" s="7">
        <f>SUM(Tabla13[[#This Row],[PRIMER TRIMESTRE]:[CUARTO TRIMESTRE]])</f>
        <v>4449</v>
      </c>
      <c r="J138" s="28">
        <v>1.69</v>
      </c>
      <c r="K138" s="8">
        <f>+Tabla13[[#This Row],[PRECIO UNITARIO ESTIMADO]]*Tabla13[[#This Row],[CANTIDAD TOTAL]]</f>
        <v>7518.8099999999995</v>
      </c>
      <c r="L138" s="28"/>
      <c r="M138" s="6" t="s">
        <v>20</v>
      </c>
      <c r="N138" s="6" t="s">
        <v>635</v>
      </c>
      <c r="O138" s="28"/>
      <c r="P138" s="29"/>
      <c r="U138" s="4" t="s">
        <v>155</v>
      </c>
    </row>
    <row r="139" spans="2:21" x14ac:dyDescent="0.25">
      <c r="B139" s="25" t="s">
        <v>163</v>
      </c>
      <c r="C139" s="25" t="s">
        <v>438</v>
      </c>
      <c r="D139" s="26" t="s">
        <v>321</v>
      </c>
      <c r="E139" s="25">
        <v>101</v>
      </c>
      <c r="F139" s="25">
        <v>44</v>
      </c>
      <c r="G139" s="25">
        <v>75</v>
      </c>
      <c r="H139" s="25">
        <v>24</v>
      </c>
      <c r="I139" s="7">
        <f>SUM(Tabla13[[#This Row],[PRIMER TRIMESTRE]:[CUARTO TRIMESTRE]])</f>
        <v>244</v>
      </c>
      <c r="J139" s="28">
        <v>2.08</v>
      </c>
      <c r="K139" s="8">
        <f>+Tabla13[[#This Row],[PRECIO UNITARIO ESTIMADO]]*Tabla13[[#This Row],[CANTIDAD TOTAL]]</f>
        <v>507.52000000000004</v>
      </c>
      <c r="L139" s="28"/>
      <c r="M139" s="6" t="s">
        <v>20</v>
      </c>
      <c r="N139" s="6" t="s">
        <v>635</v>
      </c>
      <c r="O139" s="28"/>
      <c r="P139" s="29"/>
      <c r="U139" s="4" t="s">
        <v>156</v>
      </c>
    </row>
    <row r="140" spans="2:21" x14ac:dyDescent="0.25">
      <c r="B140" s="25" t="s">
        <v>163</v>
      </c>
      <c r="C140" s="25" t="s">
        <v>439</v>
      </c>
      <c r="D140" s="26" t="s">
        <v>321</v>
      </c>
      <c r="E140" s="25">
        <v>12</v>
      </c>
      <c r="F140" s="25">
        <v>12</v>
      </c>
      <c r="G140" s="25">
        <v>12</v>
      </c>
      <c r="H140" s="25">
        <v>12</v>
      </c>
      <c r="I140" s="7">
        <f>SUM(Tabla13[[#This Row],[PRIMER TRIMESTRE]:[CUARTO TRIMESTRE]])</f>
        <v>48</v>
      </c>
      <c r="J140" s="28">
        <v>2.42</v>
      </c>
      <c r="K140" s="8">
        <f>+Tabla13[[#This Row],[PRECIO UNITARIO ESTIMADO]]*Tabla13[[#This Row],[CANTIDAD TOTAL]]</f>
        <v>116.16</v>
      </c>
      <c r="L140" s="28"/>
      <c r="M140" s="6" t="s">
        <v>20</v>
      </c>
      <c r="N140" s="6" t="s">
        <v>635</v>
      </c>
      <c r="O140" s="28"/>
      <c r="P140" s="29"/>
      <c r="U140" s="4" t="s">
        <v>157</v>
      </c>
    </row>
    <row r="141" spans="2:21" x14ac:dyDescent="0.25">
      <c r="B141" s="25" t="s">
        <v>163</v>
      </c>
      <c r="C141" s="25" t="s">
        <v>440</v>
      </c>
      <c r="D141" s="26" t="s">
        <v>321</v>
      </c>
      <c r="E141" s="25">
        <v>18</v>
      </c>
      <c r="F141" s="25">
        <v>6</v>
      </c>
      <c r="G141" s="25">
        <v>0</v>
      </c>
      <c r="H141" s="25">
        <v>5</v>
      </c>
      <c r="I141" s="7">
        <f>SUM(Tabla13[[#This Row],[PRIMER TRIMESTRE]:[CUARTO TRIMESTRE]])</f>
        <v>29</v>
      </c>
      <c r="J141" s="28">
        <v>57.98</v>
      </c>
      <c r="K141" s="8">
        <f>+Tabla13[[#This Row],[PRECIO UNITARIO ESTIMADO]]*Tabla13[[#This Row],[CANTIDAD TOTAL]]</f>
        <v>1681.4199999999998</v>
      </c>
      <c r="L141" s="28"/>
      <c r="M141" s="6" t="s">
        <v>20</v>
      </c>
      <c r="N141" s="6" t="s">
        <v>635</v>
      </c>
      <c r="O141" s="28"/>
      <c r="P141" s="29"/>
      <c r="U141" s="4" t="s">
        <v>158</v>
      </c>
    </row>
    <row r="142" spans="2:21" x14ac:dyDescent="0.25">
      <c r="B142" s="25" t="s">
        <v>163</v>
      </c>
      <c r="C142" s="25" t="s">
        <v>441</v>
      </c>
      <c r="D142" s="26" t="s">
        <v>321</v>
      </c>
      <c r="E142" s="25">
        <v>36</v>
      </c>
      <c r="F142" s="25">
        <v>10</v>
      </c>
      <c r="G142" s="25">
        <v>0</v>
      </c>
      <c r="H142" s="25">
        <v>1</v>
      </c>
      <c r="I142" s="7">
        <f>SUM(Tabla13[[#This Row],[PRIMER TRIMESTRE]:[CUARTO TRIMESTRE]])</f>
        <v>47</v>
      </c>
      <c r="J142" s="28">
        <v>21.29</v>
      </c>
      <c r="K142" s="8">
        <f>+Tabla13[[#This Row],[PRECIO UNITARIO ESTIMADO]]*Tabla13[[#This Row],[CANTIDAD TOTAL]]</f>
        <v>1000.63</v>
      </c>
      <c r="L142" s="28"/>
      <c r="M142" s="6" t="s">
        <v>20</v>
      </c>
      <c r="N142" s="6" t="s">
        <v>635</v>
      </c>
      <c r="O142" s="28"/>
      <c r="P142" s="29"/>
      <c r="U142" s="4" t="s">
        <v>159</v>
      </c>
    </row>
    <row r="143" spans="2:21" x14ac:dyDescent="0.25">
      <c r="B143" s="25" t="s">
        <v>163</v>
      </c>
      <c r="C143" s="25" t="s">
        <v>442</v>
      </c>
      <c r="D143" s="26" t="s">
        <v>415</v>
      </c>
      <c r="E143" s="25">
        <v>61</v>
      </c>
      <c r="F143" s="25">
        <v>59</v>
      </c>
      <c r="G143" s="25">
        <v>54</v>
      </c>
      <c r="H143" s="25">
        <v>44</v>
      </c>
      <c r="I143" s="7">
        <f>SUM(Tabla13[[#This Row],[PRIMER TRIMESTRE]:[CUARTO TRIMESTRE]])</f>
        <v>218</v>
      </c>
      <c r="J143" s="28">
        <v>29.64</v>
      </c>
      <c r="K143" s="8">
        <f>+Tabla13[[#This Row],[PRECIO UNITARIO ESTIMADO]]*Tabla13[[#This Row],[CANTIDAD TOTAL]]</f>
        <v>6461.52</v>
      </c>
      <c r="L143" s="28"/>
      <c r="M143" s="6" t="s">
        <v>20</v>
      </c>
      <c r="N143" s="6" t="s">
        <v>635</v>
      </c>
      <c r="O143" s="28"/>
      <c r="P143" s="29"/>
      <c r="U143" s="4" t="s">
        <v>160</v>
      </c>
    </row>
    <row r="144" spans="2:21" x14ac:dyDescent="0.25">
      <c r="B144" s="25" t="s">
        <v>163</v>
      </c>
      <c r="C144" s="25" t="s">
        <v>443</v>
      </c>
      <c r="D144" s="26" t="s">
        <v>415</v>
      </c>
      <c r="E144" s="25">
        <v>31</v>
      </c>
      <c r="F144" s="25">
        <v>29</v>
      </c>
      <c r="G144" s="25">
        <v>33</v>
      </c>
      <c r="H144" s="25">
        <v>24</v>
      </c>
      <c r="I144" s="7">
        <f>SUM(Tabla13[[#This Row],[PRIMER TRIMESTRE]:[CUARTO TRIMESTRE]])</f>
        <v>117</v>
      </c>
      <c r="J144" s="28">
        <v>22.94</v>
      </c>
      <c r="K144" s="8">
        <f>+Tabla13[[#This Row],[PRECIO UNITARIO ESTIMADO]]*Tabla13[[#This Row],[CANTIDAD TOTAL]]</f>
        <v>2683.98</v>
      </c>
      <c r="L144" s="28"/>
      <c r="M144" s="6" t="s">
        <v>20</v>
      </c>
      <c r="N144" s="6" t="s">
        <v>635</v>
      </c>
      <c r="O144" s="28"/>
      <c r="P144" s="29"/>
      <c r="U144" s="4" t="s">
        <v>161</v>
      </c>
    </row>
    <row r="145" spans="2:21" x14ac:dyDescent="0.25">
      <c r="B145" s="25" t="s">
        <v>163</v>
      </c>
      <c r="C145" s="25" t="s">
        <v>444</v>
      </c>
      <c r="D145" s="26" t="s">
        <v>415</v>
      </c>
      <c r="E145" s="25">
        <v>7</v>
      </c>
      <c r="F145" s="25">
        <v>2</v>
      </c>
      <c r="G145" s="25">
        <v>5</v>
      </c>
      <c r="H145" s="25">
        <v>2</v>
      </c>
      <c r="I145" s="7">
        <f>SUM(Tabla13[[#This Row],[PRIMER TRIMESTRE]:[CUARTO TRIMESTRE]])</f>
        <v>16</v>
      </c>
      <c r="J145" s="28">
        <v>48.17</v>
      </c>
      <c r="K145" s="8">
        <f>+Tabla13[[#This Row],[PRECIO UNITARIO ESTIMADO]]*Tabla13[[#This Row],[CANTIDAD TOTAL]]</f>
        <v>770.72</v>
      </c>
      <c r="L145" s="28"/>
      <c r="M145" s="6" t="s">
        <v>20</v>
      </c>
      <c r="N145" s="6" t="s">
        <v>635</v>
      </c>
      <c r="O145" s="28"/>
      <c r="P145" s="29"/>
      <c r="U145" s="4" t="s">
        <v>162</v>
      </c>
    </row>
    <row r="146" spans="2:21" x14ac:dyDescent="0.25">
      <c r="B146" s="25" t="s">
        <v>163</v>
      </c>
      <c r="C146" s="25" t="s">
        <v>445</v>
      </c>
      <c r="D146" s="26" t="s">
        <v>321</v>
      </c>
      <c r="E146" s="25">
        <v>4</v>
      </c>
      <c r="F146" s="25">
        <v>1</v>
      </c>
      <c r="G146" s="25">
        <v>1</v>
      </c>
      <c r="H146" s="25">
        <v>0</v>
      </c>
      <c r="I146" s="7">
        <f>SUM(Tabla13[[#This Row],[PRIMER TRIMESTRE]:[CUARTO TRIMESTRE]])</f>
        <v>6</v>
      </c>
      <c r="J146" s="28">
        <v>460.2</v>
      </c>
      <c r="K146" s="8">
        <f>+Tabla13[[#This Row],[PRECIO UNITARIO ESTIMADO]]*Tabla13[[#This Row],[CANTIDAD TOTAL]]</f>
        <v>2761.2</v>
      </c>
      <c r="L146" s="28"/>
      <c r="M146" s="6" t="s">
        <v>20</v>
      </c>
      <c r="N146" s="6" t="s">
        <v>635</v>
      </c>
      <c r="O146" s="28"/>
      <c r="P146" s="29"/>
      <c r="U146" s="4" t="s">
        <v>163</v>
      </c>
    </row>
    <row r="147" spans="2:21" x14ac:dyDescent="0.25">
      <c r="B147" s="25" t="s">
        <v>163</v>
      </c>
      <c r="C147" s="25" t="s">
        <v>446</v>
      </c>
      <c r="D147" s="26" t="s">
        <v>321</v>
      </c>
      <c r="E147" s="25">
        <v>21</v>
      </c>
      <c r="F147" s="25">
        <v>13</v>
      </c>
      <c r="G147" s="25">
        <v>13</v>
      </c>
      <c r="H147" s="25">
        <v>3</v>
      </c>
      <c r="I147" s="7">
        <f>SUM(Tabla13[[#This Row],[PRIMER TRIMESTRE]:[CUARTO TRIMESTRE]])</f>
        <v>50</v>
      </c>
      <c r="J147" s="28">
        <v>119.27</v>
      </c>
      <c r="K147" s="8">
        <f>+Tabla13[[#This Row],[PRECIO UNITARIO ESTIMADO]]*Tabla13[[#This Row],[CANTIDAD TOTAL]]</f>
        <v>5963.5</v>
      </c>
      <c r="L147" s="28"/>
      <c r="M147" s="6" t="s">
        <v>20</v>
      </c>
      <c r="N147" s="6" t="s">
        <v>635</v>
      </c>
      <c r="O147" s="28"/>
      <c r="P147" s="29"/>
      <c r="U147" s="4" t="s">
        <v>164</v>
      </c>
    </row>
    <row r="148" spans="2:21" x14ac:dyDescent="0.25">
      <c r="B148" s="25" t="s">
        <v>163</v>
      </c>
      <c r="C148" s="25" t="s">
        <v>447</v>
      </c>
      <c r="D148" s="26" t="s">
        <v>321</v>
      </c>
      <c r="E148" s="25">
        <v>161</v>
      </c>
      <c r="F148" s="25">
        <v>149</v>
      </c>
      <c r="G148" s="25">
        <v>145</v>
      </c>
      <c r="H148" s="25">
        <v>142</v>
      </c>
      <c r="I148" s="7">
        <f>SUM(Tabla13[[#This Row],[PRIMER TRIMESTRE]:[CUARTO TRIMESTRE]])</f>
        <v>597</v>
      </c>
      <c r="J148" s="28">
        <v>3.21</v>
      </c>
      <c r="K148" s="8">
        <f>+Tabla13[[#This Row],[PRECIO UNITARIO ESTIMADO]]*Tabla13[[#This Row],[CANTIDAD TOTAL]]</f>
        <v>1916.37</v>
      </c>
      <c r="L148" s="28"/>
      <c r="M148" s="6" t="s">
        <v>20</v>
      </c>
      <c r="N148" s="6" t="s">
        <v>635</v>
      </c>
      <c r="O148" s="28"/>
      <c r="P148" s="29"/>
      <c r="U148" s="4" t="s">
        <v>165</v>
      </c>
    </row>
    <row r="149" spans="2:21" x14ac:dyDescent="0.25">
      <c r="B149" s="25" t="s">
        <v>163</v>
      </c>
      <c r="C149" s="25" t="s">
        <v>448</v>
      </c>
      <c r="D149" s="26" t="s">
        <v>321</v>
      </c>
      <c r="E149" s="25">
        <v>53</v>
      </c>
      <c r="F149" s="25">
        <v>53</v>
      </c>
      <c r="G149" s="25">
        <v>41</v>
      </c>
      <c r="H149" s="25">
        <v>46</v>
      </c>
      <c r="I149" s="7">
        <f>SUM(Tabla13[[#This Row],[PRIMER TRIMESTRE]:[CUARTO TRIMESTRE]])</f>
        <v>193</v>
      </c>
      <c r="J149" s="28">
        <v>3.3</v>
      </c>
      <c r="K149" s="8">
        <f>+Tabla13[[#This Row],[PRECIO UNITARIO ESTIMADO]]*Tabla13[[#This Row],[CANTIDAD TOTAL]]</f>
        <v>636.9</v>
      </c>
      <c r="L149" s="28"/>
      <c r="M149" s="6" t="s">
        <v>20</v>
      </c>
      <c r="N149" s="6" t="s">
        <v>635</v>
      </c>
      <c r="O149" s="28"/>
      <c r="P149" s="29"/>
      <c r="U149" s="4" t="s">
        <v>166</v>
      </c>
    </row>
    <row r="150" spans="2:21" x14ac:dyDescent="0.25">
      <c r="B150" s="25" t="s">
        <v>163</v>
      </c>
      <c r="C150" s="25" t="s">
        <v>449</v>
      </c>
      <c r="D150" s="26" t="s">
        <v>321</v>
      </c>
      <c r="E150" s="25">
        <v>50</v>
      </c>
      <c r="F150" s="25">
        <v>41</v>
      </c>
      <c r="G150" s="25">
        <v>33</v>
      </c>
      <c r="H150" s="25">
        <v>51</v>
      </c>
      <c r="I150" s="7">
        <f>SUM(Tabla13[[#This Row],[PRIMER TRIMESTRE]:[CUARTO TRIMESTRE]])</f>
        <v>175</v>
      </c>
      <c r="J150" s="28">
        <v>2.83</v>
      </c>
      <c r="K150" s="8">
        <f>+Tabla13[[#This Row],[PRECIO UNITARIO ESTIMADO]]*Tabla13[[#This Row],[CANTIDAD TOTAL]]</f>
        <v>495.25</v>
      </c>
      <c r="L150" s="28"/>
      <c r="M150" s="6" t="s">
        <v>20</v>
      </c>
      <c r="N150" s="6" t="s">
        <v>635</v>
      </c>
      <c r="O150" s="28"/>
      <c r="P150" s="29"/>
      <c r="U150" s="4" t="s">
        <v>167</v>
      </c>
    </row>
    <row r="151" spans="2:21" x14ac:dyDescent="0.25">
      <c r="B151" s="25" t="s">
        <v>163</v>
      </c>
      <c r="C151" s="25" t="s">
        <v>450</v>
      </c>
      <c r="D151" s="26" t="s">
        <v>321</v>
      </c>
      <c r="E151" s="25">
        <v>115</v>
      </c>
      <c r="F151" s="25">
        <v>63</v>
      </c>
      <c r="G151" s="25">
        <v>73</v>
      </c>
      <c r="H151" s="25">
        <v>81</v>
      </c>
      <c r="I151" s="7">
        <f>SUM(Tabla13[[#This Row],[PRIMER TRIMESTRE]:[CUARTO TRIMESTRE]])</f>
        <v>332</v>
      </c>
      <c r="J151" s="28">
        <v>2.62</v>
      </c>
      <c r="K151" s="8">
        <f>+Tabla13[[#This Row],[PRECIO UNITARIO ESTIMADO]]*Tabla13[[#This Row],[CANTIDAD TOTAL]]</f>
        <v>869.84</v>
      </c>
      <c r="L151" s="28"/>
      <c r="M151" s="6" t="s">
        <v>20</v>
      </c>
      <c r="N151" s="6" t="s">
        <v>635</v>
      </c>
      <c r="O151" s="28"/>
      <c r="P151" s="29"/>
      <c r="U151" s="4" t="s">
        <v>168</v>
      </c>
    </row>
    <row r="152" spans="2:21" x14ac:dyDescent="0.25">
      <c r="B152" s="25" t="s">
        <v>163</v>
      </c>
      <c r="C152" s="25" t="s">
        <v>451</v>
      </c>
      <c r="D152" s="26" t="s">
        <v>321</v>
      </c>
      <c r="E152" s="25">
        <v>12</v>
      </c>
      <c r="F152" s="25">
        <v>8</v>
      </c>
      <c r="G152" s="25">
        <v>12</v>
      </c>
      <c r="H152" s="25">
        <v>10</v>
      </c>
      <c r="I152" s="7">
        <f>SUM(Tabla13[[#This Row],[PRIMER TRIMESTRE]:[CUARTO TRIMESTRE]])</f>
        <v>42</v>
      </c>
      <c r="J152" s="28">
        <v>8.82</v>
      </c>
      <c r="K152" s="8">
        <f>+Tabla13[[#This Row],[PRECIO UNITARIO ESTIMADO]]*Tabla13[[#This Row],[CANTIDAD TOTAL]]</f>
        <v>370.44</v>
      </c>
      <c r="L152" s="28"/>
      <c r="M152" s="6" t="s">
        <v>20</v>
      </c>
      <c r="N152" s="6" t="s">
        <v>635</v>
      </c>
      <c r="O152" s="28"/>
      <c r="P152" s="29"/>
      <c r="U152" s="4" t="s">
        <v>169</v>
      </c>
    </row>
    <row r="153" spans="2:21" x14ac:dyDescent="0.25">
      <c r="B153" s="25" t="s">
        <v>163</v>
      </c>
      <c r="C153" s="25" t="s">
        <v>452</v>
      </c>
      <c r="D153" s="26" t="s">
        <v>321</v>
      </c>
      <c r="E153" s="25">
        <v>10</v>
      </c>
      <c r="F153" s="25">
        <v>3</v>
      </c>
      <c r="G153" s="25">
        <v>5</v>
      </c>
      <c r="H153" s="25">
        <v>5</v>
      </c>
      <c r="I153" s="7">
        <f>SUM(Tabla13[[#This Row],[PRIMER TRIMESTRE]:[CUARTO TRIMESTRE]])</f>
        <v>23</v>
      </c>
      <c r="J153" s="28">
        <v>16.260000000000002</v>
      </c>
      <c r="K153" s="8">
        <f>+Tabla13[[#This Row],[PRECIO UNITARIO ESTIMADO]]*Tabla13[[#This Row],[CANTIDAD TOTAL]]</f>
        <v>373.98</v>
      </c>
      <c r="L153" s="28"/>
      <c r="M153" s="6" t="s">
        <v>20</v>
      </c>
      <c r="N153" s="6" t="s">
        <v>635</v>
      </c>
      <c r="O153" s="28"/>
      <c r="P153" s="29"/>
      <c r="U153" s="4" t="s">
        <v>170</v>
      </c>
    </row>
    <row r="154" spans="2:21" x14ac:dyDescent="0.25">
      <c r="B154" s="25" t="s">
        <v>163</v>
      </c>
      <c r="C154" s="25" t="s">
        <v>453</v>
      </c>
      <c r="D154" s="26" t="s">
        <v>321</v>
      </c>
      <c r="E154" s="25">
        <v>5</v>
      </c>
      <c r="F154" s="25">
        <v>1</v>
      </c>
      <c r="G154" s="25">
        <v>1</v>
      </c>
      <c r="H154" s="25">
        <v>0</v>
      </c>
      <c r="I154" s="7">
        <f>SUM(Tabla13[[#This Row],[PRIMER TRIMESTRE]:[CUARTO TRIMESTRE]])</f>
        <v>7</v>
      </c>
      <c r="J154" s="28">
        <v>10</v>
      </c>
      <c r="K154" s="8">
        <f>+Tabla13[[#This Row],[PRECIO UNITARIO ESTIMADO]]*Tabla13[[#This Row],[CANTIDAD TOTAL]]</f>
        <v>70</v>
      </c>
      <c r="L154" s="28"/>
      <c r="M154" s="6" t="s">
        <v>20</v>
      </c>
      <c r="N154" s="6" t="s">
        <v>635</v>
      </c>
      <c r="O154" s="28"/>
      <c r="P154" s="29"/>
      <c r="U154" s="4" t="s">
        <v>171</v>
      </c>
    </row>
    <row r="155" spans="2:21" x14ac:dyDescent="0.25">
      <c r="B155" s="25" t="s">
        <v>163</v>
      </c>
      <c r="C155" s="25" t="s">
        <v>454</v>
      </c>
      <c r="D155" s="26" t="s">
        <v>321</v>
      </c>
      <c r="E155" s="25">
        <v>32</v>
      </c>
      <c r="F155" s="25">
        <v>25</v>
      </c>
      <c r="G155" s="25">
        <v>0</v>
      </c>
      <c r="H155" s="25">
        <v>25</v>
      </c>
      <c r="I155" s="7">
        <f>SUM(Tabla13[[#This Row],[PRIMER TRIMESTRE]:[CUARTO TRIMESTRE]])</f>
        <v>82</v>
      </c>
      <c r="J155" s="28">
        <v>11.15</v>
      </c>
      <c r="K155" s="8">
        <f>+Tabla13[[#This Row],[PRECIO UNITARIO ESTIMADO]]*Tabla13[[#This Row],[CANTIDAD TOTAL]]</f>
        <v>914.30000000000007</v>
      </c>
      <c r="L155" s="28"/>
      <c r="M155" s="6" t="s">
        <v>20</v>
      </c>
      <c r="N155" s="6" t="s">
        <v>635</v>
      </c>
      <c r="O155" s="28"/>
      <c r="P155" s="29"/>
      <c r="U155" s="4" t="s">
        <v>172</v>
      </c>
    </row>
    <row r="156" spans="2:21" x14ac:dyDescent="0.25">
      <c r="B156" s="25" t="s">
        <v>163</v>
      </c>
      <c r="C156" s="25" t="s">
        <v>455</v>
      </c>
      <c r="D156" s="26" t="s">
        <v>321</v>
      </c>
      <c r="E156" s="25">
        <v>30</v>
      </c>
      <c r="F156" s="25">
        <v>55</v>
      </c>
      <c r="G156" s="25">
        <v>20</v>
      </c>
      <c r="H156" s="25">
        <v>35</v>
      </c>
      <c r="I156" s="7">
        <f>SUM(Tabla13[[#This Row],[PRIMER TRIMESTRE]:[CUARTO TRIMESTRE]])</f>
        <v>140</v>
      </c>
      <c r="J156" s="28">
        <v>21.24</v>
      </c>
      <c r="K156" s="8">
        <f>+Tabla13[[#This Row],[PRECIO UNITARIO ESTIMADO]]*Tabla13[[#This Row],[CANTIDAD TOTAL]]</f>
        <v>2973.6</v>
      </c>
      <c r="L156" s="28"/>
      <c r="M156" s="6" t="s">
        <v>20</v>
      </c>
      <c r="N156" s="6" t="s">
        <v>635</v>
      </c>
      <c r="O156" s="28"/>
      <c r="P156" s="29"/>
      <c r="U156" s="4" t="s">
        <v>173</v>
      </c>
    </row>
    <row r="157" spans="2:21" x14ac:dyDescent="0.25">
      <c r="B157" s="25" t="s">
        <v>163</v>
      </c>
      <c r="C157" s="25" t="s">
        <v>456</v>
      </c>
      <c r="D157" s="26" t="s">
        <v>321</v>
      </c>
      <c r="E157" s="25">
        <v>12</v>
      </c>
      <c r="F157" s="25">
        <v>6</v>
      </c>
      <c r="G157" s="25">
        <v>0</v>
      </c>
      <c r="H157" s="25">
        <v>6</v>
      </c>
      <c r="I157" s="7">
        <f>SUM(Tabla13[[#This Row],[PRIMER TRIMESTRE]:[CUARTO TRIMESTRE]])</f>
        <v>24</v>
      </c>
      <c r="J157" s="28">
        <v>145.62</v>
      </c>
      <c r="K157" s="8">
        <f>+Tabla13[[#This Row],[PRECIO UNITARIO ESTIMADO]]*Tabla13[[#This Row],[CANTIDAD TOTAL]]</f>
        <v>3494.88</v>
      </c>
      <c r="L157" s="28"/>
      <c r="M157" s="6" t="s">
        <v>20</v>
      </c>
      <c r="N157" s="6" t="s">
        <v>635</v>
      </c>
      <c r="O157" s="28"/>
      <c r="P157" s="29"/>
      <c r="U157" s="4" t="s">
        <v>174</v>
      </c>
    </row>
    <row r="158" spans="2:21" x14ac:dyDescent="0.25">
      <c r="B158" s="25" t="s">
        <v>163</v>
      </c>
      <c r="C158" s="25" t="s">
        <v>457</v>
      </c>
      <c r="D158" s="26" t="s">
        <v>321</v>
      </c>
      <c r="E158" s="25">
        <v>4</v>
      </c>
      <c r="F158" s="25">
        <v>0</v>
      </c>
      <c r="G158" s="25">
        <v>0</v>
      </c>
      <c r="H158" s="25">
        <v>0</v>
      </c>
      <c r="I158" s="7">
        <f>SUM(Tabla13[[#This Row],[PRIMER TRIMESTRE]:[CUARTO TRIMESTRE]])</f>
        <v>4</v>
      </c>
      <c r="J158" s="39">
        <v>250</v>
      </c>
      <c r="K158" s="8">
        <f>+Tabla13[[#This Row],[PRECIO UNITARIO ESTIMADO]]*Tabla13[[#This Row],[CANTIDAD TOTAL]]</f>
        <v>1000</v>
      </c>
      <c r="L158" s="28"/>
      <c r="M158" s="6" t="s">
        <v>20</v>
      </c>
      <c r="N158" s="6" t="s">
        <v>635</v>
      </c>
      <c r="O158" s="28"/>
      <c r="P158" s="29"/>
      <c r="U158" s="4" t="s">
        <v>175</v>
      </c>
    </row>
    <row r="159" spans="2:21" x14ac:dyDescent="0.25">
      <c r="B159" s="25" t="s">
        <v>163</v>
      </c>
      <c r="C159" s="25" t="s">
        <v>458</v>
      </c>
      <c r="D159" s="26" t="s">
        <v>321</v>
      </c>
      <c r="E159" s="25">
        <v>7</v>
      </c>
      <c r="F159" s="25">
        <v>1</v>
      </c>
      <c r="G159" s="25">
        <v>1</v>
      </c>
      <c r="H159" s="25">
        <v>1</v>
      </c>
      <c r="I159" s="7">
        <f>SUM(Tabla13[[#This Row],[PRIMER TRIMESTRE]:[CUARTO TRIMESTRE]])</f>
        <v>10</v>
      </c>
      <c r="J159" s="28">
        <v>184</v>
      </c>
      <c r="K159" s="8">
        <f>+Tabla13[[#This Row],[PRECIO UNITARIO ESTIMADO]]*Tabla13[[#This Row],[CANTIDAD TOTAL]]</f>
        <v>1840</v>
      </c>
      <c r="L159" s="28"/>
      <c r="M159" s="6" t="s">
        <v>20</v>
      </c>
      <c r="N159" s="6" t="s">
        <v>635</v>
      </c>
      <c r="O159" s="28"/>
      <c r="P159" s="29"/>
      <c r="U159" s="4" t="s">
        <v>176</v>
      </c>
    </row>
    <row r="160" spans="2:21" x14ac:dyDescent="0.25">
      <c r="B160" s="25" t="s">
        <v>163</v>
      </c>
      <c r="C160" s="25" t="s">
        <v>459</v>
      </c>
      <c r="D160" s="26" t="s">
        <v>321</v>
      </c>
      <c r="E160" s="25">
        <v>27</v>
      </c>
      <c r="F160" s="25">
        <v>8</v>
      </c>
      <c r="G160" s="25">
        <v>1</v>
      </c>
      <c r="H160" s="25">
        <v>6</v>
      </c>
      <c r="I160" s="7">
        <f>SUM(Tabla13[[#This Row],[PRIMER TRIMESTRE]:[CUARTO TRIMESTRE]])</f>
        <v>42</v>
      </c>
      <c r="J160" s="28">
        <v>13.81</v>
      </c>
      <c r="K160" s="8">
        <f>+Tabla13[[#This Row],[PRECIO UNITARIO ESTIMADO]]*Tabla13[[#This Row],[CANTIDAD TOTAL]]</f>
        <v>580.02</v>
      </c>
      <c r="L160" s="28"/>
      <c r="M160" s="6" t="s">
        <v>20</v>
      </c>
      <c r="N160" s="6" t="s">
        <v>635</v>
      </c>
      <c r="O160" s="28"/>
      <c r="P160" s="29"/>
      <c r="U160" s="4" t="s">
        <v>177</v>
      </c>
    </row>
    <row r="161" spans="2:21" x14ac:dyDescent="0.25">
      <c r="B161" s="25" t="s">
        <v>163</v>
      </c>
      <c r="C161" s="25" t="s">
        <v>460</v>
      </c>
      <c r="D161" s="26" t="s">
        <v>321</v>
      </c>
      <c r="E161" s="25">
        <v>28</v>
      </c>
      <c r="F161" s="25">
        <v>8</v>
      </c>
      <c r="G161" s="25">
        <v>2</v>
      </c>
      <c r="H161" s="25">
        <v>6</v>
      </c>
      <c r="I161" s="7">
        <f>SUM(Tabla13[[#This Row],[PRIMER TRIMESTRE]:[CUARTO TRIMESTRE]])</f>
        <v>44</v>
      </c>
      <c r="J161" s="28">
        <v>45.41</v>
      </c>
      <c r="K161" s="8">
        <f>+Tabla13[[#This Row],[PRECIO UNITARIO ESTIMADO]]*Tabla13[[#This Row],[CANTIDAD TOTAL]]</f>
        <v>1998.04</v>
      </c>
      <c r="L161" s="28"/>
      <c r="M161" s="6" t="s">
        <v>20</v>
      </c>
      <c r="N161" s="6" t="s">
        <v>635</v>
      </c>
      <c r="O161" s="28"/>
      <c r="P161" s="29"/>
      <c r="U161" s="4" t="s">
        <v>178</v>
      </c>
    </row>
    <row r="162" spans="2:21" x14ac:dyDescent="0.25">
      <c r="B162" s="25" t="s">
        <v>163</v>
      </c>
      <c r="C162" s="25" t="s">
        <v>461</v>
      </c>
      <c r="D162" s="26" t="s">
        <v>321</v>
      </c>
      <c r="E162" s="25">
        <v>5</v>
      </c>
      <c r="F162" s="25">
        <v>0</v>
      </c>
      <c r="G162" s="25">
        <v>0</v>
      </c>
      <c r="H162" s="25">
        <v>0</v>
      </c>
      <c r="I162" s="7">
        <f>SUM(Tabla13[[#This Row],[PRIMER TRIMESTRE]:[CUARTO TRIMESTRE]])</f>
        <v>5</v>
      </c>
      <c r="J162" s="28">
        <v>17.2</v>
      </c>
      <c r="K162" s="8">
        <f>+Tabla13[[#This Row],[PRECIO UNITARIO ESTIMADO]]*Tabla13[[#This Row],[CANTIDAD TOTAL]]</f>
        <v>86</v>
      </c>
      <c r="L162" s="28"/>
      <c r="M162" s="6" t="s">
        <v>20</v>
      </c>
      <c r="N162" s="6" t="s">
        <v>635</v>
      </c>
      <c r="O162" s="28"/>
      <c r="P162" s="29"/>
      <c r="U162" s="4" t="s">
        <v>179</v>
      </c>
    </row>
    <row r="163" spans="2:21" x14ac:dyDescent="0.25">
      <c r="B163" s="25" t="s">
        <v>163</v>
      </c>
      <c r="C163" s="25" t="s">
        <v>462</v>
      </c>
      <c r="D163" s="26" t="s">
        <v>321</v>
      </c>
      <c r="E163" s="25">
        <v>42</v>
      </c>
      <c r="F163" s="25">
        <v>26</v>
      </c>
      <c r="G163" s="25">
        <v>27</v>
      </c>
      <c r="H163" s="25">
        <v>28</v>
      </c>
      <c r="I163" s="7">
        <f>SUM(Tabla13[[#This Row],[PRIMER TRIMESTRE]:[CUARTO TRIMESTRE]])</f>
        <v>123</v>
      </c>
      <c r="J163" s="28">
        <v>11.58</v>
      </c>
      <c r="K163" s="8">
        <f>+Tabla13[[#This Row],[PRECIO UNITARIO ESTIMADO]]*Tabla13[[#This Row],[CANTIDAD TOTAL]]</f>
        <v>1424.34</v>
      </c>
      <c r="L163" s="28"/>
      <c r="M163" s="6" t="s">
        <v>20</v>
      </c>
      <c r="N163" s="6" t="s">
        <v>635</v>
      </c>
      <c r="O163" s="28"/>
      <c r="P163" s="29"/>
      <c r="U163" s="4" t="s">
        <v>180</v>
      </c>
    </row>
    <row r="164" spans="2:21" x14ac:dyDescent="0.25">
      <c r="B164" s="25" t="s">
        <v>163</v>
      </c>
      <c r="C164" s="25" t="s">
        <v>463</v>
      </c>
      <c r="D164" s="26" t="s">
        <v>464</v>
      </c>
      <c r="E164" s="25">
        <v>18</v>
      </c>
      <c r="F164" s="25">
        <v>18</v>
      </c>
      <c r="G164" s="25">
        <v>9</v>
      </c>
      <c r="H164" s="25">
        <v>10</v>
      </c>
      <c r="I164" s="7">
        <f>SUM(Tabla13[[#This Row],[PRIMER TRIMESTRE]:[CUARTO TRIMESTRE]])</f>
        <v>55</v>
      </c>
      <c r="J164" s="28">
        <v>11.12</v>
      </c>
      <c r="K164" s="8">
        <f>+Tabla13[[#This Row],[PRECIO UNITARIO ESTIMADO]]*Tabla13[[#This Row],[CANTIDAD TOTAL]]</f>
        <v>611.59999999999991</v>
      </c>
      <c r="L164" s="28"/>
      <c r="M164" s="6" t="s">
        <v>20</v>
      </c>
      <c r="N164" s="6" t="s">
        <v>635</v>
      </c>
      <c r="O164" s="28"/>
      <c r="P164" s="29"/>
      <c r="U164" s="4" t="s">
        <v>181</v>
      </c>
    </row>
    <row r="165" spans="2:21" x14ac:dyDescent="0.25">
      <c r="B165" s="25" t="s">
        <v>163</v>
      </c>
      <c r="C165" s="25" t="s">
        <v>465</v>
      </c>
      <c r="D165" s="26" t="s">
        <v>321</v>
      </c>
      <c r="E165" s="25">
        <v>18</v>
      </c>
      <c r="F165" s="25">
        <v>15</v>
      </c>
      <c r="G165" s="25">
        <v>9</v>
      </c>
      <c r="H165" s="25">
        <v>10</v>
      </c>
      <c r="I165" s="7">
        <f>SUM(Tabla13[[#This Row],[PRIMER TRIMESTRE]:[CUARTO TRIMESTRE]])</f>
        <v>52</v>
      </c>
      <c r="J165" s="28">
        <v>10.71</v>
      </c>
      <c r="K165" s="8">
        <f>+Tabla13[[#This Row],[PRECIO UNITARIO ESTIMADO]]*Tabla13[[#This Row],[CANTIDAD TOTAL]]</f>
        <v>556.92000000000007</v>
      </c>
      <c r="L165" s="28"/>
      <c r="M165" s="6" t="s">
        <v>20</v>
      </c>
      <c r="N165" s="6" t="s">
        <v>635</v>
      </c>
      <c r="O165" s="28"/>
      <c r="P165" s="29"/>
      <c r="U165" s="4" t="s">
        <v>182</v>
      </c>
    </row>
    <row r="166" spans="2:21" x14ac:dyDescent="0.25">
      <c r="B166" s="25" t="s">
        <v>163</v>
      </c>
      <c r="C166" s="25" t="s">
        <v>466</v>
      </c>
      <c r="D166" s="26" t="s">
        <v>321</v>
      </c>
      <c r="E166" s="25">
        <v>15</v>
      </c>
      <c r="F166" s="25">
        <v>8</v>
      </c>
      <c r="G166" s="25">
        <v>10</v>
      </c>
      <c r="H166" s="25">
        <v>3</v>
      </c>
      <c r="I166" s="7">
        <f>SUM(Tabla13[[#This Row],[PRIMER TRIMESTRE]:[CUARTO TRIMESTRE]])</f>
        <v>36</v>
      </c>
      <c r="J166" s="28">
        <v>9.6999999999999993</v>
      </c>
      <c r="K166" s="8">
        <f>+Tabla13[[#This Row],[PRECIO UNITARIO ESTIMADO]]*Tabla13[[#This Row],[CANTIDAD TOTAL]]</f>
        <v>349.2</v>
      </c>
      <c r="L166" s="28"/>
      <c r="M166" s="6" t="s">
        <v>20</v>
      </c>
      <c r="N166" s="6" t="s">
        <v>635</v>
      </c>
      <c r="O166" s="28"/>
      <c r="P166" s="29"/>
      <c r="U166" s="4" t="s">
        <v>183</v>
      </c>
    </row>
    <row r="167" spans="2:21" x14ac:dyDescent="0.25">
      <c r="B167" s="25" t="s">
        <v>163</v>
      </c>
      <c r="C167" s="25" t="s">
        <v>467</v>
      </c>
      <c r="D167" s="26" t="s">
        <v>321</v>
      </c>
      <c r="E167" s="25">
        <v>8</v>
      </c>
      <c r="F167" s="25">
        <v>5</v>
      </c>
      <c r="G167" s="25">
        <v>5</v>
      </c>
      <c r="H167" s="25">
        <v>0</v>
      </c>
      <c r="I167" s="7">
        <f>SUM(Tabla13[[#This Row],[PRIMER TRIMESTRE]:[CUARTO TRIMESTRE]])</f>
        <v>18</v>
      </c>
      <c r="J167" s="28">
        <v>9.74</v>
      </c>
      <c r="K167" s="8">
        <f>+Tabla13[[#This Row],[PRECIO UNITARIO ESTIMADO]]*Tabla13[[#This Row],[CANTIDAD TOTAL]]</f>
        <v>175.32</v>
      </c>
      <c r="L167" s="28"/>
      <c r="M167" s="6" t="s">
        <v>20</v>
      </c>
      <c r="N167" s="6" t="s">
        <v>635</v>
      </c>
      <c r="O167" s="28"/>
      <c r="P167" s="29"/>
      <c r="U167" s="4" t="s">
        <v>184</v>
      </c>
    </row>
    <row r="168" spans="2:21" x14ac:dyDescent="0.25">
      <c r="B168" s="25" t="s">
        <v>163</v>
      </c>
      <c r="C168" s="25" t="s">
        <v>468</v>
      </c>
      <c r="D168" s="26" t="s">
        <v>321</v>
      </c>
      <c r="E168" s="25">
        <v>27</v>
      </c>
      <c r="F168" s="25">
        <v>14</v>
      </c>
      <c r="G168" s="25">
        <v>8</v>
      </c>
      <c r="H168" s="25">
        <v>14</v>
      </c>
      <c r="I168" s="7">
        <f>SUM(Tabla13[[#This Row],[PRIMER TRIMESTRE]:[CUARTO TRIMESTRE]])</f>
        <v>63</v>
      </c>
      <c r="J168" s="28">
        <v>15.21</v>
      </c>
      <c r="K168" s="8">
        <f>+Tabla13[[#This Row],[PRECIO UNITARIO ESTIMADO]]*Tabla13[[#This Row],[CANTIDAD TOTAL]]</f>
        <v>958.23</v>
      </c>
      <c r="L168" s="28"/>
      <c r="M168" s="6" t="s">
        <v>20</v>
      </c>
      <c r="N168" s="6" t="s">
        <v>635</v>
      </c>
      <c r="O168" s="28"/>
      <c r="P168" s="29"/>
      <c r="U168" s="4" t="s">
        <v>185</v>
      </c>
    </row>
    <row r="169" spans="2:21" x14ac:dyDescent="0.25">
      <c r="B169" s="25" t="s">
        <v>163</v>
      </c>
      <c r="C169" s="25" t="s">
        <v>469</v>
      </c>
      <c r="D169" s="26" t="s">
        <v>321</v>
      </c>
      <c r="E169" s="25">
        <v>10</v>
      </c>
      <c r="F169" s="25">
        <v>7</v>
      </c>
      <c r="G169" s="25">
        <v>7</v>
      </c>
      <c r="H169" s="25">
        <v>0</v>
      </c>
      <c r="I169" s="7">
        <f>SUM(Tabla13[[#This Row],[PRIMER TRIMESTRE]:[CUARTO TRIMESTRE]])</f>
        <v>24</v>
      </c>
      <c r="J169" s="28">
        <v>1500</v>
      </c>
      <c r="K169" s="8">
        <f>+Tabla13[[#This Row],[PRECIO UNITARIO ESTIMADO]]*Tabla13[[#This Row],[CANTIDAD TOTAL]]</f>
        <v>36000</v>
      </c>
      <c r="L169" s="28"/>
      <c r="M169" s="6" t="s">
        <v>20</v>
      </c>
      <c r="N169" s="6" t="s">
        <v>635</v>
      </c>
      <c r="O169" s="28"/>
      <c r="P169" s="29"/>
      <c r="U169" s="4" t="s">
        <v>186</v>
      </c>
    </row>
    <row r="170" spans="2:21" x14ac:dyDescent="0.25">
      <c r="B170" s="25" t="s">
        <v>163</v>
      </c>
      <c r="C170" s="25" t="s">
        <v>470</v>
      </c>
      <c r="D170" s="26" t="s">
        <v>321</v>
      </c>
      <c r="E170" s="25">
        <v>54</v>
      </c>
      <c r="F170" s="25">
        <v>67</v>
      </c>
      <c r="G170" s="25">
        <v>55</v>
      </c>
      <c r="H170" s="25">
        <v>21</v>
      </c>
      <c r="I170" s="7">
        <f>SUM(Tabla13[[#This Row],[PRIMER TRIMESTRE]:[CUARTO TRIMESTRE]])</f>
        <v>197</v>
      </c>
      <c r="J170" s="28">
        <v>15.39</v>
      </c>
      <c r="K170" s="8">
        <f>+Tabla13[[#This Row],[PRECIO UNITARIO ESTIMADO]]*Tabla13[[#This Row],[CANTIDAD TOTAL]]</f>
        <v>3031.83</v>
      </c>
      <c r="L170" s="28"/>
      <c r="M170" s="6" t="s">
        <v>20</v>
      </c>
      <c r="N170" s="6" t="s">
        <v>635</v>
      </c>
      <c r="O170" s="28"/>
      <c r="P170" s="29"/>
      <c r="U170" s="4" t="s">
        <v>187</v>
      </c>
    </row>
    <row r="171" spans="2:21" x14ac:dyDescent="0.25">
      <c r="B171" s="25" t="s">
        <v>163</v>
      </c>
      <c r="C171" s="25" t="s">
        <v>471</v>
      </c>
      <c r="D171" s="26" t="s">
        <v>321</v>
      </c>
      <c r="E171" s="25">
        <v>1883</v>
      </c>
      <c r="F171" s="25">
        <v>445</v>
      </c>
      <c r="G171" s="25">
        <v>425</v>
      </c>
      <c r="H171" s="25">
        <v>145</v>
      </c>
      <c r="I171" s="7">
        <f>SUM(Tabla13[[#This Row],[PRIMER TRIMESTRE]:[CUARTO TRIMESTRE]])</f>
        <v>2898</v>
      </c>
      <c r="J171" s="28">
        <v>0.99</v>
      </c>
      <c r="K171" s="8">
        <f>+Tabla13[[#This Row],[PRECIO UNITARIO ESTIMADO]]*Tabla13[[#This Row],[CANTIDAD TOTAL]]</f>
        <v>2869.02</v>
      </c>
      <c r="L171" s="28"/>
      <c r="M171" s="6" t="s">
        <v>20</v>
      </c>
      <c r="N171" s="6" t="s">
        <v>635</v>
      </c>
      <c r="O171" s="28"/>
      <c r="P171" s="29"/>
      <c r="U171" s="4" t="s">
        <v>188</v>
      </c>
    </row>
    <row r="172" spans="2:21" x14ac:dyDescent="0.25">
      <c r="B172" s="25" t="s">
        <v>163</v>
      </c>
      <c r="C172" s="25" t="s">
        <v>472</v>
      </c>
      <c r="D172" s="26" t="s">
        <v>321</v>
      </c>
      <c r="E172" s="25">
        <v>225</v>
      </c>
      <c r="F172" s="25">
        <v>180</v>
      </c>
      <c r="G172" s="25">
        <v>210</v>
      </c>
      <c r="H172" s="25">
        <v>180</v>
      </c>
      <c r="I172" s="7">
        <f>SUM(Tabla13[[#This Row],[PRIMER TRIMESTRE]:[CUARTO TRIMESTRE]])</f>
        <v>795</v>
      </c>
      <c r="J172" s="28">
        <v>3.54</v>
      </c>
      <c r="K172" s="8">
        <f>+Tabla13[[#This Row],[PRECIO UNITARIO ESTIMADO]]*Tabla13[[#This Row],[CANTIDAD TOTAL]]</f>
        <v>2814.3</v>
      </c>
      <c r="L172" s="28"/>
      <c r="M172" s="6" t="s">
        <v>20</v>
      </c>
      <c r="N172" s="6" t="s">
        <v>635</v>
      </c>
      <c r="O172" s="28"/>
      <c r="P172" s="29"/>
      <c r="U172" s="4" t="s">
        <v>189</v>
      </c>
    </row>
    <row r="173" spans="2:21" x14ac:dyDescent="0.25">
      <c r="B173" s="25" t="s">
        <v>163</v>
      </c>
      <c r="C173" s="25" t="s">
        <v>473</v>
      </c>
      <c r="D173" s="26" t="s">
        <v>321</v>
      </c>
      <c r="E173" s="25">
        <v>140</v>
      </c>
      <c r="F173" s="25">
        <v>65</v>
      </c>
      <c r="G173" s="25">
        <v>110</v>
      </c>
      <c r="H173" s="25">
        <v>15</v>
      </c>
      <c r="I173" s="7">
        <f>SUM(Tabla13[[#This Row],[PRIMER TRIMESTRE]:[CUARTO TRIMESTRE]])</f>
        <v>330</v>
      </c>
      <c r="J173" s="28">
        <v>5.97</v>
      </c>
      <c r="K173" s="8">
        <f>+Tabla13[[#This Row],[PRECIO UNITARIO ESTIMADO]]*Tabla13[[#This Row],[CANTIDAD TOTAL]]</f>
        <v>1970.1</v>
      </c>
      <c r="L173" s="28"/>
      <c r="M173" s="6" t="s">
        <v>20</v>
      </c>
      <c r="N173" s="6" t="s">
        <v>635</v>
      </c>
      <c r="O173" s="28"/>
      <c r="P173" s="29"/>
      <c r="U173" s="4" t="s">
        <v>190</v>
      </c>
    </row>
    <row r="174" spans="2:21" x14ac:dyDescent="0.25">
      <c r="B174" s="25" t="s">
        <v>163</v>
      </c>
      <c r="C174" s="25" t="s">
        <v>474</v>
      </c>
      <c r="D174" s="26" t="s">
        <v>321</v>
      </c>
      <c r="E174" s="25">
        <v>135</v>
      </c>
      <c r="F174" s="25">
        <v>165</v>
      </c>
      <c r="G174" s="25">
        <v>155</v>
      </c>
      <c r="H174" s="25">
        <v>115</v>
      </c>
      <c r="I174" s="7">
        <f>SUM(Tabla13[[#This Row],[PRIMER TRIMESTRE]:[CUARTO TRIMESTRE]])</f>
        <v>570</v>
      </c>
      <c r="J174" s="28">
        <v>1.48</v>
      </c>
      <c r="K174" s="8">
        <f>+Tabla13[[#This Row],[PRECIO UNITARIO ESTIMADO]]*Tabla13[[#This Row],[CANTIDAD TOTAL]]</f>
        <v>843.6</v>
      </c>
      <c r="L174" s="28"/>
      <c r="M174" s="6" t="s">
        <v>20</v>
      </c>
      <c r="N174" s="6" t="s">
        <v>635</v>
      </c>
      <c r="O174" s="28"/>
      <c r="P174" s="29"/>
      <c r="U174" s="4" t="s">
        <v>191</v>
      </c>
    </row>
    <row r="175" spans="2:21" x14ac:dyDescent="0.25">
      <c r="B175" s="25" t="s">
        <v>163</v>
      </c>
      <c r="C175" s="25" t="s">
        <v>475</v>
      </c>
      <c r="D175" s="26" t="s">
        <v>321</v>
      </c>
      <c r="E175" s="25">
        <v>246</v>
      </c>
      <c r="F175" s="25">
        <v>206</v>
      </c>
      <c r="G175" s="25">
        <v>236</v>
      </c>
      <c r="H175" s="25">
        <v>206</v>
      </c>
      <c r="I175" s="7">
        <f>SUM(Tabla13[[#This Row],[PRIMER TRIMESTRE]:[CUARTO TRIMESTRE]])</f>
        <v>894</v>
      </c>
      <c r="J175" s="28">
        <v>12.64</v>
      </c>
      <c r="K175" s="8">
        <f>+Tabla13[[#This Row],[PRECIO UNITARIO ESTIMADO]]*Tabla13[[#This Row],[CANTIDAD TOTAL]]</f>
        <v>11300.16</v>
      </c>
      <c r="L175" s="28"/>
      <c r="M175" s="6" t="s">
        <v>20</v>
      </c>
      <c r="N175" s="6" t="s">
        <v>635</v>
      </c>
      <c r="O175" s="28"/>
      <c r="P175" s="29"/>
      <c r="U175" s="4" t="s">
        <v>192</v>
      </c>
    </row>
    <row r="176" spans="2:21" x14ac:dyDescent="0.25">
      <c r="B176" s="25" t="s">
        <v>163</v>
      </c>
      <c r="C176" s="25" t="s">
        <v>476</v>
      </c>
      <c r="D176" s="26" t="s">
        <v>321</v>
      </c>
      <c r="E176" s="25">
        <v>17</v>
      </c>
      <c r="F176" s="25">
        <v>2</v>
      </c>
      <c r="G176" s="25">
        <v>1</v>
      </c>
      <c r="H176" s="25">
        <v>0</v>
      </c>
      <c r="I176" s="7">
        <f>SUM(Tabla13[[#This Row],[PRIMER TRIMESTRE]:[CUARTO TRIMESTRE]])</f>
        <v>20</v>
      </c>
      <c r="J176" s="28">
        <v>41.3</v>
      </c>
      <c r="K176" s="8">
        <f>+Tabla13[[#This Row],[PRECIO UNITARIO ESTIMADO]]*Tabla13[[#This Row],[CANTIDAD TOTAL]]</f>
        <v>826</v>
      </c>
      <c r="L176" s="28"/>
      <c r="M176" s="6" t="s">
        <v>20</v>
      </c>
      <c r="N176" s="6" t="s">
        <v>635</v>
      </c>
      <c r="O176" s="28"/>
      <c r="P176" s="29"/>
      <c r="U176" s="4" t="s">
        <v>193</v>
      </c>
    </row>
    <row r="177" spans="2:21" x14ac:dyDescent="0.25">
      <c r="B177" s="25" t="s">
        <v>163</v>
      </c>
      <c r="C177" s="25" t="s">
        <v>477</v>
      </c>
      <c r="D177" s="26" t="s">
        <v>321</v>
      </c>
      <c r="E177" s="25">
        <v>19</v>
      </c>
      <c r="F177" s="25">
        <v>9</v>
      </c>
      <c r="G177" s="25">
        <v>9</v>
      </c>
      <c r="H177" s="25">
        <v>3</v>
      </c>
      <c r="I177" s="7">
        <f>SUM(Tabla13[[#This Row],[PRIMER TRIMESTRE]:[CUARTO TRIMESTRE]])</f>
        <v>40</v>
      </c>
      <c r="J177" s="28">
        <v>22.23</v>
      </c>
      <c r="K177" s="8">
        <f>+Tabla13[[#This Row],[PRECIO UNITARIO ESTIMADO]]*Tabla13[[#This Row],[CANTIDAD TOTAL]]</f>
        <v>889.2</v>
      </c>
      <c r="L177" s="28"/>
      <c r="M177" s="6" t="s">
        <v>20</v>
      </c>
      <c r="N177" s="6" t="s">
        <v>635</v>
      </c>
      <c r="O177" s="28"/>
      <c r="P177" s="29"/>
      <c r="U177" s="4" t="s">
        <v>194</v>
      </c>
    </row>
    <row r="178" spans="2:21" x14ac:dyDescent="0.25">
      <c r="B178" s="25" t="s">
        <v>163</v>
      </c>
      <c r="C178" s="25" t="s">
        <v>478</v>
      </c>
      <c r="D178" s="26" t="s">
        <v>321</v>
      </c>
      <c r="E178" s="25">
        <v>33</v>
      </c>
      <c r="F178" s="25">
        <v>20</v>
      </c>
      <c r="G178" s="25">
        <v>21</v>
      </c>
      <c r="H178" s="25">
        <v>5</v>
      </c>
      <c r="I178" s="7">
        <f>SUM(Tabla13[[#This Row],[PRIMER TRIMESTRE]:[CUARTO TRIMESTRE]])</f>
        <v>79</v>
      </c>
      <c r="J178" s="28">
        <v>17.48</v>
      </c>
      <c r="K178" s="8">
        <f>+Tabla13[[#This Row],[PRECIO UNITARIO ESTIMADO]]*Tabla13[[#This Row],[CANTIDAD TOTAL]]</f>
        <v>1380.92</v>
      </c>
      <c r="L178" s="28"/>
      <c r="M178" s="6" t="s">
        <v>20</v>
      </c>
      <c r="N178" s="6" t="s">
        <v>635</v>
      </c>
      <c r="O178" s="28"/>
      <c r="P178" s="29"/>
      <c r="U178" s="4" t="s">
        <v>195</v>
      </c>
    </row>
    <row r="179" spans="2:21" x14ac:dyDescent="0.25">
      <c r="B179" s="25" t="s">
        <v>163</v>
      </c>
      <c r="C179" s="25" t="s">
        <v>479</v>
      </c>
      <c r="D179" s="26" t="s">
        <v>321</v>
      </c>
      <c r="E179" s="25">
        <v>2</v>
      </c>
      <c r="F179" s="25">
        <v>0</v>
      </c>
      <c r="G179" s="25">
        <v>0</v>
      </c>
      <c r="H179" s="25">
        <v>0</v>
      </c>
      <c r="I179" s="7">
        <f>SUM(Tabla13[[#This Row],[PRIMER TRIMESTRE]:[CUARTO TRIMESTRE]])</f>
        <v>2</v>
      </c>
      <c r="J179" s="28">
        <v>51.72</v>
      </c>
      <c r="K179" s="8">
        <f>+Tabla13[[#This Row],[PRECIO UNITARIO ESTIMADO]]*Tabla13[[#This Row],[CANTIDAD TOTAL]]</f>
        <v>103.44</v>
      </c>
      <c r="L179" s="28"/>
      <c r="M179" s="6" t="s">
        <v>20</v>
      </c>
      <c r="N179" s="6" t="s">
        <v>635</v>
      </c>
      <c r="O179" s="28"/>
      <c r="P179" s="29"/>
      <c r="U179" s="4" t="s">
        <v>196</v>
      </c>
    </row>
    <row r="180" spans="2:21" x14ac:dyDescent="0.25">
      <c r="B180" s="25" t="s">
        <v>163</v>
      </c>
      <c r="C180" s="25" t="s">
        <v>480</v>
      </c>
      <c r="D180" s="26" t="s">
        <v>321</v>
      </c>
      <c r="E180" s="25">
        <v>2</v>
      </c>
      <c r="F180" s="25">
        <v>0</v>
      </c>
      <c r="G180" s="25">
        <v>0</v>
      </c>
      <c r="H180" s="25">
        <v>0</v>
      </c>
      <c r="I180" s="7">
        <f>SUM(Tabla13[[#This Row],[PRIMER TRIMESTRE]:[CUARTO TRIMESTRE]])</f>
        <v>2</v>
      </c>
      <c r="J180" s="28">
        <v>52.18</v>
      </c>
      <c r="K180" s="8">
        <f>+Tabla13[[#This Row],[PRECIO UNITARIO ESTIMADO]]*Tabla13[[#This Row],[CANTIDAD TOTAL]]</f>
        <v>104.36</v>
      </c>
      <c r="L180" s="28"/>
      <c r="M180" s="6" t="s">
        <v>20</v>
      </c>
      <c r="N180" s="6" t="s">
        <v>635</v>
      </c>
      <c r="O180" s="28"/>
      <c r="P180" s="29"/>
      <c r="U180" s="4" t="s">
        <v>197</v>
      </c>
    </row>
    <row r="181" spans="2:21" x14ac:dyDescent="0.25">
      <c r="B181" s="25" t="s">
        <v>163</v>
      </c>
      <c r="C181" s="25" t="s">
        <v>481</v>
      </c>
      <c r="D181" s="26" t="s">
        <v>321</v>
      </c>
      <c r="E181" s="25">
        <v>16</v>
      </c>
      <c r="F181" s="25">
        <v>5</v>
      </c>
      <c r="G181" s="25">
        <v>3</v>
      </c>
      <c r="H181" s="25">
        <v>1</v>
      </c>
      <c r="I181" s="7">
        <f>SUM(Tabla13[[#This Row],[PRIMER TRIMESTRE]:[CUARTO TRIMESTRE]])</f>
        <v>25</v>
      </c>
      <c r="J181" s="28">
        <v>27.14</v>
      </c>
      <c r="K181" s="8">
        <f>+Tabla13[[#This Row],[PRECIO UNITARIO ESTIMADO]]*Tabla13[[#This Row],[CANTIDAD TOTAL]]</f>
        <v>678.5</v>
      </c>
      <c r="L181" s="28"/>
      <c r="M181" s="6" t="s">
        <v>20</v>
      </c>
      <c r="N181" s="6" t="s">
        <v>635</v>
      </c>
      <c r="O181" s="28"/>
      <c r="P181" s="29"/>
      <c r="U181" s="4" t="s">
        <v>198</v>
      </c>
    </row>
    <row r="182" spans="2:21" x14ac:dyDescent="0.25">
      <c r="B182" s="25" t="s">
        <v>163</v>
      </c>
      <c r="C182" s="25" t="s">
        <v>482</v>
      </c>
      <c r="D182" s="26" t="s">
        <v>321</v>
      </c>
      <c r="E182" s="25">
        <v>1</v>
      </c>
      <c r="F182" s="25">
        <v>1</v>
      </c>
      <c r="G182" s="25">
        <v>2</v>
      </c>
      <c r="H182" s="25">
        <v>0</v>
      </c>
      <c r="I182" s="7">
        <f>SUM(Tabla13[[#This Row],[PRIMER TRIMESTRE]:[CUARTO TRIMESTRE]])</f>
        <v>4</v>
      </c>
      <c r="J182" s="28">
        <v>257.52</v>
      </c>
      <c r="K182" s="8">
        <f>+Tabla13[[#This Row],[PRECIO UNITARIO ESTIMADO]]*Tabla13[[#This Row],[CANTIDAD TOTAL]]</f>
        <v>1030.08</v>
      </c>
      <c r="L182" s="28"/>
      <c r="M182" s="6" t="s">
        <v>20</v>
      </c>
      <c r="N182" s="6" t="s">
        <v>635</v>
      </c>
      <c r="O182" s="28"/>
      <c r="P182" s="29"/>
      <c r="U182" s="4" t="s">
        <v>199</v>
      </c>
    </row>
    <row r="183" spans="2:21" x14ac:dyDescent="0.25">
      <c r="B183" s="25" t="s">
        <v>163</v>
      </c>
      <c r="C183" s="25" t="s">
        <v>483</v>
      </c>
      <c r="D183" s="26" t="s">
        <v>321</v>
      </c>
      <c r="E183" s="25">
        <v>3</v>
      </c>
      <c r="F183" s="25">
        <v>3</v>
      </c>
      <c r="G183" s="25">
        <v>3</v>
      </c>
      <c r="H183" s="25">
        <v>1</v>
      </c>
      <c r="I183" s="7">
        <f>SUM(Tabla13[[#This Row],[PRIMER TRIMESTRE]:[CUARTO TRIMESTRE]])</f>
        <v>10</v>
      </c>
      <c r="J183" s="28">
        <v>88.74</v>
      </c>
      <c r="K183" s="8">
        <f>+Tabla13[[#This Row],[PRECIO UNITARIO ESTIMADO]]*Tabla13[[#This Row],[CANTIDAD TOTAL]]</f>
        <v>887.4</v>
      </c>
      <c r="L183" s="28"/>
      <c r="M183" s="6" t="s">
        <v>20</v>
      </c>
      <c r="N183" s="6" t="s">
        <v>635</v>
      </c>
      <c r="O183" s="28"/>
      <c r="P183" s="29"/>
      <c r="U183" s="4" t="s">
        <v>200</v>
      </c>
    </row>
    <row r="184" spans="2:21" x14ac:dyDescent="0.25">
      <c r="B184" s="11" t="s">
        <v>163</v>
      </c>
      <c r="C184" s="11" t="s">
        <v>561</v>
      </c>
      <c r="D184" s="30" t="s">
        <v>321</v>
      </c>
      <c r="E184" s="11">
        <v>10</v>
      </c>
      <c r="F184" s="11">
        <v>12</v>
      </c>
      <c r="G184" s="11">
        <v>12</v>
      </c>
      <c r="H184" s="11">
        <v>2</v>
      </c>
      <c r="I184" s="7">
        <f>SUM(Tabla13[[#This Row],[PRIMER TRIMESTRE]:[CUARTO TRIMESTRE]])</f>
        <v>36</v>
      </c>
      <c r="J184" s="39">
        <v>175</v>
      </c>
      <c r="K184" s="8">
        <f>+Tabla13[[#This Row],[PRECIO UNITARIO ESTIMADO]]*Tabla13[[#This Row],[CANTIDAD TOTAL]]</f>
        <v>6300</v>
      </c>
      <c r="L184" s="32"/>
      <c r="M184" s="6" t="s">
        <v>20</v>
      </c>
      <c r="N184" s="6" t="s">
        <v>635</v>
      </c>
      <c r="O184" s="32"/>
      <c r="P184" s="33"/>
      <c r="U184" s="4" t="s">
        <v>201</v>
      </c>
    </row>
    <row r="185" spans="2:21" x14ac:dyDescent="0.25">
      <c r="B185" s="11" t="s">
        <v>163</v>
      </c>
      <c r="C185" s="11" t="s">
        <v>585</v>
      </c>
      <c r="D185" s="30" t="s">
        <v>321</v>
      </c>
      <c r="E185" s="11">
        <v>300</v>
      </c>
      <c r="F185" s="11">
        <v>0</v>
      </c>
      <c r="G185" s="11">
        <v>0</v>
      </c>
      <c r="H185" s="11">
        <v>0</v>
      </c>
      <c r="I185" s="7">
        <f>SUM(Tabla13[[#This Row],[PRIMER TRIMESTRE]:[CUARTO TRIMESTRE]])</f>
        <v>300</v>
      </c>
      <c r="J185" s="39">
        <v>10</v>
      </c>
      <c r="K185" s="8">
        <f>+Tabla13[[#This Row],[PRECIO UNITARIO ESTIMADO]]*Tabla13[[#This Row],[CANTIDAD TOTAL]]</f>
        <v>3000</v>
      </c>
      <c r="L185" s="32"/>
      <c r="M185" s="6" t="s">
        <v>20</v>
      </c>
      <c r="N185" s="6" t="s">
        <v>635</v>
      </c>
      <c r="O185" s="32"/>
      <c r="P185" s="33"/>
      <c r="U185" s="4" t="s">
        <v>202</v>
      </c>
    </row>
    <row r="186" spans="2:21" x14ac:dyDescent="0.25">
      <c r="B186" s="11" t="s">
        <v>163</v>
      </c>
      <c r="C186" s="11" t="s">
        <v>586</v>
      </c>
      <c r="D186" s="30" t="s">
        <v>321</v>
      </c>
      <c r="E186" s="11">
        <v>300</v>
      </c>
      <c r="F186" s="11">
        <v>0</v>
      </c>
      <c r="G186" s="11">
        <v>0</v>
      </c>
      <c r="H186" s="11">
        <v>0</v>
      </c>
      <c r="I186" s="7">
        <f>SUM(Tabla13[[#This Row],[PRIMER TRIMESTRE]:[CUARTO TRIMESTRE]])</f>
        <v>300</v>
      </c>
      <c r="J186" s="39">
        <v>10</v>
      </c>
      <c r="K186" s="8">
        <f>+Tabla13[[#This Row],[PRECIO UNITARIO ESTIMADO]]*Tabla13[[#This Row],[CANTIDAD TOTAL]]</f>
        <v>3000</v>
      </c>
      <c r="L186" s="32"/>
      <c r="M186" s="6" t="s">
        <v>20</v>
      </c>
      <c r="N186" s="6" t="s">
        <v>635</v>
      </c>
      <c r="O186" s="32"/>
      <c r="P186" s="33"/>
      <c r="U186" s="4" t="s">
        <v>203</v>
      </c>
    </row>
    <row r="187" spans="2:21" x14ac:dyDescent="0.25">
      <c r="B187" s="11" t="s">
        <v>163</v>
      </c>
      <c r="C187" s="11" t="s">
        <v>587</v>
      </c>
      <c r="D187" s="30" t="s">
        <v>321</v>
      </c>
      <c r="E187" s="11">
        <v>200</v>
      </c>
      <c r="F187" s="11">
        <v>0</v>
      </c>
      <c r="G187" s="11">
        <v>0</v>
      </c>
      <c r="H187" s="11">
        <v>0</v>
      </c>
      <c r="I187" s="7">
        <f>SUM(Tabla13[[#This Row],[PRIMER TRIMESTRE]:[CUARTO TRIMESTRE]])</f>
        <v>200</v>
      </c>
      <c r="J187" s="39">
        <v>4</v>
      </c>
      <c r="K187" s="8">
        <f>+Tabla13[[#This Row],[PRECIO UNITARIO ESTIMADO]]*Tabla13[[#This Row],[CANTIDAD TOTAL]]</f>
        <v>800</v>
      </c>
      <c r="L187" s="32"/>
      <c r="M187" s="6" t="s">
        <v>20</v>
      </c>
      <c r="N187" s="6" t="s">
        <v>635</v>
      </c>
      <c r="O187" s="32"/>
      <c r="P187" s="33"/>
      <c r="U187" s="4" t="s">
        <v>204</v>
      </c>
    </row>
    <row r="188" spans="2:21" x14ac:dyDescent="0.25">
      <c r="B188" s="11" t="s">
        <v>163</v>
      </c>
      <c r="C188" s="11" t="s">
        <v>588</v>
      </c>
      <c r="D188" s="30" t="s">
        <v>321</v>
      </c>
      <c r="E188" s="11">
        <v>200</v>
      </c>
      <c r="F188" s="11">
        <v>0</v>
      </c>
      <c r="G188" s="11">
        <v>0</v>
      </c>
      <c r="H188" s="11">
        <v>0</v>
      </c>
      <c r="I188" s="7">
        <f>SUM(Tabla13[[#This Row],[PRIMER TRIMESTRE]:[CUARTO TRIMESTRE]])</f>
        <v>200</v>
      </c>
      <c r="J188" s="39">
        <v>4</v>
      </c>
      <c r="K188" s="8">
        <f>+Tabla13[[#This Row],[PRECIO UNITARIO ESTIMADO]]*Tabla13[[#This Row],[CANTIDAD TOTAL]]</f>
        <v>800</v>
      </c>
      <c r="L188" s="32"/>
      <c r="M188" s="6" t="s">
        <v>20</v>
      </c>
      <c r="N188" s="6" t="s">
        <v>635</v>
      </c>
      <c r="O188" s="32"/>
      <c r="P188" s="33"/>
      <c r="U188" s="4" t="s">
        <v>205</v>
      </c>
    </row>
    <row r="189" spans="2:21" x14ac:dyDescent="0.25">
      <c r="B189" s="11" t="s">
        <v>163</v>
      </c>
      <c r="C189" s="11" t="s">
        <v>589</v>
      </c>
      <c r="D189" s="30" t="s">
        <v>321</v>
      </c>
      <c r="E189" s="11">
        <v>50</v>
      </c>
      <c r="F189" s="11">
        <v>0</v>
      </c>
      <c r="G189" s="11">
        <v>0</v>
      </c>
      <c r="H189" s="11">
        <v>0</v>
      </c>
      <c r="I189" s="7">
        <f>SUM(Tabla13[[#This Row],[PRIMER TRIMESTRE]:[CUARTO TRIMESTRE]])</f>
        <v>50</v>
      </c>
      <c r="J189" s="39">
        <v>4</v>
      </c>
      <c r="K189" s="8">
        <f>+Tabla13[[#This Row],[PRECIO UNITARIO ESTIMADO]]*Tabla13[[#This Row],[CANTIDAD TOTAL]]</f>
        <v>200</v>
      </c>
      <c r="L189" s="32"/>
      <c r="M189" s="6" t="s">
        <v>20</v>
      </c>
      <c r="N189" s="6" t="s">
        <v>635</v>
      </c>
      <c r="O189" s="32"/>
      <c r="P189" s="33"/>
      <c r="U189" s="4" t="s">
        <v>206</v>
      </c>
    </row>
    <row r="190" spans="2:21" x14ac:dyDescent="0.25">
      <c r="B190" s="25" t="s">
        <v>163</v>
      </c>
      <c r="C190" s="41" t="s">
        <v>595</v>
      </c>
      <c r="D190" s="30" t="s">
        <v>320</v>
      </c>
      <c r="E190" s="11">
        <v>1</v>
      </c>
      <c r="F190" s="11">
        <v>0</v>
      </c>
      <c r="G190" s="11">
        <v>0</v>
      </c>
      <c r="H190" s="11">
        <v>0</v>
      </c>
      <c r="I190" s="7">
        <f>SUM(Tabla13[[#This Row],[PRIMER TRIMESTRE]:[CUARTO TRIMESTRE]])</f>
        <v>1</v>
      </c>
      <c r="J190" s="32">
        <v>400</v>
      </c>
      <c r="K190" s="8">
        <f>+Tabla13[[#This Row],[PRECIO UNITARIO ESTIMADO]]*Tabla13[[#This Row],[CANTIDAD TOTAL]]</f>
        <v>400</v>
      </c>
      <c r="L190"/>
      <c r="M190" s="6" t="s">
        <v>20</v>
      </c>
      <c r="N190" s="6" t="s">
        <v>635</v>
      </c>
      <c r="O190" s="32"/>
      <c r="P190" s="33"/>
      <c r="U190" s="4" t="s">
        <v>207</v>
      </c>
    </row>
    <row r="191" spans="2:21" x14ac:dyDescent="0.25">
      <c r="B191" s="25" t="s">
        <v>163</v>
      </c>
      <c r="C191" s="41" t="s">
        <v>596</v>
      </c>
      <c r="D191" s="30" t="s">
        <v>321</v>
      </c>
      <c r="E191" s="11">
        <v>2</v>
      </c>
      <c r="F191" s="11">
        <v>0</v>
      </c>
      <c r="G191" s="11">
        <v>0</v>
      </c>
      <c r="H191" s="11">
        <v>0</v>
      </c>
      <c r="I191" s="7">
        <f>SUM(Tabla13[[#This Row],[PRIMER TRIMESTRE]:[CUARTO TRIMESTRE]])</f>
        <v>2</v>
      </c>
      <c r="J191" s="32">
        <v>35</v>
      </c>
      <c r="K191" s="8">
        <f>+Tabla13[[#This Row],[PRECIO UNITARIO ESTIMADO]]*Tabla13[[#This Row],[CANTIDAD TOTAL]]</f>
        <v>70</v>
      </c>
      <c r="L191" s="32"/>
      <c r="M191" s="6" t="s">
        <v>20</v>
      </c>
      <c r="N191" s="6" t="s">
        <v>635</v>
      </c>
      <c r="O191" s="32"/>
      <c r="P191" s="33"/>
      <c r="U191" s="4" t="s">
        <v>208</v>
      </c>
    </row>
    <row r="192" spans="2:21" x14ac:dyDescent="0.25">
      <c r="B192" s="25" t="s">
        <v>163</v>
      </c>
      <c r="C192" s="41" t="s">
        <v>597</v>
      </c>
      <c r="D192" s="30" t="s">
        <v>321</v>
      </c>
      <c r="E192" s="11">
        <v>2</v>
      </c>
      <c r="F192" s="11">
        <v>0</v>
      </c>
      <c r="G192" s="11">
        <v>0</v>
      </c>
      <c r="H192" s="11">
        <v>0</v>
      </c>
      <c r="I192" s="7">
        <f>SUM(Tabla13[[#This Row],[PRIMER TRIMESTRE]:[CUARTO TRIMESTRE]])</f>
        <v>2</v>
      </c>
      <c r="J192" s="32">
        <v>35</v>
      </c>
      <c r="K192" s="8">
        <f>+Tabla13[[#This Row],[PRECIO UNITARIO ESTIMADO]]*Tabla13[[#This Row],[CANTIDAD TOTAL]]</f>
        <v>70</v>
      </c>
      <c r="L192" s="32"/>
      <c r="M192" s="6" t="s">
        <v>20</v>
      </c>
      <c r="N192" s="6" t="s">
        <v>635</v>
      </c>
      <c r="O192" s="32"/>
      <c r="P192" s="33"/>
      <c r="U192" s="4" t="s">
        <v>209</v>
      </c>
    </row>
    <row r="193" spans="2:21" x14ac:dyDescent="0.25">
      <c r="B193" s="25" t="s">
        <v>163</v>
      </c>
      <c r="C193" s="41" t="s">
        <v>598</v>
      </c>
      <c r="D193" s="30" t="s">
        <v>321</v>
      </c>
      <c r="E193" s="11">
        <v>2</v>
      </c>
      <c r="F193" s="11">
        <v>0</v>
      </c>
      <c r="G193" s="11">
        <v>0</v>
      </c>
      <c r="H193" s="11">
        <v>0</v>
      </c>
      <c r="I193" s="7">
        <f>SUM(Tabla13[[#This Row],[PRIMER TRIMESTRE]:[CUARTO TRIMESTRE]])</f>
        <v>2</v>
      </c>
      <c r="J193" s="32">
        <v>35</v>
      </c>
      <c r="K193" s="8">
        <f>+Tabla13[[#This Row],[PRECIO UNITARIO ESTIMADO]]*Tabla13[[#This Row],[CANTIDAD TOTAL]]</f>
        <v>70</v>
      </c>
      <c r="L193" s="32"/>
      <c r="M193" s="6" t="s">
        <v>20</v>
      </c>
      <c r="N193" s="6" t="s">
        <v>635</v>
      </c>
      <c r="O193" s="32"/>
      <c r="P193" s="33"/>
      <c r="U193" s="4" t="s">
        <v>210</v>
      </c>
    </row>
    <row r="194" spans="2:21" x14ac:dyDescent="0.25">
      <c r="B194" s="25" t="s">
        <v>163</v>
      </c>
      <c r="C194" s="41" t="s">
        <v>599</v>
      </c>
      <c r="D194" s="30" t="s">
        <v>321</v>
      </c>
      <c r="E194" s="11">
        <v>1</v>
      </c>
      <c r="F194" s="11">
        <v>0</v>
      </c>
      <c r="G194" s="11">
        <v>0</v>
      </c>
      <c r="H194" s="11">
        <v>0</v>
      </c>
      <c r="I194" s="7">
        <f>SUM(Tabla13[[#This Row],[PRIMER TRIMESTRE]:[CUARTO TRIMESTRE]])</f>
        <v>1</v>
      </c>
      <c r="J194" s="32">
        <v>35</v>
      </c>
      <c r="K194" s="8">
        <f>+Tabla13[[#This Row],[PRECIO UNITARIO ESTIMADO]]*Tabla13[[#This Row],[CANTIDAD TOTAL]]</f>
        <v>35</v>
      </c>
      <c r="L194" s="32"/>
      <c r="M194" s="6" t="s">
        <v>20</v>
      </c>
      <c r="N194" s="6" t="s">
        <v>635</v>
      </c>
      <c r="O194" s="32"/>
      <c r="P194" s="33"/>
      <c r="U194" s="4" t="s">
        <v>211</v>
      </c>
    </row>
    <row r="195" spans="2:21" x14ac:dyDescent="0.25">
      <c r="B195" s="25" t="s">
        <v>163</v>
      </c>
      <c r="C195" s="41" t="s">
        <v>600</v>
      </c>
      <c r="D195" s="30" t="s">
        <v>321</v>
      </c>
      <c r="E195" s="11">
        <v>2</v>
      </c>
      <c r="F195" s="11">
        <v>0</v>
      </c>
      <c r="G195" s="11">
        <v>0</v>
      </c>
      <c r="H195" s="11">
        <v>0</v>
      </c>
      <c r="I195" s="7">
        <f>SUM(Tabla13[[#This Row],[PRIMER TRIMESTRE]:[CUARTO TRIMESTRE]])</f>
        <v>2</v>
      </c>
      <c r="J195" s="32">
        <v>30</v>
      </c>
      <c r="K195" s="8">
        <f>+Tabla13[[#This Row],[PRECIO UNITARIO ESTIMADO]]*Tabla13[[#This Row],[CANTIDAD TOTAL]]</f>
        <v>60</v>
      </c>
      <c r="L195" s="32"/>
      <c r="M195" s="6" t="s">
        <v>20</v>
      </c>
      <c r="N195" s="6" t="s">
        <v>635</v>
      </c>
      <c r="O195" s="32"/>
      <c r="P195" s="33"/>
      <c r="U195" s="4" t="s">
        <v>212</v>
      </c>
    </row>
    <row r="196" spans="2:21" x14ac:dyDescent="0.25">
      <c r="B196" s="25" t="s">
        <v>163</v>
      </c>
      <c r="C196" s="41" t="s">
        <v>619</v>
      </c>
      <c r="D196" s="30" t="s">
        <v>320</v>
      </c>
      <c r="E196" s="11">
        <v>1</v>
      </c>
      <c r="F196" s="11">
        <v>0</v>
      </c>
      <c r="G196" s="11">
        <v>0</v>
      </c>
      <c r="H196" s="11">
        <v>0</v>
      </c>
      <c r="I196" s="7">
        <f>SUM(Tabla13[[#This Row],[PRIMER TRIMESTRE]:[CUARTO TRIMESTRE]])</f>
        <v>1</v>
      </c>
      <c r="J196" s="38">
        <v>400</v>
      </c>
      <c r="K196" s="8">
        <f>+Tabla13[[#This Row],[PRECIO UNITARIO ESTIMADO]]*Tabla13[[#This Row],[CANTIDAD TOTAL]]</f>
        <v>400</v>
      </c>
      <c r="L196" s="32"/>
      <c r="M196" s="6" t="s">
        <v>20</v>
      </c>
      <c r="N196" s="6" t="s">
        <v>635</v>
      </c>
      <c r="O196" s="32"/>
      <c r="P196" s="33"/>
      <c r="U196" s="4" t="s">
        <v>213</v>
      </c>
    </row>
    <row r="197" spans="2:21" x14ac:dyDescent="0.25">
      <c r="B197" s="25" t="s">
        <v>163</v>
      </c>
      <c r="C197" s="41" t="s">
        <v>620</v>
      </c>
      <c r="D197" s="30" t="s">
        <v>320</v>
      </c>
      <c r="E197" s="11">
        <v>1</v>
      </c>
      <c r="F197" s="11">
        <v>0</v>
      </c>
      <c r="G197" s="11">
        <v>0</v>
      </c>
      <c r="H197" s="11">
        <v>0</v>
      </c>
      <c r="I197" s="7">
        <f>SUM(Tabla13[[#This Row],[PRIMER TRIMESTRE]:[CUARTO TRIMESTRE]])</f>
        <v>1</v>
      </c>
      <c r="J197" s="38">
        <v>400</v>
      </c>
      <c r="K197" s="8">
        <f>+Tabla13[[#This Row],[PRECIO UNITARIO ESTIMADO]]*Tabla13[[#This Row],[CANTIDAD TOTAL]]</f>
        <v>400</v>
      </c>
      <c r="L197" s="32"/>
      <c r="M197" s="6" t="s">
        <v>20</v>
      </c>
      <c r="N197" s="6" t="s">
        <v>635</v>
      </c>
      <c r="O197" s="32"/>
      <c r="P197" s="33"/>
      <c r="U197" s="4" t="s">
        <v>214</v>
      </c>
    </row>
    <row r="198" spans="2:21" x14ac:dyDescent="0.25">
      <c r="B198" s="11" t="s">
        <v>176</v>
      </c>
      <c r="C198" s="41" t="s">
        <v>624</v>
      </c>
      <c r="D198" s="30" t="s">
        <v>321</v>
      </c>
      <c r="E198" s="11">
        <v>14</v>
      </c>
      <c r="F198" s="11">
        <v>0</v>
      </c>
      <c r="G198" s="11">
        <v>0</v>
      </c>
      <c r="H198" s="11">
        <v>0</v>
      </c>
      <c r="I198" s="7">
        <f>SUM(Tabla13[[#This Row],[PRIMER TRIMESTRE]:[CUARTO TRIMESTRE]])</f>
        <v>14</v>
      </c>
      <c r="J198" s="8">
        <v>1000</v>
      </c>
      <c r="K198" s="8">
        <f>+Tabla13[[#This Row],[PRECIO UNITARIO ESTIMADO]]*Tabla13[[#This Row],[CANTIDAD TOTAL]]</f>
        <v>14000</v>
      </c>
      <c r="L198" s="32">
        <f>+SUM(K198:K199)</f>
        <v>22000</v>
      </c>
      <c r="M198" s="31" t="s">
        <v>17</v>
      </c>
      <c r="N198" s="6" t="s">
        <v>635</v>
      </c>
      <c r="O198" s="32"/>
      <c r="P198" s="33"/>
      <c r="U198" s="4" t="s">
        <v>215</v>
      </c>
    </row>
    <row r="199" spans="2:21" x14ac:dyDescent="0.25">
      <c r="B199" s="11" t="s">
        <v>176</v>
      </c>
      <c r="C199" s="41" t="s">
        <v>625</v>
      </c>
      <c r="D199" s="30" t="s">
        <v>321</v>
      </c>
      <c r="E199" s="11">
        <v>8</v>
      </c>
      <c r="F199" s="11">
        <v>0</v>
      </c>
      <c r="G199" s="11">
        <v>0</v>
      </c>
      <c r="H199" s="11">
        <v>0</v>
      </c>
      <c r="I199" s="7">
        <f>SUM(Tabla13[[#This Row],[PRIMER TRIMESTRE]:[CUARTO TRIMESTRE]])</f>
        <v>8</v>
      </c>
      <c r="J199" s="8">
        <v>1000</v>
      </c>
      <c r="K199" s="8">
        <f>+Tabla13[[#This Row],[PRECIO UNITARIO ESTIMADO]]*Tabla13[[#This Row],[CANTIDAD TOTAL]]</f>
        <v>8000</v>
      </c>
      <c r="L199" s="32"/>
      <c r="M199" s="31" t="s">
        <v>17</v>
      </c>
      <c r="N199" s="6" t="s">
        <v>635</v>
      </c>
      <c r="O199" s="32"/>
      <c r="P199" s="33"/>
      <c r="U199" s="4" t="s">
        <v>216</v>
      </c>
    </row>
    <row r="200" spans="2:21" x14ac:dyDescent="0.25">
      <c r="B200" s="25" t="s">
        <v>177</v>
      </c>
      <c r="C200" s="25" t="s">
        <v>484</v>
      </c>
      <c r="D200" s="26" t="s">
        <v>321</v>
      </c>
      <c r="E200" s="25">
        <v>8</v>
      </c>
      <c r="F200" s="25">
        <v>0</v>
      </c>
      <c r="G200" s="25">
        <v>8</v>
      </c>
      <c r="H200" s="25">
        <v>0</v>
      </c>
      <c r="I200" s="7">
        <f>SUM(Tabla13[[#This Row],[PRIMER TRIMESTRE]:[CUARTO TRIMESTRE]])</f>
        <v>16</v>
      </c>
      <c r="J200" s="28">
        <v>600</v>
      </c>
      <c r="K200" s="8">
        <f>+Tabla13[[#This Row],[PRECIO UNITARIO ESTIMADO]]*Tabla13[[#This Row],[CANTIDAD TOTAL]]</f>
        <v>9600</v>
      </c>
      <c r="L200" s="28">
        <f>+SUM(Tabla13[[#This Row],[COSTO TOTAL UNITARIO ESTIMADO]])</f>
        <v>9600</v>
      </c>
      <c r="M200" s="27" t="s">
        <v>20</v>
      </c>
      <c r="N200" s="6" t="s">
        <v>635</v>
      </c>
      <c r="O200" s="28"/>
      <c r="P200" s="29"/>
      <c r="U200" s="4" t="s">
        <v>217</v>
      </c>
    </row>
    <row r="201" spans="2:21" x14ac:dyDescent="0.25">
      <c r="B201" s="25" t="s">
        <v>181</v>
      </c>
      <c r="C201" s="25" t="s">
        <v>485</v>
      </c>
      <c r="D201" s="26" t="s">
        <v>321</v>
      </c>
      <c r="E201" s="25">
        <v>21</v>
      </c>
      <c r="F201" s="25">
        <v>5</v>
      </c>
      <c r="G201" s="25">
        <v>4</v>
      </c>
      <c r="H201" s="25">
        <v>0</v>
      </c>
      <c r="I201" s="7">
        <f>SUM(Tabla13[[#This Row],[PRIMER TRIMESTRE]:[CUARTO TRIMESTRE]])</f>
        <v>30</v>
      </c>
      <c r="J201" s="28">
        <v>121.27</v>
      </c>
      <c r="K201" s="8">
        <f>+Tabla13[[#This Row],[PRECIO UNITARIO ESTIMADO]]*Tabla13[[#This Row],[CANTIDAD TOTAL]]</f>
        <v>3638.1</v>
      </c>
      <c r="L201" s="28">
        <f>+SUM(Tabla13[[#This Row],[COSTO TOTAL UNITARIO ESTIMADO]])</f>
        <v>3638.1</v>
      </c>
      <c r="M201" s="27" t="s">
        <v>17</v>
      </c>
      <c r="N201" s="6" t="s">
        <v>635</v>
      </c>
      <c r="O201" s="28"/>
      <c r="P201" s="29"/>
      <c r="U201" s="4" t="s">
        <v>218</v>
      </c>
    </row>
    <row r="202" spans="2:21" x14ac:dyDescent="0.25">
      <c r="B202" s="25" t="s">
        <v>182</v>
      </c>
      <c r="C202" s="25" t="s">
        <v>486</v>
      </c>
      <c r="D202" s="26" t="s">
        <v>415</v>
      </c>
      <c r="E202" s="25">
        <v>5</v>
      </c>
      <c r="F202" s="25">
        <v>2</v>
      </c>
      <c r="G202" s="25">
        <v>2</v>
      </c>
      <c r="H202" s="25">
        <v>0</v>
      </c>
      <c r="I202" s="7">
        <f>SUM(Tabla13[[#This Row],[PRIMER TRIMESTRE]:[CUARTO TRIMESTRE]])</f>
        <v>9</v>
      </c>
      <c r="J202" s="39">
        <v>4000</v>
      </c>
      <c r="K202" s="8">
        <f>+Tabla13[[#This Row],[PRECIO UNITARIO ESTIMADO]]*Tabla13[[#This Row],[CANTIDAD TOTAL]]</f>
        <v>36000</v>
      </c>
      <c r="L202" s="28">
        <f>+SUM(K202:K205)</f>
        <v>69000</v>
      </c>
      <c r="M202" s="27" t="s">
        <v>17</v>
      </c>
      <c r="N202" s="6" t="s">
        <v>635</v>
      </c>
      <c r="O202" s="28"/>
      <c r="P202" s="29"/>
      <c r="U202" s="4" t="s">
        <v>219</v>
      </c>
    </row>
    <row r="203" spans="2:21" x14ac:dyDescent="0.25">
      <c r="B203" s="25" t="s">
        <v>182</v>
      </c>
      <c r="C203" s="25" t="s">
        <v>487</v>
      </c>
      <c r="D203" s="26" t="s">
        <v>321</v>
      </c>
      <c r="E203" s="25">
        <v>6</v>
      </c>
      <c r="F203" s="25">
        <v>5</v>
      </c>
      <c r="G203" s="25">
        <v>7</v>
      </c>
      <c r="H203" s="25">
        <v>1</v>
      </c>
      <c r="I203" s="7">
        <f>SUM(Tabla13[[#This Row],[PRIMER TRIMESTRE]:[CUARTO TRIMESTRE]])</f>
        <v>19</v>
      </c>
      <c r="J203" s="28">
        <v>1200</v>
      </c>
      <c r="K203" s="8">
        <f>+Tabla13[[#This Row],[PRECIO UNITARIO ESTIMADO]]*Tabla13[[#This Row],[CANTIDAD TOTAL]]</f>
        <v>22800</v>
      </c>
      <c r="L203" s="28"/>
      <c r="M203" s="27" t="s">
        <v>17</v>
      </c>
      <c r="N203" s="6" t="s">
        <v>635</v>
      </c>
      <c r="O203" s="28"/>
      <c r="P203" s="29"/>
      <c r="U203" s="4" t="s">
        <v>220</v>
      </c>
    </row>
    <row r="204" spans="2:21" x14ac:dyDescent="0.25">
      <c r="B204" s="25" t="s">
        <v>182</v>
      </c>
      <c r="C204" s="25" t="s">
        <v>488</v>
      </c>
      <c r="D204" s="26" t="s">
        <v>341</v>
      </c>
      <c r="E204" s="25">
        <v>2</v>
      </c>
      <c r="F204" s="25">
        <v>4</v>
      </c>
      <c r="G204" s="25">
        <v>4</v>
      </c>
      <c r="H204" s="25">
        <v>1</v>
      </c>
      <c r="I204" s="7">
        <f>SUM(Tabla13[[#This Row],[PRIMER TRIMESTRE]:[CUARTO TRIMESTRE]])</f>
        <v>11</v>
      </c>
      <c r="J204" s="28">
        <v>200</v>
      </c>
      <c r="K204" s="8">
        <f>+Tabla13[[#This Row],[PRECIO UNITARIO ESTIMADO]]*Tabla13[[#This Row],[CANTIDAD TOTAL]]</f>
        <v>2200</v>
      </c>
      <c r="L204" s="28"/>
      <c r="M204" s="27" t="s">
        <v>17</v>
      </c>
      <c r="N204" s="6" t="s">
        <v>635</v>
      </c>
      <c r="O204" s="28"/>
      <c r="P204" s="29"/>
      <c r="U204" s="4" t="s">
        <v>221</v>
      </c>
    </row>
    <row r="205" spans="2:21" x14ac:dyDescent="0.25">
      <c r="B205" s="11" t="s">
        <v>182</v>
      </c>
      <c r="C205" s="11" t="s">
        <v>570</v>
      </c>
      <c r="D205" s="30" t="s">
        <v>321</v>
      </c>
      <c r="E205" s="11">
        <v>0</v>
      </c>
      <c r="F205" s="11">
        <v>1</v>
      </c>
      <c r="G205" s="11">
        <v>1</v>
      </c>
      <c r="H205" s="11">
        <v>0</v>
      </c>
      <c r="I205" s="7">
        <f>SUM(Tabla13[[#This Row],[PRIMER TRIMESTRE]:[CUARTO TRIMESTRE]])</f>
        <v>2</v>
      </c>
      <c r="J205" s="39">
        <v>4000</v>
      </c>
      <c r="K205" s="8">
        <f>+Tabla13[[#This Row],[PRECIO UNITARIO ESTIMADO]]*Tabla13[[#This Row],[CANTIDAD TOTAL]]</f>
        <v>8000</v>
      </c>
      <c r="L205" s="32"/>
      <c r="M205" s="27" t="s">
        <v>17</v>
      </c>
      <c r="N205" s="6" t="s">
        <v>635</v>
      </c>
      <c r="O205" s="32"/>
      <c r="P205" s="33"/>
      <c r="U205" s="4" t="s">
        <v>222</v>
      </c>
    </row>
    <row r="206" spans="2:21" x14ac:dyDescent="0.25">
      <c r="B206" s="25" t="s">
        <v>183</v>
      </c>
      <c r="C206" s="25" t="s">
        <v>489</v>
      </c>
      <c r="D206" s="26" t="s">
        <v>321</v>
      </c>
      <c r="E206" s="25">
        <v>1</v>
      </c>
      <c r="F206" s="25">
        <v>2</v>
      </c>
      <c r="G206" s="25">
        <v>1</v>
      </c>
      <c r="H206" s="25">
        <v>0</v>
      </c>
      <c r="I206" s="7">
        <f>SUM(Tabla13[[#This Row],[PRIMER TRIMESTRE]:[CUARTO TRIMESTRE]])</f>
        <v>4</v>
      </c>
      <c r="J206" s="28">
        <v>6925</v>
      </c>
      <c r="K206" s="8">
        <f>+Tabla13[[#This Row],[PRECIO UNITARIO ESTIMADO]]*Tabla13[[#This Row],[CANTIDAD TOTAL]]</f>
        <v>27700</v>
      </c>
      <c r="L206" s="28">
        <f>+SUM(Tabla13[[#This Row],[COSTO TOTAL UNITARIO ESTIMADO]])</f>
        <v>27700</v>
      </c>
      <c r="M206" s="27" t="s">
        <v>17</v>
      </c>
      <c r="N206" s="6" t="s">
        <v>635</v>
      </c>
      <c r="O206" s="28"/>
      <c r="P206" s="29"/>
      <c r="U206" s="4" t="s">
        <v>223</v>
      </c>
    </row>
    <row r="207" spans="2:21" x14ac:dyDescent="0.25">
      <c r="B207" s="11" t="s">
        <v>186</v>
      </c>
      <c r="C207" s="41" t="s">
        <v>628</v>
      </c>
      <c r="D207" s="30" t="s">
        <v>321</v>
      </c>
      <c r="E207" s="11">
        <v>0</v>
      </c>
      <c r="F207" s="11">
        <v>0</v>
      </c>
      <c r="G207" s="11">
        <v>0</v>
      </c>
      <c r="H207" s="11">
        <v>1</v>
      </c>
      <c r="I207" s="7">
        <f>SUM(Tabla13[[#This Row],[PRIMER TRIMESTRE]:[CUARTO TRIMESTRE]])</f>
        <v>1</v>
      </c>
      <c r="J207" s="8">
        <v>5000</v>
      </c>
      <c r="K207" s="8">
        <f>+Tabla13[[#This Row],[PRECIO UNITARIO ESTIMADO]]*Tabla13[[#This Row],[CANTIDAD TOTAL]]</f>
        <v>5000</v>
      </c>
      <c r="L207" s="36">
        <f>+SUM(K207:K208)</f>
        <v>40000</v>
      </c>
      <c r="M207" s="35" t="s">
        <v>17</v>
      </c>
      <c r="N207" s="6" t="s">
        <v>635</v>
      </c>
      <c r="O207" s="36"/>
      <c r="P207" s="37"/>
      <c r="U207" s="4" t="s">
        <v>224</v>
      </c>
    </row>
    <row r="208" spans="2:21" x14ac:dyDescent="0.25">
      <c r="B208" s="11" t="s">
        <v>186</v>
      </c>
      <c r="C208" s="41" t="s">
        <v>629</v>
      </c>
      <c r="D208" s="30" t="s">
        <v>321</v>
      </c>
      <c r="E208" s="11">
        <v>0</v>
      </c>
      <c r="F208" s="11">
        <v>0</v>
      </c>
      <c r="G208" s="11">
        <v>0</v>
      </c>
      <c r="H208" s="11">
        <v>10</v>
      </c>
      <c r="I208" s="7">
        <f>SUM(Tabla13[[#This Row],[PRIMER TRIMESTRE]:[CUARTO TRIMESTRE]])</f>
        <v>10</v>
      </c>
      <c r="J208" s="8">
        <v>3500</v>
      </c>
      <c r="K208" s="8">
        <f>+Tabla13[[#This Row],[PRECIO UNITARIO ESTIMADO]]*Tabla13[[#This Row],[CANTIDAD TOTAL]]</f>
        <v>35000</v>
      </c>
      <c r="L208" s="36"/>
      <c r="M208" s="35" t="s">
        <v>17</v>
      </c>
      <c r="N208" s="6" t="s">
        <v>635</v>
      </c>
      <c r="O208" s="36"/>
      <c r="P208" s="37"/>
      <c r="U208" s="4" t="s">
        <v>225</v>
      </c>
    </row>
    <row r="209" spans="2:21" x14ac:dyDescent="0.25">
      <c r="B209" s="25" t="s">
        <v>205</v>
      </c>
      <c r="C209" s="25" t="s">
        <v>490</v>
      </c>
      <c r="D209" s="26" t="s">
        <v>321</v>
      </c>
      <c r="E209" s="25">
        <v>264</v>
      </c>
      <c r="F209" s="25">
        <v>264</v>
      </c>
      <c r="G209" s="25">
        <v>264</v>
      </c>
      <c r="H209" s="25">
        <v>264</v>
      </c>
      <c r="I209" s="7">
        <f>SUM(Tabla13[[#This Row],[PRIMER TRIMESTRE]:[CUARTO TRIMESTRE]])</f>
        <v>1056</v>
      </c>
      <c r="J209" s="28">
        <v>159</v>
      </c>
      <c r="K209" s="8">
        <f>+Tabla13[[#This Row],[PRECIO UNITARIO ESTIMADO]]*Tabla13[[#This Row],[CANTIDAD TOTAL]]</f>
        <v>167904</v>
      </c>
      <c r="L209" s="28">
        <f>+SUM(Tabla13[[#This Row],[COSTO TOTAL UNITARIO ESTIMADO]])</f>
        <v>167904</v>
      </c>
      <c r="M209" s="27" t="s">
        <v>17</v>
      </c>
      <c r="N209" s="6" t="s">
        <v>635</v>
      </c>
      <c r="O209" s="28"/>
      <c r="P209" s="29"/>
      <c r="U209" s="4" t="s">
        <v>226</v>
      </c>
    </row>
    <row r="210" spans="2:21" x14ac:dyDescent="0.25">
      <c r="B210" s="25" t="s">
        <v>225</v>
      </c>
      <c r="C210" s="25" t="s">
        <v>491</v>
      </c>
      <c r="D210" s="26" t="s">
        <v>321</v>
      </c>
      <c r="E210" s="25">
        <v>1</v>
      </c>
      <c r="F210" s="25">
        <v>2</v>
      </c>
      <c r="G210" s="25">
        <v>2</v>
      </c>
      <c r="H210" s="25">
        <v>0</v>
      </c>
      <c r="I210" s="7">
        <f>SUM(Tabla13[[#This Row],[PRIMER TRIMESTRE]:[CUARTO TRIMESTRE]])</f>
        <v>5</v>
      </c>
      <c r="J210" s="28">
        <v>900</v>
      </c>
      <c r="K210" s="8">
        <f>+Tabla13[[#This Row],[PRECIO UNITARIO ESTIMADO]]*Tabla13[[#This Row],[CANTIDAD TOTAL]]</f>
        <v>4500</v>
      </c>
      <c r="L210" s="28">
        <f>+SUM(K210:K211)</f>
        <v>39015</v>
      </c>
      <c r="M210" s="27" t="s">
        <v>17</v>
      </c>
      <c r="N210" s="6" t="s">
        <v>635</v>
      </c>
      <c r="O210" s="28"/>
      <c r="P210" s="29"/>
      <c r="U210" s="4" t="s">
        <v>227</v>
      </c>
    </row>
    <row r="211" spans="2:21" x14ac:dyDescent="0.25">
      <c r="B211" s="25" t="s">
        <v>225</v>
      </c>
      <c r="C211" s="25" t="s">
        <v>492</v>
      </c>
      <c r="D211" s="26" t="s">
        <v>321</v>
      </c>
      <c r="E211" s="25">
        <v>2</v>
      </c>
      <c r="F211" s="25">
        <v>1</v>
      </c>
      <c r="G211" s="25">
        <v>2</v>
      </c>
      <c r="H211" s="25">
        <v>0</v>
      </c>
      <c r="I211" s="7">
        <f>SUM(Tabla13[[#This Row],[PRIMER TRIMESTRE]:[CUARTO TRIMESTRE]])</f>
        <v>5</v>
      </c>
      <c r="J211" s="28">
        <v>6903</v>
      </c>
      <c r="K211" s="8">
        <f>+Tabla13[[#This Row],[PRECIO UNITARIO ESTIMADO]]*Tabla13[[#This Row],[CANTIDAD TOTAL]]</f>
        <v>34515</v>
      </c>
      <c r="L211" s="28"/>
      <c r="M211" s="27" t="s">
        <v>17</v>
      </c>
      <c r="N211" s="6" t="s">
        <v>635</v>
      </c>
      <c r="O211" s="28"/>
      <c r="P211" s="29"/>
      <c r="U211" s="4" t="s">
        <v>228</v>
      </c>
    </row>
    <row r="212" spans="2:21" x14ac:dyDescent="0.25">
      <c r="B212" s="25" t="s">
        <v>226</v>
      </c>
      <c r="C212" s="25" t="s">
        <v>493</v>
      </c>
      <c r="D212" s="26" t="s">
        <v>464</v>
      </c>
      <c r="E212" s="25">
        <v>452</v>
      </c>
      <c r="F212" s="25">
        <v>451</v>
      </c>
      <c r="G212" s="25">
        <v>452</v>
      </c>
      <c r="H212" s="25">
        <v>451</v>
      </c>
      <c r="I212" s="7">
        <f>SUM(Tabla13[[#This Row],[PRIMER TRIMESTRE]:[CUARTO TRIMESTRE]])</f>
        <v>1806</v>
      </c>
      <c r="J212" s="28">
        <v>35</v>
      </c>
      <c r="K212" s="8">
        <f>+Tabla13[[#This Row],[PRECIO UNITARIO ESTIMADO]]*Tabla13[[#This Row],[CANTIDAD TOTAL]]</f>
        <v>63210</v>
      </c>
      <c r="L212" s="28">
        <f>+SUM(K212:K214)</f>
        <v>140630</v>
      </c>
      <c r="M212" s="27" t="s">
        <v>17</v>
      </c>
      <c r="N212" s="6" t="s">
        <v>635</v>
      </c>
      <c r="O212" s="28"/>
      <c r="P212" s="29"/>
      <c r="U212" s="4" t="s">
        <v>229</v>
      </c>
    </row>
    <row r="213" spans="2:21" x14ac:dyDescent="0.25">
      <c r="B213" s="25" t="s">
        <v>226</v>
      </c>
      <c r="C213" s="25" t="s">
        <v>494</v>
      </c>
      <c r="D213" s="26" t="s">
        <v>464</v>
      </c>
      <c r="E213" s="25">
        <v>453</v>
      </c>
      <c r="F213" s="25">
        <v>453</v>
      </c>
      <c r="G213" s="25">
        <v>453</v>
      </c>
      <c r="H213" s="25">
        <v>453</v>
      </c>
      <c r="I213" s="7">
        <f>SUM(Tabla13[[#This Row],[PRIMER TRIMESTRE]:[CUARTO TRIMESTRE]])</f>
        <v>1812</v>
      </c>
      <c r="J213" s="28">
        <v>35</v>
      </c>
      <c r="K213" s="8">
        <f>+Tabla13[[#This Row],[PRECIO UNITARIO ESTIMADO]]*Tabla13[[#This Row],[CANTIDAD TOTAL]]</f>
        <v>63420</v>
      </c>
      <c r="L213" s="28"/>
      <c r="M213" s="27" t="s">
        <v>17</v>
      </c>
      <c r="N213" s="6" t="s">
        <v>635</v>
      </c>
      <c r="O213" s="28"/>
      <c r="P213" s="29"/>
      <c r="U213" s="4" t="s">
        <v>230</v>
      </c>
    </row>
    <row r="214" spans="2:21" x14ac:dyDescent="0.25">
      <c r="B214" s="11" t="s">
        <v>226</v>
      </c>
      <c r="C214" s="11" t="s">
        <v>579</v>
      </c>
      <c r="D214" s="30" t="s">
        <v>321</v>
      </c>
      <c r="E214" s="11">
        <v>0</v>
      </c>
      <c r="F214" s="11">
        <v>1</v>
      </c>
      <c r="G214" s="11">
        <v>1</v>
      </c>
      <c r="H214" s="11">
        <v>0</v>
      </c>
      <c r="I214" s="7">
        <f>SUM(Tabla13[[#This Row],[PRIMER TRIMESTRE]:[CUARTO TRIMESTRE]])</f>
        <v>2</v>
      </c>
      <c r="J214" s="28">
        <v>7000</v>
      </c>
      <c r="K214" s="8">
        <f>+Tabla13[[#This Row],[PRECIO UNITARIO ESTIMADO]]*Tabla13[[#This Row],[CANTIDAD TOTAL]]</f>
        <v>14000</v>
      </c>
      <c r="L214" s="32"/>
      <c r="M214" s="27" t="s">
        <v>17</v>
      </c>
      <c r="N214" s="6" t="s">
        <v>635</v>
      </c>
      <c r="O214" s="32"/>
      <c r="P214" s="33"/>
      <c r="U214" s="4" t="s">
        <v>231</v>
      </c>
    </row>
    <row r="215" spans="2:21" x14ac:dyDescent="0.25">
      <c r="B215" s="25" t="s">
        <v>229</v>
      </c>
      <c r="C215" s="25" t="s">
        <v>495</v>
      </c>
      <c r="D215" s="26" t="s">
        <v>321</v>
      </c>
      <c r="E215" s="25">
        <v>185</v>
      </c>
      <c r="F215" s="25">
        <v>0</v>
      </c>
      <c r="G215" s="25">
        <v>2</v>
      </c>
      <c r="H215" s="25">
        <v>0</v>
      </c>
      <c r="I215" s="7">
        <f>SUM(Tabla13[[#This Row],[PRIMER TRIMESTRE]:[CUARTO TRIMESTRE]])</f>
        <v>187</v>
      </c>
      <c r="J215" s="28">
        <v>12000</v>
      </c>
      <c r="K215" s="8">
        <f>+Tabla13[[#This Row],[PRECIO UNITARIO ESTIMADO]]*Tabla13[[#This Row],[CANTIDAD TOTAL]]</f>
        <v>2244000</v>
      </c>
      <c r="L215" s="28">
        <f>+SUM(Tabla13[[#This Row],[COSTO TOTAL UNITARIO ESTIMADO]])</f>
        <v>2244000</v>
      </c>
      <c r="M215" s="27" t="s">
        <v>24</v>
      </c>
      <c r="N215" s="6" t="s">
        <v>635</v>
      </c>
      <c r="O215" s="28"/>
      <c r="P215" s="29"/>
      <c r="U215" s="4" t="s">
        <v>232</v>
      </c>
    </row>
    <row r="216" spans="2:21" x14ac:dyDescent="0.25">
      <c r="B216" s="25" t="s">
        <v>238</v>
      </c>
      <c r="C216" s="25" t="s">
        <v>496</v>
      </c>
      <c r="D216" s="26" t="s">
        <v>464</v>
      </c>
      <c r="E216" s="25">
        <v>4</v>
      </c>
      <c r="F216" s="25">
        <v>1</v>
      </c>
      <c r="G216" s="25">
        <v>1</v>
      </c>
      <c r="H216" s="25">
        <v>0</v>
      </c>
      <c r="I216" s="7">
        <f>SUM(Tabla13[[#This Row],[PRIMER TRIMESTRE]:[CUARTO TRIMESTRE]])</f>
        <v>6</v>
      </c>
      <c r="J216" s="28">
        <v>540</v>
      </c>
      <c r="K216" s="8">
        <f>+Tabla13[[#This Row],[PRECIO UNITARIO ESTIMADO]]*Tabla13[[#This Row],[CANTIDAD TOTAL]]</f>
        <v>3240</v>
      </c>
      <c r="L216" s="28">
        <f>+SUM(K216:K227)</f>
        <v>829963.83000000007</v>
      </c>
      <c r="M216" s="27" t="s">
        <v>20</v>
      </c>
      <c r="N216" s="6" t="s">
        <v>635</v>
      </c>
      <c r="O216" s="28"/>
      <c r="P216" s="29"/>
      <c r="U216" s="4" t="s">
        <v>233</v>
      </c>
    </row>
    <row r="217" spans="2:21" x14ac:dyDescent="0.25">
      <c r="B217" s="25" t="s">
        <v>238</v>
      </c>
      <c r="C217" s="25" t="s">
        <v>497</v>
      </c>
      <c r="D217" s="26" t="s">
        <v>464</v>
      </c>
      <c r="E217" s="25">
        <v>5</v>
      </c>
      <c r="F217" s="25">
        <v>1</v>
      </c>
      <c r="G217" s="25">
        <v>2</v>
      </c>
      <c r="H217" s="25">
        <v>0</v>
      </c>
      <c r="I217" s="7">
        <f>SUM(Tabla13[[#This Row],[PRIMER TRIMESTRE]:[CUARTO TRIMESTRE]])</f>
        <v>8</v>
      </c>
      <c r="J217" s="28">
        <v>500</v>
      </c>
      <c r="K217" s="8">
        <f>+Tabla13[[#This Row],[PRECIO UNITARIO ESTIMADO]]*Tabla13[[#This Row],[CANTIDAD TOTAL]]</f>
        <v>4000</v>
      </c>
      <c r="L217" s="28"/>
      <c r="M217" s="27" t="s">
        <v>20</v>
      </c>
      <c r="N217" s="6" t="s">
        <v>635</v>
      </c>
      <c r="O217" s="28"/>
      <c r="P217" s="29"/>
      <c r="U217" s="4" t="s">
        <v>234</v>
      </c>
    </row>
    <row r="218" spans="2:21" x14ac:dyDescent="0.25">
      <c r="B218" s="25" t="s">
        <v>238</v>
      </c>
      <c r="C218" s="25" t="s">
        <v>498</v>
      </c>
      <c r="D218" s="26" t="s">
        <v>464</v>
      </c>
      <c r="E218" s="25">
        <v>9</v>
      </c>
      <c r="F218" s="25">
        <v>8</v>
      </c>
      <c r="G218" s="25">
        <v>11</v>
      </c>
      <c r="H218" s="25">
        <v>10</v>
      </c>
      <c r="I218" s="7">
        <f>SUM(Tabla13[[#This Row],[PRIMER TRIMESTRE]:[CUARTO TRIMESTRE]])</f>
        <v>38</v>
      </c>
      <c r="J218" s="28">
        <v>650.80999999999995</v>
      </c>
      <c r="K218" s="8">
        <f>+Tabla13[[#This Row],[PRECIO UNITARIO ESTIMADO]]*Tabla13[[#This Row],[CANTIDAD TOTAL]]</f>
        <v>24730.78</v>
      </c>
      <c r="L218" s="28"/>
      <c r="M218" s="27" t="s">
        <v>20</v>
      </c>
      <c r="N218" s="6" t="s">
        <v>635</v>
      </c>
      <c r="O218" s="28"/>
      <c r="P218" s="29"/>
      <c r="U218" s="4" t="s">
        <v>235</v>
      </c>
    </row>
    <row r="219" spans="2:21" x14ac:dyDescent="0.25">
      <c r="B219" s="25" t="s">
        <v>238</v>
      </c>
      <c r="C219" s="25" t="s">
        <v>499</v>
      </c>
      <c r="D219" s="26" t="s">
        <v>321</v>
      </c>
      <c r="E219" s="25">
        <v>37</v>
      </c>
      <c r="F219" s="25">
        <v>1</v>
      </c>
      <c r="G219" s="25">
        <v>1</v>
      </c>
      <c r="H219" s="25">
        <v>0</v>
      </c>
      <c r="I219" s="7">
        <f>SUM(Tabla13[[#This Row],[PRIMER TRIMESTRE]:[CUARTO TRIMESTRE]])</f>
        <v>39</v>
      </c>
      <c r="J219" s="28">
        <v>3000</v>
      </c>
      <c r="K219" s="8">
        <f>+Tabla13[[#This Row],[PRECIO UNITARIO ESTIMADO]]*Tabla13[[#This Row],[CANTIDAD TOTAL]]</f>
        <v>117000</v>
      </c>
      <c r="L219" s="28"/>
      <c r="M219" s="27" t="s">
        <v>20</v>
      </c>
      <c r="N219" s="6" t="s">
        <v>635</v>
      </c>
      <c r="O219" s="28"/>
      <c r="P219" s="29"/>
      <c r="U219" s="4" t="s">
        <v>236</v>
      </c>
    </row>
    <row r="220" spans="2:21" x14ac:dyDescent="0.25">
      <c r="B220" s="25" t="s">
        <v>238</v>
      </c>
      <c r="C220" s="25" t="s">
        <v>500</v>
      </c>
      <c r="D220" s="26" t="s">
        <v>321</v>
      </c>
      <c r="E220" s="25">
        <v>3</v>
      </c>
      <c r="F220" s="25">
        <v>1</v>
      </c>
      <c r="G220" s="25">
        <v>1</v>
      </c>
      <c r="H220" s="25">
        <v>0</v>
      </c>
      <c r="I220" s="7">
        <f>SUM(Tabla13[[#This Row],[PRIMER TRIMESTRE]:[CUARTO TRIMESTRE]])</f>
        <v>5</v>
      </c>
      <c r="J220" s="28">
        <v>5000</v>
      </c>
      <c r="K220" s="8">
        <f>+Tabla13[[#This Row],[PRECIO UNITARIO ESTIMADO]]*Tabla13[[#This Row],[CANTIDAD TOTAL]]</f>
        <v>25000</v>
      </c>
      <c r="L220" s="28"/>
      <c r="M220" s="27" t="s">
        <v>20</v>
      </c>
      <c r="N220" s="6" t="s">
        <v>635</v>
      </c>
      <c r="O220" s="28"/>
      <c r="P220" s="29"/>
      <c r="U220" s="4" t="s">
        <v>237</v>
      </c>
    </row>
    <row r="221" spans="2:21" x14ac:dyDescent="0.25">
      <c r="B221" s="25" t="s">
        <v>238</v>
      </c>
      <c r="C221" s="25" t="s">
        <v>501</v>
      </c>
      <c r="D221" s="26" t="s">
        <v>321</v>
      </c>
      <c r="E221" s="25">
        <v>13</v>
      </c>
      <c r="F221" s="25">
        <v>0</v>
      </c>
      <c r="G221" s="25">
        <v>0</v>
      </c>
      <c r="H221" s="25">
        <v>0</v>
      </c>
      <c r="I221" s="7">
        <f>SUM(Tabla13[[#This Row],[PRIMER TRIMESTRE]:[CUARTO TRIMESTRE]])</f>
        <v>13</v>
      </c>
      <c r="J221" s="28">
        <v>12000</v>
      </c>
      <c r="K221" s="8">
        <f>+Tabla13[[#This Row],[PRECIO UNITARIO ESTIMADO]]*Tabla13[[#This Row],[CANTIDAD TOTAL]]</f>
        <v>156000</v>
      </c>
      <c r="L221" s="28"/>
      <c r="M221" s="27" t="s">
        <v>20</v>
      </c>
      <c r="N221" s="6" t="s">
        <v>635</v>
      </c>
      <c r="O221" s="28"/>
      <c r="P221" s="29"/>
      <c r="U221" s="4" t="s">
        <v>238</v>
      </c>
    </row>
    <row r="222" spans="2:21" x14ac:dyDescent="0.25">
      <c r="B222" s="25" t="s">
        <v>238</v>
      </c>
      <c r="C222" s="25" t="s">
        <v>502</v>
      </c>
      <c r="D222" s="26" t="s">
        <v>321</v>
      </c>
      <c r="E222" s="25">
        <v>44</v>
      </c>
      <c r="F222" s="25">
        <v>3</v>
      </c>
      <c r="G222" s="25">
        <v>3</v>
      </c>
      <c r="H222" s="25">
        <v>0</v>
      </c>
      <c r="I222" s="7">
        <f>SUM(Tabla13[[#This Row],[PRIMER TRIMESTRE]:[CUARTO TRIMESTRE]])</f>
        <v>50</v>
      </c>
      <c r="J222" s="28">
        <v>8000</v>
      </c>
      <c r="K222" s="8">
        <f>+Tabla13[[#This Row],[PRECIO UNITARIO ESTIMADO]]*Tabla13[[#This Row],[CANTIDAD TOTAL]]</f>
        <v>400000</v>
      </c>
      <c r="L222" s="28"/>
      <c r="M222" s="27" t="s">
        <v>20</v>
      </c>
      <c r="N222" s="6" t="s">
        <v>635</v>
      </c>
      <c r="O222" s="28"/>
      <c r="P222" s="29"/>
      <c r="U222" s="4" t="s">
        <v>239</v>
      </c>
    </row>
    <row r="223" spans="2:21" x14ac:dyDescent="0.25">
      <c r="B223" s="25" t="s">
        <v>238</v>
      </c>
      <c r="C223" s="25" t="s">
        <v>503</v>
      </c>
      <c r="D223" s="26" t="s">
        <v>321</v>
      </c>
      <c r="E223" s="25">
        <v>116</v>
      </c>
      <c r="F223" s="25">
        <v>83</v>
      </c>
      <c r="G223" s="25">
        <v>83</v>
      </c>
      <c r="H223" s="25">
        <v>55</v>
      </c>
      <c r="I223" s="7">
        <f>SUM(Tabla13[[#This Row],[PRIMER TRIMESTRE]:[CUARTO TRIMESTRE]])</f>
        <v>337</v>
      </c>
      <c r="J223" s="28">
        <v>38.1</v>
      </c>
      <c r="K223" s="8">
        <f>+Tabla13[[#This Row],[PRECIO UNITARIO ESTIMADO]]*Tabla13[[#This Row],[CANTIDAD TOTAL]]</f>
        <v>12839.7</v>
      </c>
      <c r="L223" s="28"/>
      <c r="M223" s="27" t="s">
        <v>20</v>
      </c>
      <c r="N223" s="6" t="s">
        <v>635</v>
      </c>
      <c r="O223" s="28"/>
      <c r="P223" s="29"/>
      <c r="U223" s="4" t="s">
        <v>240</v>
      </c>
    </row>
    <row r="224" spans="2:21" x14ac:dyDescent="0.25">
      <c r="B224" s="25" t="s">
        <v>238</v>
      </c>
      <c r="C224" s="25" t="s">
        <v>504</v>
      </c>
      <c r="D224" s="26" t="s">
        <v>321</v>
      </c>
      <c r="E224" s="25">
        <v>134</v>
      </c>
      <c r="F224" s="25">
        <v>101</v>
      </c>
      <c r="G224" s="25">
        <v>150</v>
      </c>
      <c r="H224" s="25">
        <v>73</v>
      </c>
      <c r="I224" s="7">
        <f>SUM(Tabla13[[#This Row],[PRIMER TRIMESTRE]:[CUARTO TRIMESTRE]])</f>
        <v>458</v>
      </c>
      <c r="J224" s="28">
        <v>10.63</v>
      </c>
      <c r="K224" s="8">
        <f>+Tabla13[[#This Row],[PRECIO UNITARIO ESTIMADO]]*Tabla13[[#This Row],[CANTIDAD TOTAL]]</f>
        <v>4868.54</v>
      </c>
      <c r="L224" s="28"/>
      <c r="M224" s="27" t="s">
        <v>20</v>
      </c>
      <c r="N224" s="6" t="s">
        <v>635</v>
      </c>
      <c r="O224" s="28"/>
      <c r="P224" s="29"/>
      <c r="U224" s="4" t="s">
        <v>241</v>
      </c>
    </row>
    <row r="225" spans="2:21" x14ac:dyDescent="0.25">
      <c r="B225" s="25" t="s">
        <v>238</v>
      </c>
      <c r="C225" s="25" t="s">
        <v>505</v>
      </c>
      <c r="D225" s="26" t="s">
        <v>321</v>
      </c>
      <c r="E225" s="25">
        <v>74</v>
      </c>
      <c r="F225" s="25">
        <v>58</v>
      </c>
      <c r="G225" s="25">
        <v>72</v>
      </c>
      <c r="H225" s="25">
        <v>17</v>
      </c>
      <c r="I225" s="7">
        <f>SUM(Tabla13[[#This Row],[PRIMER TRIMESTRE]:[CUARTO TRIMESTRE]])</f>
        <v>221</v>
      </c>
      <c r="J225" s="28">
        <v>7.18</v>
      </c>
      <c r="K225" s="8">
        <f>+Tabla13[[#This Row],[PRECIO UNITARIO ESTIMADO]]*Tabla13[[#This Row],[CANTIDAD TOTAL]]</f>
        <v>1586.78</v>
      </c>
      <c r="L225" s="28"/>
      <c r="M225" s="27" t="s">
        <v>20</v>
      </c>
      <c r="N225" s="6" t="s">
        <v>635</v>
      </c>
      <c r="O225" s="28"/>
      <c r="P225" s="29"/>
      <c r="U225" s="4" t="s">
        <v>242</v>
      </c>
    </row>
    <row r="226" spans="2:21" x14ac:dyDescent="0.25">
      <c r="B226" s="25" t="s">
        <v>238</v>
      </c>
      <c r="C226" s="25" t="s">
        <v>506</v>
      </c>
      <c r="D226" s="26" t="s">
        <v>321</v>
      </c>
      <c r="E226" s="25">
        <v>87</v>
      </c>
      <c r="F226" s="25">
        <v>84</v>
      </c>
      <c r="G226" s="25">
        <v>83</v>
      </c>
      <c r="H226" s="25">
        <v>47</v>
      </c>
      <c r="I226" s="7">
        <f>SUM(Tabla13[[#This Row],[PRIMER TRIMESTRE]:[CUARTO TRIMESTRE]])</f>
        <v>301</v>
      </c>
      <c r="J226" s="28">
        <v>19.03</v>
      </c>
      <c r="K226" s="8">
        <f>+Tabla13[[#This Row],[PRECIO UNITARIO ESTIMADO]]*Tabla13[[#This Row],[CANTIDAD TOTAL]]</f>
        <v>5728.0300000000007</v>
      </c>
      <c r="L226" s="28"/>
      <c r="M226" s="27" t="s">
        <v>20</v>
      </c>
      <c r="N226" s="6" t="s">
        <v>635</v>
      </c>
      <c r="O226" s="28"/>
      <c r="P226" s="29"/>
      <c r="U226" s="4" t="s">
        <v>243</v>
      </c>
    </row>
    <row r="227" spans="2:21" x14ac:dyDescent="0.25">
      <c r="B227" s="25" t="s">
        <v>238</v>
      </c>
      <c r="C227" s="41" t="s">
        <v>617</v>
      </c>
      <c r="D227" s="30" t="s">
        <v>321</v>
      </c>
      <c r="E227" s="11">
        <v>0</v>
      </c>
      <c r="F227" s="11">
        <v>210</v>
      </c>
      <c r="G227" s="11">
        <v>0</v>
      </c>
      <c r="H227" s="11">
        <v>0</v>
      </c>
      <c r="I227" s="7">
        <f>SUM(Tabla13[[#This Row],[PRIMER TRIMESTRE]:[CUARTO TRIMESTRE]])</f>
        <v>210</v>
      </c>
      <c r="J227" s="8">
        <v>357</v>
      </c>
      <c r="K227" s="8">
        <f>+Tabla13[[#This Row],[PRECIO UNITARIO ESTIMADO]]*Tabla13[[#This Row],[CANTIDAD TOTAL]]</f>
        <v>74970</v>
      </c>
      <c r="L227" s="32"/>
      <c r="M227" s="27" t="s">
        <v>20</v>
      </c>
      <c r="N227" s="6" t="s">
        <v>635</v>
      </c>
      <c r="O227" s="32"/>
      <c r="P227" s="33"/>
      <c r="U227" s="4" t="s">
        <v>244</v>
      </c>
    </row>
    <row r="228" spans="2:21" x14ac:dyDescent="0.25">
      <c r="B228" s="25" t="s">
        <v>239</v>
      </c>
      <c r="C228" s="25" t="s">
        <v>507</v>
      </c>
      <c r="D228" s="26" t="s">
        <v>321</v>
      </c>
      <c r="E228" s="25">
        <v>9</v>
      </c>
      <c r="F228" s="25">
        <v>6</v>
      </c>
      <c r="G228" s="25">
        <v>7</v>
      </c>
      <c r="H228" s="25">
        <v>0</v>
      </c>
      <c r="I228" s="7">
        <f>SUM(Tabla13[[#This Row],[PRIMER TRIMESTRE]:[CUARTO TRIMESTRE]])</f>
        <v>22</v>
      </c>
      <c r="J228" s="39">
        <v>22000</v>
      </c>
      <c r="K228" s="8">
        <f>+Tabla13[[#This Row],[PRECIO UNITARIO ESTIMADO]]*Tabla13[[#This Row],[CANTIDAD TOTAL]]</f>
        <v>484000</v>
      </c>
      <c r="L228" s="28">
        <f>+SUM(K228:K247)</f>
        <v>2769900</v>
      </c>
      <c r="M228" s="27" t="s">
        <v>20</v>
      </c>
      <c r="N228" s="6" t="s">
        <v>635</v>
      </c>
      <c r="O228" s="28"/>
      <c r="P228" s="29"/>
      <c r="U228" s="4" t="s">
        <v>245</v>
      </c>
    </row>
    <row r="229" spans="2:21" x14ac:dyDescent="0.25">
      <c r="B229" s="41" t="s">
        <v>239</v>
      </c>
      <c r="C229" s="25" t="s">
        <v>508</v>
      </c>
      <c r="D229" s="26" t="s">
        <v>321</v>
      </c>
      <c r="E229" s="25">
        <v>6</v>
      </c>
      <c r="F229" s="25">
        <v>0</v>
      </c>
      <c r="G229" s="25">
        <v>0</v>
      </c>
      <c r="H229" s="25">
        <v>0</v>
      </c>
      <c r="I229" s="7">
        <f>SUM(Tabla13[[#This Row],[PRIMER TRIMESTRE]:[CUARTO TRIMESTRE]])</f>
        <v>6</v>
      </c>
      <c r="J229" s="39">
        <v>18000</v>
      </c>
      <c r="K229" s="8">
        <f>+Tabla13[[#This Row],[PRECIO UNITARIO ESTIMADO]]*Tabla13[[#This Row],[CANTIDAD TOTAL]]</f>
        <v>108000</v>
      </c>
      <c r="L229" s="28"/>
      <c r="M229" s="27" t="s">
        <v>20</v>
      </c>
      <c r="N229" s="6" t="s">
        <v>635</v>
      </c>
      <c r="O229" s="28"/>
      <c r="P229" s="29"/>
      <c r="U229" s="4" t="s">
        <v>246</v>
      </c>
    </row>
    <row r="230" spans="2:21" x14ac:dyDescent="0.25">
      <c r="B230" s="41" t="s">
        <v>239</v>
      </c>
      <c r="C230" s="25" t="s">
        <v>509</v>
      </c>
      <c r="D230" s="26" t="s">
        <v>321</v>
      </c>
      <c r="E230" s="25">
        <v>0</v>
      </c>
      <c r="F230" s="25">
        <v>0</v>
      </c>
      <c r="G230" s="25">
        <v>0</v>
      </c>
      <c r="H230" s="25">
        <v>0</v>
      </c>
      <c r="I230" s="7">
        <f>SUM(Tabla13[[#This Row],[PRIMER TRIMESTRE]:[CUARTO TRIMESTRE]])</f>
        <v>0</v>
      </c>
      <c r="J230" s="39">
        <v>22000</v>
      </c>
      <c r="K230" s="8">
        <f>+Tabla13[[#This Row],[PRECIO UNITARIO ESTIMADO]]*Tabla13[[#This Row],[CANTIDAD TOTAL]]</f>
        <v>0</v>
      </c>
      <c r="L230" s="28"/>
      <c r="M230" s="27" t="s">
        <v>20</v>
      </c>
      <c r="N230" s="6" t="s">
        <v>635</v>
      </c>
      <c r="O230" s="28"/>
      <c r="P230" s="29"/>
      <c r="U230" s="3" t="s">
        <v>14</v>
      </c>
    </row>
    <row r="231" spans="2:21" x14ac:dyDescent="0.25">
      <c r="B231" s="41" t="s">
        <v>239</v>
      </c>
      <c r="C231" s="25" t="s">
        <v>510</v>
      </c>
      <c r="D231" s="26" t="s">
        <v>321</v>
      </c>
      <c r="E231" s="25">
        <v>0</v>
      </c>
      <c r="F231" s="25">
        <v>0</v>
      </c>
      <c r="G231" s="25">
        <v>0</v>
      </c>
      <c r="H231" s="25">
        <v>0</v>
      </c>
      <c r="I231" s="7">
        <f>SUM(Tabla13[[#This Row],[PRIMER TRIMESTRE]:[CUARTO TRIMESTRE]])</f>
        <v>0</v>
      </c>
      <c r="J231" s="28">
        <v>135000</v>
      </c>
      <c r="K231" s="8">
        <f>+Tabla13[[#This Row],[PRECIO UNITARIO ESTIMADO]]*Tabla13[[#This Row],[CANTIDAD TOTAL]]</f>
        <v>0</v>
      </c>
      <c r="L231" s="28"/>
      <c r="M231" s="27" t="s">
        <v>20</v>
      </c>
      <c r="N231" s="6" t="s">
        <v>635</v>
      </c>
      <c r="O231" s="28"/>
      <c r="P231" s="29"/>
      <c r="U231" s="4" t="s">
        <v>247</v>
      </c>
    </row>
    <row r="232" spans="2:21" x14ac:dyDescent="0.25">
      <c r="B232" s="41" t="s">
        <v>239</v>
      </c>
      <c r="C232" s="25" t="s">
        <v>511</v>
      </c>
      <c r="D232" s="26" t="s">
        <v>321</v>
      </c>
      <c r="E232" s="25">
        <v>5</v>
      </c>
      <c r="F232" s="25">
        <v>0</v>
      </c>
      <c r="G232" s="25">
        <v>0</v>
      </c>
      <c r="H232" s="25">
        <v>0</v>
      </c>
      <c r="I232" s="7">
        <f>SUM(Tabla13[[#This Row],[PRIMER TRIMESTRE]:[CUARTO TRIMESTRE]])</f>
        <v>5</v>
      </c>
      <c r="J232" s="28">
        <v>20500</v>
      </c>
      <c r="K232" s="8">
        <f>+Tabla13[[#This Row],[PRECIO UNITARIO ESTIMADO]]*Tabla13[[#This Row],[CANTIDAD TOTAL]]</f>
        <v>102500</v>
      </c>
      <c r="L232" s="28"/>
      <c r="M232" s="27" t="s">
        <v>20</v>
      </c>
      <c r="N232" s="6" t="s">
        <v>635</v>
      </c>
      <c r="O232" s="28"/>
      <c r="P232" s="29"/>
      <c r="U232" s="4" t="s">
        <v>248</v>
      </c>
    </row>
    <row r="233" spans="2:21" x14ac:dyDescent="0.25">
      <c r="B233" s="25" t="s">
        <v>239</v>
      </c>
      <c r="C233" s="25" t="s">
        <v>512</v>
      </c>
      <c r="D233" s="26" t="s">
        <v>321</v>
      </c>
      <c r="E233" s="25">
        <v>2</v>
      </c>
      <c r="F233" s="25">
        <v>1</v>
      </c>
      <c r="G233" s="25">
        <v>1</v>
      </c>
      <c r="H233" s="25">
        <v>0</v>
      </c>
      <c r="I233" s="7">
        <f>SUM(Tabla13[[#This Row],[PRIMER TRIMESTRE]:[CUARTO TRIMESTRE]])</f>
        <v>4</v>
      </c>
      <c r="J233" s="39">
        <v>7000</v>
      </c>
      <c r="K233" s="8">
        <f>+Tabla13[[#This Row],[PRECIO UNITARIO ESTIMADO]]*Tabla13[[#This Row],[CANTIDAD TOTAL]]</f>
        <v>28000</v>
      </c>
      <c r="L233" s="28"/>
      <c r="M233" s="27" t="s">
        <v>20</v>
      </c>
      <c r="N233" s="6" t="s">
        <v>635</v>
      </c>
      <c r="O233" s="28"/>
      <c r="P233" s="29"/>
      <c r="U233" s="4" t="s">
        <v>249</v>
      </c>
    </row>
    <row r="234" spans="2:21" x14ac:dyDescent="0.25">
      <c r="B234" s="25" t="s">
        <v>239</v>
      </c>
      <c r="C234" s="25" t="s">
        <v>513</v>
      </c>
      <c r="D234" s="26" t="s">
        <v>321</v>
      </c>
      <c r="E234" s="25">
        <v>7</v>
      </c>
      <c r="F234" s="25">
        <v>1</v>
      </c>
      <c r="G234" s="25">
        <v>1</v>
      </c>
      <c r="H234" s="25">
        <v>0</v>
      </c>
      <c r="I234" s="7">
        <f>SUM(Tabla13[[#This Row],[PRIMER TRIMESTRE]:[CUARTO TRIMESTRE]])</f>
        <v>9</v>
      </c>
      <c r="J234" s="39">
        <v>20000</v>
      </c>
      <c r="K234" s="8">
        <f>+Tabla13[[#This Row],[PRECIO UNITARIO ESTIMADO]]*Tabla13[[#This Row],[CANTIDAD TOTAL]]</f>
        <v>180000</v>
      </c>
      <c r="L234" s="28"/>
      <c r="M234" s="27" t="s">
        <v>20</v>
      </c>
      <c r="N234" s="6" t="s">
        <v>635</v>
      </c>
      <c r="O234" s="28"/>
      <c r="P234" s="29"/>
      <c r="U234" s="4" t="s">
        <v>250</v>
      </c>
    </row>
    <row r="235" spans="2:21" x14ac:dyDescent="0.25">
      <c r="B235" s="25" t="s">
        <v>239</v>
      </c>
      <c r="C235" s="25" t="s">
        <v>514</v>
      </c>
      <c r="D235" s="26" t="s">
        <v>321</v>
      </c>
      <c r="E235" s="25">
        <v>10</v>
      </c>
      <c r="F235" s="25">
        <v>0</v>
      </c>
      <c r="G235" s="25">
        <v>0</v>
      </c>
      <c r="H235" s="25">
        <v>1</v>
      </c>
      <c r="I235" s="7">
        <f>SUM(Tabla13[[#This Row],[PRIMER TRIMESTRE]:[CUARTO TRIMESTRE]])</f>
        <v>11</v>
      </c>
      <c r="J235" s="39">
        <v>6000</v>
      </c>
      <c r="K235" s="8">
        <f>+Tabla13[[#This Row],[PRECIO UNITARIO ESTIMADO]]*Tabla13[[#This Row],[CANTIDAD TOTAL]]</f>
        <v>66000</v>
      </c>
      <c r="L235" s="28"/>
      <c r="M235" s="27" t="s">
        <v>20</v>
      </c>
      <c r="N235" s="6" t="s">
        <v>635</v>
      </c>
      <c r="O235" s="28"/>
      <c r="P235" s="29"/>
      <c r="U235" s="4" t="s">
        <v>251</v>
      </c>
    </row>
    <row r="236" spans="2:21" x14ac:dyDescent="0.25">
      <c r="B236" s="25" t="s">
        <v>239</v>
      </c>
      <c r="C236" s="25" t="s">
        <v>515</v>
      </c>
      <c r="D236" s="26" t="s">
        <v>321</v>
      </c>
      <c r="E236" s="25">
        <v>2</v>
      </c>
      <c r="F236" s="25">
        <v>0</v>
      </c>
      <c r="G236" s="25">
        <v>0</v>
      </c>
      <c r="H236" s="25">
        <v>0</v>
      </c>
      <c r="I236" s="7">
        <f>SUM(Tabla13[[#This Row],[PRIMER TRIMESTRE]:[CUARTO TRIMESTRE]])</f>
        <v>2</v>
      </c>
      <c r="J236" s="39">
        <v>5000</v>
      </c>
      <c r="K236" s="8">
        <f>+Tabla13[[#This Row],[PRECIO UNITARIO ESTIMADO]]*Tabla13[[#This Row],[CANTIDAD TOTAL]]</f>
        <v>10000</v>
      </c>
      <c r="L236" s="28"/>
      <c r="M236" s="27" t="s">
        <v>20</v>
      </c>
      <c r="N236" s="6" t="s">
        <v>635</v>
      </c>
      <c r="O236" s="28"/>
      <c r="P236" s="29"/>
      <c r="U236" s="4" t="s">
        <v>252</v>
      </c>
    </row>
    <row r="237" spans="2:21" x14ac:dyDescent="0.25">
      <c r="B237" s="25" t="s">
        <v>239</v>
      </c>
      <c r="C237" s="25" t="s">
        <v>516</v>
      </c>
      <c r="D237" s="26" t="s">
        <v>321</v>
      </c>
      <c r="E237" s="25">
        <v>63</v>
      </c>
      <c r="F237" s="25">
        <v>6</v>
      </c>
      <c r="G237" s="25">
        <v>5</v>
      </c>
      <c r="H237" s="25">
        <v>0</v>
      </c>
      <c r="I237" s="7">
        <f>SUM(Tabla13[[#This Row],[PRIMER TRIMESTRE]:[CUARTO TRIMESTRE]])</f>
        <v>74</v>
      </c>
      <c r="J237" s="28">
        <v>3900</v>
      </c>
      <c r="K237" s="8">
        <f>+Tabla13[[#This Row],[PRECIO UNITARIO ESTIMADO]]*Tabla13[[#This Row],[CANTIDAD TOTAL]]</f>
        <v>288600</v>
      </c>
      <c r="L237" s="28"/>
      <c r="M237" s="27" t="s">
        <v>20</v>
      </c>
      <c r="N237" s="6" t="s">
        <v>635</v>
      </c>
      <c r="O237" s="28"/>
      <c r="P237" s="29"/>
      <c r="U237" s="4" t="s">
        <v>253</v>
      </c>
    </row>
    <row r="238" spans="2:21" x14ac:dyDescent="0.25">
      <c r="B238" s="25" t="s">
        <v>239</v>
      </c>
      <c r="C238" s="25" t="s">
        <v>517</v>
      </c>
      <c r="D238" s="26" t="s">
        <v>321</v>
      </c>
      <c r="E238" s="25">
        <v>58</v>
      </c>
      <c r="F238" s="25">
        <v>1</v>
      </c>
      <c r="G238" s="25">
        <v>1</v>
      </c>
      <c r="H238" s="25">
        <v>0</v>
      </c>
      <c r="I238" s="7">
        <f>SUM(Tabla13[[#This Row],[PRIMER TRIMESTRE]:[CUARTO TRIMESTRE]])</f>
        <v>60</v>
      </c>
      <c r="J238" s="28">
        <v>13000</v>
      </c>
      <c r="K238" s="8">
        <f>+Tabla13[[#This Row],[PRECIO UNITARIO ESTIMADO]]*Tabla13[[#This Row],[CANTIDAD TOTAL]]</f>
        <v>780000</v>
      </c>
      <c r="L238" s="28"/>
      <c r="M238" s="27" t="s">
        <v>20</v>
      </c>
      <c r="N238" s="6" t="s">
        <v>635</v>
      </c>
      <c r="O238" s="28"/>
      <c r="P238" s="29"/>
      <c r="U238" s="4" t="s">
        <v>254</v>
      </c>
    </row>
    <row r="239" spans="2:21" x14ac:dyDescent="0.25">
      <c r="B239" s="25" t="s">
        <v>239</v>
      </c>
      <c r="C239" s="25" t="s">
        <v>518</v>
      </c>
      <c r="D239" s="26" t="s">
        <v>321</v>
      </c>
      <c r="E239" s="25">
        <v>56</v>
      </c>
      <c r="F239" s="25">
        <v>0</v>
      </c>
      <c r="G239" s="25">
        <v>0</v>
      </c>
      <c r="H239" s="25">
        <v>0</v>
      </c>
      <c r="I239" s="7">
        <f>SUM(Tabla13[[#This Row],[PRIMER TRIMESTRE]:[CUARTO TRIMESTRE]])</f>
        <v>56</v>
      </c>
      <c r="J239" s="28">
        <v>5000</v>
      </c>
      <c r="K239" s="8">
        <f>+Tabla13[[#This Row],[PRECIO UNITARIO ESTIMADO]]*Tabla13[[#This Row],[CANTIDAD TOTAL]]</f>
        <v>280000</v>
      </c>
      <c r="L239" s="28"/>
      <c r="M239" s="27" t="s">
        <v>20</v>
      </c>
      <c r="N239" s="6" t="s">
        <v>635</v>
      </c>
      <c r="O239" s="28"/>
      <c r="P239" s="29"/>
      <c r="U239" s="4" t="s">
        <v>255</v>
      </c>
    </row>
    <row r="240" spans="2:21" x14ac:dyDescent="0.25">
      <c r="B240" s="11" t="s">
        <v>239</v>
      </c>
      <c r="C240" s="11" t="s">
        <v>563</v>
      </c>
      <c r="D240" s="30" t="s">
        <v>321</v>
      </c>
      <c r="E240" s="11">
        <v>1</v>
      </c>
      <c r="F240" s="11">
        <v>2</v>
      </c>
      <c r="G240" s="11">
        <v>1</v>
      </c>
      <c r="H240" s="11">
        <v>0</v>
      </c>
      <c r="I240" s="7">
        <f>SUM(Tabla13[[#This Row],[PRIMER TRIMESTRE]:[CUARTO TRIMESTRE]])</f>
        <v>4</v>
      </c>
      <c r="J240" s="39">
        <v>12000</v>
      </c>
      <c r="K240" s="8">
        <f>+Tabla13[[#This Row],[PRECIO UNITARIO ESTIMADO]]*Tabla13[[#This Row],[CANTIDAD TOTAL]]</f>
        <v>48000</v>
      </c>
      <c r="L240" s="32"/>
      <c r="M240" s="27" t="s">
        <v>20</v>
      </c>
      <c r="N240" s="6" t="s">
        <v>635</v>
      </c>
      <c r="O240" s="32"/>
      <c r="P240" s="33"/>
      <c r="U240" s="4" t="s">
        <v>256</v>
      </c>
    </row>
    <row r="241" spans="2:21" x14ac:dyDescent="0.25">
      <c r="B241" s="11" t="s">
        <v>239</v>
      </c>
      <c r="C241" s="11" t="s">
        <v>564</v>
      </c>
      <c r="D241" s="30" t="s">
        <v>321</v>
      </c>
      <c r="E241" s="11">
        <v>2</v>
      </c>
      <c r="F241" s="11">
        <v>8</v>
      </c>
      <c r="G241" s="11">
        <v>5</v>
      </c>
      <c r="H241" s="11">
        <v>0</v>
      </c>
      <c r="I241" s="7">
        <f>SUM(Tabla13[[#This Row],[PRIMER TRIMESTRE]:[CUARTO TRIMESTRE]])</f>
        <v>15</v>
      </c>
      <c r="J241" s="39">
        <v>10000</v>
      </c>
      <c r="K241" s="8">
        <f>+Tabla13[[#This Row],[PRECIO UNITARIO ESTIMADO]]*Tabla13[[#This Row],[CANTIDAD TOTAL]]</f>
        <v>150000</v>
      </c>
      <c r="L241" s="32"/>
      <c r="M241" s="27" t="s">
        <v>20</v>
      </c>
      <c r="N241" s="6" t="s">
        <v>635</v>
      </c>
      <c r="O241" s="32"/>
      <c r="P241" s="33"/>
      <c r="U241" s="4" t="s">
        <v>257</v>
      </c>
    </row>
    <row r="242" spans="2:21" x14ac:dyDescent="0.25">
      <c r="B242" s="11" t="s">
        <v>239</v>
      </c>
      <c r="C242" s="11" t="s">
        <v>565</v>
      </c>
      <c r="D242" s="30" t="s">
        <v>321</v>
      </c>
      <c r="E242" s="11">
        <v>0</v>
      </c>
      <c r="F242" s="11">
        <v>21</v>
      </c>
      <c r="G242" s="11">
        <v>20</v>
      </c>
      <c r="H242" s="11">
        <v>0</v>
      </c>
      <c r="I242" s="7">
        <f>SUM(Tabla13[[#This Row],[PRIMER TRIMESTRE]:[CUARTO TRIMESTRE]])</f>
        <v>41</v>
      </c>
      <c r="J242" s="39">
        <v>2000</v>
      </c>
      <c r="K242" s="8">
        <f>+Tabla13[[#This Row],[PRECIO UNITARIO ESTIMADO]]*Tabla13[[#This Row],[CANTIDAD TOTAL]]</f>
        <v>82000</v>
      </c>
      <c r="L242" s="32"/>
      <c r="M242" s="27" t="s">
        <v>20</v>
      </c>
      <c r="N242" s="6" t="s">
        <v>635</v>
      </c>
      <c r="O242" s="32"/>
      <c r="P242" s="33"/>
      <c r="U242" s="4" t="s">
        <v>258</v>
      </c>
    </row>
    <row r="243" spans="2:21" x14ac:dyDescent="0.25">
      <c r="B243" s="11" t="s">
        <v>239</v>
      </c>
      <c r="C243" s="11" t="s">
        <v>566</v>
      </c>
      <c r="D243" s="30" t="s">
        <v>321</v>
      </c>
      <c r="E243" s="11">
        <v>0</v>
      </c>
      <c r="F243" s="11">
        <v>8</v>
      </c>
      <c r="G243" s="11">
        <v>8</v>
      </c>
      <c r="H243" s="11">
        <v>0</v>
      </c>
      <c r="I243" s="7">
        <f>SUM(Tabla13[[#This Row],[PRIMER TRIMESTRE]:[CUARTO TRIMESTRE]])</f>
        <v>16</v>
      </c>
      <c r="J243" s="39">
        <v>300</v>
      </c>
      <c r="K243" s="8">
        <f>+Tabla13[[#This Row],[PRECIO UNITARIO ESTIMADO]]*Tabla13[[#This Row],[CANTIDAD TOTAL]]</f>
        <v>4800</v>
      </c>
      <c r="L243" s="32"/>
      <c r="M243" s="27" t="s">
        <v>20</v>
      </c>
      <c r="N243" s="6" t="s">
        <v>635</v>
      </c>
      <c r="O243" s="32"/>
      <c r="P243" s="33"/>
      <c r="U243" s="4" t="s">
        <v>259</v>
      </c>
    </row>
    <row r="244" spans="2:21" x14ac:dyDescent="0.25">
      <c r="B244" s="11" t="s">
        <v>239</v>
      </c>
      <c r="C244" s="11" t="s">
        <v>567</v>
      </c>
      <c r="D244" s="30" t="s">
        <v>321</v>
      </c>
      <c r="E244" s="11">
        <v>0</v>
      </c>
      <c r="F244" s="11">
        <v>1</v>
      </c>
      <c r="G244" s="11">
        <v>1</v>
      </c>
      <c r="H244" s="11">
        <v>0</v>
      </c>
      <c r="I244" s="7">
        <f>SUM(Tabla13[[#This Row],[PRIMER TRIMESTRE]:[CUARTO TRIMESTRE]])</f>
        <v>2</v>
      </c>
      <c r="J244" s="39">
        <v>5000</v>
      </c>
      <c r="K244" s="8">
        <f>+Tabla13[[#This Row],[PRECIO UNITARIO ESTIMADO]]*Tabla13[[#This Row],[CANTIDAD TOTAL]]</f>
        <v>10000</v>
      </c>
      <c r="L244" s="32"/>
      <c r="M244" s="27" t="s">
        <v>20</v>
      </c>
      <c r="N244" s="6" t="s">
        <v>635</v>
      </c>
      <c r="O244" s="32"/>
      <c r="P244" s="33"/>
      <c r="U244" s="4" t="s">
        <v>260</v>
      </c>
    </row>
    <row r="245" spans="2:21" x14ac:dyDescent="0.25">
      <c r="B245" s="11" t="s">
        <v>239</v>
      </c>
      <c r="C245" s="11" t="s">
        <v>568</v>
      </c>
      <c r="D245" s="30" t="s">
        <v>321</v>
      </c>
      <c r="E245" s="11">
        <v>0</v>
      </c>
      <c r="F245" s="11">
        <v>1</v>
      </c>
      <c r="G245" s="11">
        <v>1</v>
      </c>
      <c r="H245" s="11">
        <v>0</v>
      </c>
      <c r="I245" s="7">
        <f>SUM(Tabla13[[#This Row],[PRIMER TRIMESTRE]:[CUARTO TRIMESTRE]])</f>
        <v>2</v>
      </c>
      <c r="J245" s="39">
        <v>20000</v>
      </c>
      <c r="K245" s="8">
        <f>+Tabla13[[#This Row],[PRECIO UNITARIO ESTIMADO]]*Tabla13[[#This Row],[CANTIDAD TOTAL]]</f>
        <v>40000</v>
      </c>
      <c r="L245" s="32"/>
      <c r="M245" s="27" t="s">
        <v>20</v>
      </c>
      <c r="N245" s="6" t="s">
        <v>635</v>
      </c>
      <c r="O245" s="32"/>
      <c r="P245" s="33"/>
      <c r="U245" s="4" t="s">
        <v>261</v>
      </c>
    </row>
    <row r="246" spans="2:21" x14ac:dyDescent="0.25">
      <c r="B246" s="11" t="s">
        <v>239</v>
      </c>
      <c r="C246" s="11" t="s">
        <v>569</v>
      </c>
      <c r="D246" s="30" t="s">
        <v>321</v>
      </c>
      <c r="E246" s="11">
        <v>0</v>
      </c>
      <c r="F246" s="11">
        <v>2</v>
      </c>
      <c r="G246" s="11">
        <v>2</v>
      </c>
      <c r="H246" s="11">
        <v>0</v>
      </c>
      <c r="I246" s="7">
        <f>SUM(Tabla13[[#This Row],[PRIMER TRIMESTRE]:[CUARTO TRIMESTRE]])</f>
        <v>4</v>
      </c>
      <c r="J246" s="39">
        <v>22000</v>
      </c>
      <c r="K246" s="8">
        <f>+Tabla13[[#This Row],[PRECIO UNITARIO ESTIMADO]]*Tabla13[[#This Row],[CANTIDAD TOTAL]]</f>
        <v>88000</v>
      </c>
      <c r="L246" s="32"/>
      <c r="M246" s="27" t="s">
        <v>20</v>
      </c>
      <c r="N246" s="6" t="s">
        <v>635</v>
      </c>
      <c r="O246" s="32"/>
      <c r="P246" s="33"/>
      <c r="U246" s="4" t="s">
        <v>262</v>
      </c>
    </row>
    <row r="247" spans="2:21" x14ac:dyDescent="0.25">
      <c r="B247" s="11" t="s">
        <v>239</v>
      </c>
      <c r="C247" s="11" t="s">
        <v>584</v>
      </c>
      <c r="D247" s="30" t="s">
        <v>321</v>
      </c>
      <c r="E247" s="11">
        <v>4</v>
      </c>
      <c r="F247" s="11">
        <v>0</v>
      </c>
      <c r="G247" s="11">
        <v>0</v>
      </c>
      <c r="H247" s="11">
        <v>0</v>
      </c>
      <c r="I247" s="7">
        <f>SUM(Tabla13[[#This Row],[PRIMER TRIMESTRE]:[CUARTO TRIMESTRE]])</f>
        <v>4</v>
      </c>
      <c r="J247" s="39">
        <v>5000</v>
      </c>
      <c r="K247" s="8">
        <f>+Tabla13[[#This Row],[PRECIO UNITARIO ESTIMADO]]*Tabla13[[#This Row],[CANTIDAD TOTAL]]</f>
        <v>20000</v>
      </c>
      <c r="L247" s="32"/>
      <c r="M247" s="27" t="s">
        <v>20</v>
      </c>
      <c r="N247" s="6" t="s">
        <v>635</v>
      </c>
      <c r="O247" s="32"/>
      <c r="P247" s="33"/>
      <c r="U247" s="4" t="s">
        <v>263</v>
      </c>
    </row>
    <row r="248" spans="2:21" x14ac:dyDescent="0.25">
      <c r="B248" s="25" t="s">
        <v>256</v>
      </c>
      <c r="C248" s="25" t="s">
        <v>519</v>
      </c>
      <c r="D248" s="26" t="s">
        <v>321</v>
      </c>
      <c r="E248" s="25">
        <v>1</v>
      </c>
      <c r="F248" s="25">
        <v>0</v>
      </c>
      <c r="G248" s="25">
        <v>0</v>
      </c>
      <c r="H248" s="25">
        <v>0</v>
      </c>
      <c r="I248" s="7">
        <f>SUM(Tabla13[[#This Row],[PRIMER TRIMESTRE]:[CUARTO TRIMESTRE]])</f>
        <v>1</v>
      </c>
      <c r="J248" s="28">
        <f>63000*12</f>
        <v>756000</v>
      </c>
      <c r="K248" s="8">
        <f>+Tabla13[[#This Row],[PRECIO UNITARIO ESTIMADO]]*Tabla13[[#This Row],[CANTIDAD TOTAL]]</f>
        <v>756000</v>
      </c>
      <c r="L248" s="28">
        <f>+SUM(K248:K249)</f>
        <v>1560000</v>
      </c>
      <c r="M248" s="27" t="s">
        <v>20</v>
      </c>
      <c r="N248" s="6" t="s">
        <v>635</v>
      </c>
      <c r="O248" s="28"/>
      <c r="P248" s="29"/>
      <c r="U248" s="4" t="s">
        <v>264</v>
      </c>
    </row>
    <row r="249" spans="2:21" x14ac:dyDescent="0.25">
      <c r="B249" s="41" t="s">
        <v>256</v>
      </c>
      <c r="C249" s="25" t="s">
        <v>520</v>
      </c>
      <c r="D249" s="26" t="s">
        <v>321</v>
      </c>
      <c r="E249" s="25">
        <v>0</v>
      </c>
      <c r="F249" s="25">
        <v>0</v>
      </c>
      <c r="G249" s="25">
        <v>1</v>
      </c>
      <c r="H249" s="25">
        <v>0</v>
      </c>
      <c r="I249" s="7">
        <f>SUM(Tabla13[[#This Row],[PRIMER TRIMESTRE]:[CUARTO TRIMESTRE]])</f>
        <v>1</v>
      </c>
      <c r="J249" s="28">
        <f>67000*12</f>
        <v>804000</v>
      </c>
      <c r="K249" s="8">
        <f>+Tabla13[[#This Row],[PRECIO UNITARIO ESTIMADO]]*Tabla13[[#This Row],[CANTIDAD TOTAL]]</f>
        <v>804000</v>
      </c>
      <c r="L249" s="28"/>
      <c r="M249" s="27" t="s">
        <v>20</v>
      </c>
      <c r="N249" s="6" t="s">
        <v>635</v>
      </c>
      <c r="O249" s="28"/>
      <c r="P249" s="29"/>
      <c r="U249" s="4" t="s">
        <v>265</v>
      </c>
    </row>
    <row r="250" spans="2:21" x14ac:dyDescent="0.25">
      <c r="B250" s="11" t="s">
        <v>267</v>
      </c>
      <c r="C250" s="11" t="s">
        <v>582</v>
      </c>
      <c r="D250" s="30" t="s">
        <v>321</v>
      </c>
      <c r="E250" s="11">
        <v>0</v>
      </c>
      <c r="F250" s="11">
        <v>0</v>
      </c>
      <c r="G250" s="11">
        <v>1</v>
      </c>
      <c r="H250" s="11">
        <v>0</v>
      </c>
      <c r="I250" s="7">
        <f>SUM(Tabla13[[#This Row],[PRIMER TRIMESTRE]:[CUARTO TRIMESTRE]])</f>
        <v>1</v>
      </c>
      <c r="J250" s="39">
        <v>2000000</v>
      </c>
      <c r="K250" s="8">
        <f>+Tabla13[[#This Row],[PRECIO UNITARIO ESTIMADO]]*Tabla13[[#This Row],[CANTIDAD TOTAL]]</f>
        <v>2000000</v>
      </c>
      <c r="L250" s="32">
        <f>+SUM(K250:K251)</f>
        <v>2070000</v>
      </c>
      <c r="M250" s="31" t="s">
        <v>24</v>
      </c>
      <c r="N250" s="6" t="s">
        <v>635</v>
      </c>
      <c r="O250" s="32"/>
      <c r="P250" s="33"/>
      <c r="U250" s="4" t="s">
        <v>266</v>
      </c>
    </row>
    <row r="251" spans="2:21" x14ac:dyDescent="0.25">
      <c r="B251" s="11" t="s">
        <v>267</v>
      </c>
      <c r="C251" s="11" t="s">
        <v>583</v>
      </c>
      <c r="D251" s="30" t="s">
        <v>321</v>
      </c>
      <c r="E251" s="11">
        <v>0</v>
      </c>
      <c r="F251" s="11">
        <v>1</v>
      </c>
      <c r="G251" s="11">
        <v>0</v>
      </c>
      <c r="H251" s="11">
        <v>0</v>
      </c>
      <c r="I251" s="7">
        <f>SUM(Tabla13[[#This Row],[PRIMER TRIMESTRE]:[CUARTO TRIMESTRE]])</f>
        <v>1</v>
      </c>
      <c r="J251" s="39">
        <v>70000</v>
      </c>
      <c r="K251" s="8">
        <f>+Tabla13[[#This Row],[PRECIO UNITARIO ESTIMADO]]*Tabla13[[#This Row],[CANTIDAD TOTAL]]</f>
        <v>70000</v>
      </c>
      <c r="L251" s="32"/>
      <c r="M251" s="31" t="s">
        <v>17</v>
      </c>
      <c r="N251" s="6" t="s">
        <v>635</v>
      </c>
      <c r="O251" s="32"/>
      <c r="P251" s="33"/>
      <c r="U251" s="4" t="s">
        <v>267</v>
      </c>
    </row>
    <row r="252" spans="2:21" x14ac:dyDescent="0.25">
      <c r="B252" s="11" t="s">
        <v>280</v>
      </c>
      <c r="C252" s="11" t="s">
        <v>575</v>
      </c>
      <c r="D252" s="30" t="s">
        <v>321</v>
      </c>
      <c r="E252" s="11">
        <v>1</v>
      </c>
      <c r="F252" s="11">
        <v>0</v>
      </c>
      <c r="G252" s="11">
        <v>0</v>
      </c>
      <c r="H252" s="11">
        <v>0</v>
      </c>
      <c r="I252" s="7">
        <f>SUM(Tabla13[[#This Row],[PRIMER TRIMESTRE]:[CUARTO TRIMESTRE]])</f>
        <v>1</v>
      </c>
      <c r="J252" s="39">
        <v>600000</v>
      </c>
      <c r="K252" s="8">
        <f>+Tabla13[[#This Row],[PRECIO UNITARIO ESTIMADO]]*Tabla13[[#This Row],[CANTIDAD TOTAL]]</f>
        <v>600000</v>
      </c>
      <c r="L252" s="32">
        <f>+SUM(Tabla13[[#This Row],[COSTO TOTAL UNITARIO ESTIMADO]])</f>
        <v>600000</v>
      </c>
      <c r="M252" s="31" t="s">
        <v>20</v>
      </c>
      <c r="N252" s="6" t="s">
        <v>635</v>
      </c>
      <c r="O252" s="32"/>
      <c r="P252" s="33"/>
      <c r="U252" s="4" t="s">
        <v>268</v>
      </c>
    </row>
    <row r="253" spans="2:21" x14ac:dyDescent="0.25">
      <c r="B253" s="25" t="s">
        <v>281</v>
      </c>
      <c r="C253" s="41" t="s">
        <v>601</v>
      </c>
      <c r="D253" s="30" t="s">
        <v>321</v>
      </c>
      <c r="E253" s="11">
        <v>0</v>
      </c>
      <c r="F253" s="11">
        <v>100</v>
      </c>
      <c r="G253" s="11">
        <v>0</v>
      </c>
      <c r="H253" s="11">
        <v>0</v>
      </c>
      <c r="I253" s="7">
        <f>SUM(Tabla13[[#This Row],[PRIMER TRIMESTRE]:[CUARTO TRIMESTRE]])</f>
        <v>100</v>
      </c>
      <c r="J253" s="32">
        <v>1500</v>
      </c>
      <c r="K253" s="8">
        <f>+Tabla13[[#This Row],[PRECIO UNITARIO ESTIMADO]]*Tabla13[[#This Row],[CANTIDAD TOTAL]]</f>
        <v>150000</v>
      </c>
      <c r="L253" s="32">
        <f>+SUM(K253:K260)</f>
        <v>2025000</v>
      </c>
      <c r="M253" s="31" t="s">
        <v>20</v>
      </c>
      <c r="N253" s="6" t="s">
        <v>635</v>
      </c>
      <c r="O253" s="32"/>
      <c r="P253" s="33"/>
      <c r="U253" s="4" t="s">
        <v>269</v>
      </c>
    </row>
    <row r="254" spans="2:21" x14ac:dyDescent="0.25">
      <c r="B254" s="25" t="s">
        <v>281</v>
      </c>
      <c r="C254" s="41" t="s">
        <v>602</v>
      </c>
      <c r="D254" s="30" t="s">
        <v>321</v>
      </c>
      <c r="E254" s="11">
        <v>0</v>
      </c>
      <c r="F254" s="11">
        <v>0</v>
      </c>
      <c r="G254" s="11">
        <v>70</v>
      </c>
      <c r="H254" s="11">
        <v>0</v>
      </c>
      <c r="I254" s="7">
        <f>SUM(Tabla13[[#This Row],[PRIMER TRIMESTRE]:[CUARTO TRIMESTRE]])</f>
        <v>70</v>
      </c>
      <c r="J254" s="32">
        <v>1500</v>
      </c>
      <c r="K254" s="8">
        <f>+Tabla13[[#This Row],[PRECIO UNITARIO ESTIMADO]]*Tabla13[[#This Row],[CANTIDAD TOTAL]]</f>
        <v>105000</v>
      </c>
      <c r="L254" s="32"/>
      <c r="M254" s="31" t="s">
        <v>20</v>
      </c>
      <c r="N254" s="6" t="s">
        <v>635</v>
      </c>
      <c r="O254" s="32"/>
      <c r="P254" s="33"/>
      <c r="U254" s="4" t="s">
        <v>270</v>
      </c>
    </row>
    <row r="255" spans="2:21" x14ac:dyDescent="0.25">
      <c r="B255" s="25" t="s">
        <v>281</v>
      </c>
      <c r="C255" s="41" t="s">
        <v>603</v>
      </c>
      <c r="D255" s="30" t="s">
        <v>321</v>
      </c>
      <c r="E255" s="11">
        <v>0</v>
      </c>
      <c r="F255" s="11">
        <v>0</v>
      </c>
      <c r="G255" s="11">
        <v>150</v>
      </c>
      <c r="H255" s="11">
        <v>0</v>
      </c>
      <c r="I255" s="7">
        <f>SUM(Tabla13[[#This Row],[PRIMER TRIMESTRE]:[CUARTO TRIMESTRE]])</f>
        <v>150</v>
      </c>
      <c r="J255" s="32">
        <v>1000</v>
      </c>
      <c r="K255" s="8">
        <f>+Tabla13[[#This Row],[PRECIO UNITARIO ESTIMADO]]*Tabla13[[#This Row],[CANTIDAD TOTAL]]</f>
        <v>150000</v>
      </c>
      <c r="L255" s="32"/>
      <c r="M255" s="31" t="s">
        <v>20</v>
      </c>
      <c r="N255" s="6" t="s">
        <v>635</v>
      </c>
      <c r="O255" s="32"/>
      <c r="P255" s="33"/>
      <c r="U255" s="4" t="s">
        <v>271</v>
      </c>
    </row>
    <row r="256" spans="2:21" x14ac:dyDescent="0.25">
      <c r="B256" s="25" t="s">
        <v>281</v>
      </c>
      <c r="C256" s="41" t="s">
        <v>604</v>
      </c>
      <c r="D256" s="30" t="s">
        <v>321</v>
      </c>
      <c r="E256" s="11">
        <v>0</v>
      </c>
      <c r="F256" s="11">
        <v>0</v>
      </c>
      <c r="G256" s="11">
        <v>0</v>
      </c>
      <c r="H256" s="11">
        <v>200</v>
      </c>
      <c r="I256" s="7">
        <f>SUM(Tabla13[[#This Row],[PRIMER TRIMESTRE]:[CUARTO TRIMESTRE]])</f>
        <v>200</v>
      </c>
      <c r="J256" s="32">
        <v>3000</v>
      </c>
      <c r="K256" s="8">
        <f>+Tabla13[[#This Row],[PRECIO UNITARIO ESTIMADO]]*Tabla13[[#This Row],[CANTIDAD TOTAL]]</f>
        <v>600000</v>
      </c>
      <c r="L256" s="32"/>
      <c r="M256" s="31" t="s">
        <v>20</v>
      </c>
      <c r="N256" s="6" t="s">
        <v>635</v>
      </c>
      <c r="O256" s="32"/>
      <c r="P256" s="33"/>
      <c r="U256" s="4" t="s">
        <v>272</v>
      </c>
    </row>
    <row r="257" spans="2:21" x14ac:dyDescent="0.25">
      <c r="B257" s="25" t="s">
        <v>281</v>
      </c>
      <c r="C257" s="41" t="s">
        <v>605</v>
      </c>
      <c r="D257" s="30" t="s">
        <v>321</v>
      </c>
      <c r="E257" s="11">
        <v>200</v>
      </c>
      <c r="F257" s="11">
        <v>0</v>
      </c>
      <c r="G257" s="11">
        <v>0</v>
      </c>
      <c r="H257" s="11">
        <v>0</v>
      </c>
      <c r="I257" s="7">
        <f>SUM(Tabla13[[#This Row],[PRIMER TRIMESTRE]:[CUARTO TRIMESTRE]])</f>
        <v>200</v>
      </c>
      <c r="J257" s="32">
        <v>150</v>
      </c>
      <c r="K257" s="8">
        <f>+Tabla13[[#This Row],[PRECIO UNITARIO ESTIMADO]]*Tabla13[[#This Row],[CANTIDAD TOTAL]]</f>
        <v>30000</v>
      </c>
      <c r="L257" s="32"/>
      <c r="M257" s="31" t="s">
        <v>17</v>
      </c>
      <c r="N257" s="6" t="s">
        <v>635</v>
      </c>
      <c r="O257" s="32"/>
      <c r="P257" s="33"/>
      <c r="U257" s="4" t="s">
        <v>273</v>
      </c>
    </row>
    <row r="258" spans="2:21" x14ac:dyDescent="0.25">
      <c r="B258" s="25" t="s">
        <v>281</v>
      </c>
      <c r="C258" s="41" t="s">
        <v>606</v>
      </c>
      <c r="D258" s="30" t="s">
        <v>321</v>
      </c>
      <c r="E258" s="11">
        <v>200</v>
      </c>
      <c r="F258" s="11">
        <v>0</v>
      </c>
      <c r="G258" s="11">
        <v>0</v>
      </c>
      <c r="H258" s="11">
        <v>0</v>
      </c>
      <c r="I258" s="7">
        <f>SUM(Tabla13[[#This Row],[PRIMER TRIMESTRE]:[CUARTO TRIMESTRE]])</f>
        <v>200</v>
      </c>
      <c r="J258" s="32">
        <v>200</v>
      </c>
      <c r="K258" s="8">
        <f>+Tabla13[[#This Row],[PRECIO UNITARIO ESTIMADO]]*Tabla13[[#This Row],[CANTIDAD TOTAL]]</f>
        <v>40000</v>
      </c>
      <c r="L258" s="32"/>
      <c r="M258" s="31" t="s">
        <v>17</v>
      </c>
      <c r="N258" s="6" t="s">
        <v>635</v>
      </c>
      <c r="O258" s="32"/>
      <c r="P258" s="33"/>
      <c r="U258" s="4" t="s">
        <v>274</v>
      </c>
    </row>
    <row r="259" spans="2:21" x14ac:dyDescent="0.25">
      <c r="B259" s="25" t="s">
        <v>281</v>
      </c>
      <c r="C259" s="41" t="s">
        <v>611</v>
      </c>
      <c r="D259" s="30" t="s">
        <v>321</v>
      </c>
      <c r="E259" s="11">
        <v>0</v>
      </c>
      <c r="F259" s="11">
        <v>0</v>
      </c>
      <c r="G259" s="11">
        <v>0</v>
      </c>
      <c r="H259" s="11">
        <v>30</v>
      </c>
      <c r="I259" s="7">
        <f>SUM(Tabla13[[#This Row],[PRIMER TRIMESTRE]:[CUARTO TRIMESTRE]])</f>
        <v>30</v>
      </c>
      <c r="J259" s="32">
        <v>31000</v>
      </c>
      <c r="K259" s="8">
        <f>+Tabla13[[#This Row],[PRECIO UNITARIO ESTIMADO]]*Tabla13[[#This Row],[CANTIDAD TOTAL]]</f>
        <v>930000</v>
      </c>
      <c r="L259" s="32"/>
      <c r="M259" s="31" t="s">
        <v>20</v>
      </c>
      <c r="N259" s="6" t="s">
        <v>635</v>
      </c>
      <c r="O259" s="32"/>
      <c r="P259" s="33"/>
      <c r="U259" s="4" t="s">
        <v>275</v>
      </c>
    </row>
    <row r="260" spans="2:21" x14ac:dyDescent="0.25">
      <c r="B260" s="25" t="s">
        <v>281</v>
      </c>
      <c r="C260" s="41" t="s">
        <v>613</v>
      </c>
      <c r="D260" s="30" t="s">
        <v>321</v>
      </c>
      <c r="E260" s="11">
        <v>2</v>
      </c>
      <c r="F260" s="11">
        <v>1</v>
      </c>
      <c r="G260" s="11">
        <v>1</v>
      </c>
      <c r="H260" s="11">
        <v>1</v>
      </c>
      <c r="I260" s="7">
        <f>SUM(Tabla13[[#This Row],[PRIMER TRIMESTRE]:[CUARTO TRIMESTRE]])</f>
        <v>5</v>
      </c>
      <c r="J260" s="32">
        <v>4000</v>
      </c>
      <c r="K260" s="8">
        <f>+Tabla13[[#This Row],[PRECIO UNITARIO ESTIMADO]]*Tabla13[[#This Row],[CANTIDAD TOTAL]]</f>
        <v>20000</v>
      </c>
      <c r="L260" s="32"/>
      <c r="M260" s="31" t="s">
        <v>17</v>
      </c>
      <c r="N260" s="6" t="s">
        <v>635</v>
      </c>
      <c r="O260" s="32"/>
      <c r="P260" s="33"/>
      <c r="U260" s="4" t="s">
        <v>276</v>
      </c>
    </row>
    <row r="261" spans="2:21" x14ac:dyDescent="0.25">
      <c r="B261" s="11" t="s">
        <v>572</v>
      </c>
      <c r="C261" s="11" t="s">
        <v>573</v>
      </c>
      <c r="D261" s="30" t="s">
        <v>321</v>
      </c>
      <c r="E261" s="11">
        <v>0</v>
      </c>
      <c r="F261" s="11">
        <v>1</v>
      </c>
      <c r="G261" s="11">
        <v>0</v>
      </c>
      <c r="H261" s="11">
        <v>0</v>
      </c>
      <c r="I261" s="7">
        <f>SUM(Tabla13[[#This Row],[PRIMER TRIMESTRE]:[CUARTO TRIMESTRE]])</f>
        <v>1</v>
      </c>
      <c r="J261" s="39">
        <v>225000</v>
      </c>
      <c r="K261" s="8">
        <f>+Tabla13[[#This Row],[PRECIO UNITARIO ESTIMADO]]*Tabla13[[#This Row],[CANTIDAD TOTAL]]</f>
        <v>225000</v>
      </c>
      <c r="L261" s="32">
        <f>+SUM(K261:K262)</f>
        <v>1065000</v>
      </c>
      <c r="M261" s="31" t="s">
        <v>17</v>
      </c>
      <c r="N261" s="6" t="s">
        <v>635</v>
      </c>
      <c r="O261" s="32"/>
      <c r="P261" s="33"/>
      <c r="U261" s="4" t="s">
        <v>277</v>
      </c>
    </row>
    <row r="262" spans="2:21" x14ac:dyDescent="0.25">
      <c r="B262" s="11" t="s">
        <v>572</v>
      </c>
      <c r="C262" s="11" t="s">
        <v>574</v>
      </c>
      <c r="D262" s="30" t="s">
        <v>321</v>
      </c>
      <c r="E262" s="11">
        <v>0</v>
      </c>
      <c r="F262" s="11">
        <v>1</v>
      </c>
      <c r="G262" s="11">
        <v>1</v>
      </c>
      <c r="H262" s="11">
        <v>0</v>
      </c>
      <c r="I262" s="7">
        <f>SUM(Tabla13[[#This Row],[PRIMER TRIMESTRE]:[CUARTO TRIMESTRE]])</f>
        <v>2</v>
      </c>
      <c r="J262" s="39">
        <v>420000</v>
      </c>
      <c r="K262" s="8">
        <f>+Tabla13[[#This Row],[PRECIO UNITARIO ESTIMADO]]*Tabla13[[#This Row],[CANTIDAD TOTAL]]</f>
        <v>840000</v>
      </c>
      <c r="L262" s="32"/>
      <c r="M262" s="31" t="s">
        <v>17</v>
      </c>
      <c r="N262" s="6" t="s">
        <v>635</v>
      </c>
      <c r="O262" s="32"/>
      <c r="P262" s="33"/>
      <c r="U262" s="4" t="s">
        <v>278</v>
      </c>
    </row>
    <row r="263" spans="2:21" x14ac:dyDescent="0.25">
      <c r="B263" s="25" t="s">
        <v>287</v>
      </c>
      <c r="C263" s="25" t="s">
        <v>521</v>
      </c>
      <c r="D263" s="26" t="s">
        <v>321</v>
      </c>
      <c r="E263" s="25">
        <v>10</v>
      </c>
      <c r="F263" s="25">
        <v>0</v>
      </c>
      <c r="G263" s="25">
        <v>0</v>
      </c>
      <c r="H263" s="25">
        <v>0</v>
      </c>
      <c r="I263" s="7">
        <f>SUM(Tabla13[[#This Row],[PRIMER TRIMESTRE]:[CUARTO TRIMESTRE]])</f>
        <v>10</v>
      </c>
      <c r="J263" s="28">
        <v>173.25</v>
      </c>
      <c r="K263" s="8">
        <f>+Tabla13[[#This Row],[PRECIO UNITARIO ESTIMADO]]*Tabla13[[#This Row],[CANTIDAD TOTAL]]</f>
        <v>1732.5</v>
      </c>
      <c r="L263" s="28">
        <f>+SUM(K263:K293)</f>
        <v>303517.98000000004</v>
      </c>
      <c r="M263" s="27" t="s">
        <v>20</v>
      </c>
      <c r="N263" s="6" t="s">
        <v>635</v>
      </c>
      <c r="O263" s="28"/>
      <c r="P263" s="29"/>
      <c r="U263" s="4" t="s">
        <v>279</v>
      </c>
    </row>
    <row r="264" spans="2:21" x14ac:dyDescent="0.25">
      <c r="B264" s="25" t="s">
        <v>287</v>
      </c>
      <c r="C264" s="25" t="s">
        <v>522</v>
      </c>
      <c r="D264" s="26" t="s">
        <v>321</v>
      </c>
      <c r="E264" s="25">
        <v>1</v>
      </c>
      <c r="F264" s="25">
        <v>1</v>
      </c>
      <c r="G264" s="25">
        <v>1</v>
      </c>
      <c r="H264" s="25">
        <v>1</v>
      </c>
      <c r="I264" s="7">
        <f>SUM(Tabla13[[#This Row],[PRIMER TRIMESTRE]:[CUARTO TRIMESTRE]])</f>
        <v>4</v>
      </c>
      <c r="J264" s="28">
        <v>264.61</v>
      </c>
      <c r="K264" s="8">
        <f>+Tabla13[[#This Row],[PRECIO UNITARIO ESTIMADO]]*Tabla13[[#This Row],[CANTIDAD TOTAL]]</f>
        <v>1058.44</v>
      </c>
      <c r="L264" s="28"/>
      <c r="M264" s="27" t="s">
        <v>20</v>
      </c>
      <c r="N264" s="6" t="s">
        <v>635</v>
      </c>
      <c r="O264" s="28"/>
      <c r="P264" s="29"/>
      <c r="U264" s="4" t="s">
        <v>280</v>
      </c>
    </row>
    <row r="265" spans="2:21" x14ac:dyDescent="0.25">
      <c r="B265" s="25" t="s">
        <v>287</v>
      </c>
      <c r="C265" s="25" t="s">
        <v>523</v>
      </c>
      <c r="D265" s="26" t="s">
        <v>321</v>
      </c>
      <c r="E265" s="25">
        <v>0</v>
      </c>
      <c r="F265" s="25">
        <v>5</v>
      </c>
      <c r="G265" s="25">
        <v>0</v>
      </c>
      <c r="H265" s="25">
        <v>5</v>
      </c>
      <c r="I265" s="7">
        <f>SUM(Tabla13[[#This Row],[PRIMER TRIMESTRE]:[CUARTO TRIMESTRE]])</f>
        <v>10</v>
      </c>
      <c r="J265" s="28">
        <v>178.31</v>
      </c>
      <c r="K265" s="8">
        <f>+Tabla13[[#This Row],[PRECIO UNITARIO ESTIMADO]]*Tabla13[[#This Row],[CANTIDAD TOTAL]]</f>
        <v>1783.1</v>
      </c>
      <c r="L265" s="28"/>
      <c r="M265" s="27" t="s">
        <v>20</v>
      </c>
      <c r="N265" s="6" t="s">
        <v>635</v>
      </c>
      <c r="O265" s="28"/>
      <c r="P265" s="29"/>
      <c r="U265" s="4" t="s">
        <v>282</v>
      </c>
    </row>
    <row r="266" spans="2:21" x14ac:dyDescent="0.25">
      <c r="B266" s="25" t="s">
        <v>287</v>
      </c>
      <c r="C266" s="25" t="s">
        <v>524</v>
      </c>
      <c r="D266" s="26" t="s">
        <v>321</v>
      </c>
      <c r="E266" s="25">
        <v>2</v>
      </c>
      <c r="F266" s="25">
        <v>0</v>
      </c>
      <c r="G266" s="25">
        <v>2</v>
      </c>
      <c r="H266" s="25">
        <v>2</v>
      </c>
      <c r="I266" s="7">
        <f>SUM(Tabla13[[#This Row],[PRIMER TRIMESTRE]:[CUARTO TRIMESTRE]])</f>
        <v>6</v>
      </c>
      <c r="J266" s="28">
        <v>275.55</v>
      </c>
      <c r="K266" s="8">
        <f>+Tabla13[[#This Row],[PRECIO UNITARIO ESTIMADO]]*Tabla13[[#This Row],[CANTIDAD TOTAL]]</f>
        <v>1653.3000000000002</v>
      </c>
      <c r="L266" s="28"/>
      <c r="M266" s="27" t="s">
        <v>20</v>
      </c>
      <c r="N266" s="6" t="s">
        <v>635</v>
      </c>
      <c r="O266" s="28"/>
      <c r="P266" s="29"/>
      <c r="U266" s="4" t="s">
        <v>283</v>
      </c>
    </row>
    <row r="267" spans="2:21" x14ac:dyDescent="0.25">
      <c r="B267" s="25" t="s">
        <v>287</v>
      </c>
      <c r="C267" s="25" t="s">
        <v>525</v>
      </c>
      <c r="D267" s="26" t="s">
        <v>321</v>
      </c>
      <c r="E267" s="25">
        <v>4</v>
      </c>
      <c r="F267" s="25">
        <v>2</v>
      </c>
      <c r="G267" s="25">
        <v>4</v>
      </c>
      <c r="H267" s="25">
        <v>2</v>
      </c>
      <c r="I267" s="7">
        <f>SUM(Tabla13[[#This Row],[PRIMER TRIMESTRE]:[CUARTO TRIMESTRE]])</f>
        <v>12</v>
      </c>
      <c r="J267" s="28">
        <v>246.82</v>
      </c>
      <c r="K267" s="8">
        <f>+Tabla13[[#This Row],[PRECIO UNITARIO ESTIMADO]]*Tabla13[[#This Row],[CANTIDAD TOTAL]]</f>
        <v>2961.84</v>
      </c>
      <c r="L267" s="28"/>
      <c r="M267" s="27" t="s">
        <v>20</v>
      </c>
      <c r="N267" s="6" t="s">
        <v>635</v>
      </c>
      <c r="O267" s="28"/>
      <c r="P267" s="29"/>
      <c r="U267" s="4" t="s">
        <v>284</v>
      </c>
    </row>
    <row r="268" spans="2:21" x14ac:dyDescent="0.25">
      <c r="B268" s="25" t="s">
        <v>287</v>
      </c>
      <c r="C268" s="25" t="s">
        <v>526</v>
      </c>
      <c r="D268" s="26" t="s">
        <v>337</v>
      </c>
      <c r="E268" s="25">
        <v>1</v>
      </c>
      <c r="F268" s="25">
        <v>2</v>
      </c>
      <c r="G268" s="25">
        <v>1</v>
      </c>
      <c r="H268" s="25">
        <v>2</v>
      </c>
      <c r="I268" s="7">
        <f>SUM(Tabla13[[#This Row],[PRIMER TRIMESTRE]:[CUARTO TRIMESTRE]])</f>
        <v>6</v>
      </c>
      <c r="J268" s="28">
        <v>244.9</v>
      </c>
      <c r="K268" s="8">
        <f>+Tabla13[[#This Row],[PRECIO UNITARIO ESTIMADO]]*Tabla13[[#This Row],[CANTIDAD TOTAL]]</f>
        <v>1469.4</v>
      </c>
      <c r="L268" s="28"/>
      <c r="M268" s="27" t="s">
        <v>20</v>
      </c>
      <c r="N268" s="6" t="s">
        <v>635</v>
      </c>
      <c r="O268" s="28"/>
      <c r="P268" s="29"/>
      <c r="U268" s="4" t="s">
        <v>285</v>
      </c>
    </row>
    <row r="269" spans="2:21" x14ac:dyDescent="0.25">
      <c r="B269" s="25" t="s">
        <v>287</v>
      </c>
      <c r="C269" s="25" t="s">
        <v>527</v>
      </c>
      <c r="D269" s="26" t="s">
        <v>321</v>
      </c>
      <c r="E269" s="25">
        <v>66</v>
      </c>
      <c r="F269" s="25">
        <v>0</v>
      </c>
      <c r="G269" s="25">
        <v>0</v>
      </c>
      <c r="H269" s="25">
        <v>0</v>
      </c>
      <c r="I269" s="7">
        <f>SUM(Tabla13[[#This Row],[PRIMER TRIMESTRE]:[CUARTO TRIMESTRE]])</f>
        <v>66</v>
      </c>
      <c r="J269" s="28">
        <v>600</v>
      </c>
      <c r="K269" s="8">
        <f>+Tabla13[[#This Row],[PRECIO UNITARIO ESTIMADO]]*Tabla13[[#This Row],[CANTIDAD TOTAL]]</f>
        <v>39600</v>
      </c>
      <c r="L269" s="28"/>
      <c r="M269" s="27" t="s">
        <v>20</v>
      </c>
      <c r="N269" s="6" t="s">
        <v>635</v>
      </c>
      <c r="O269" s="28"/>
      <c r="P269" s="29"/>
      <c r="U269" s="4" t="s">
        <v>286</v>
      </c>
    </row>
    <row r="270" spans="2:21" x14ac:dyDescent="0.25">
      <c r="B270" s="25" t="s">
        <v>287</v>
      </c>
      <c r="C270" s="25" t="s">
        <v>528</v>
      </c>
      <c r="D270" s="26" t="s">
        <v>337</v>
      </c>
      <c r="E270" s="25">
        <v>17</v>
      </c>
      <c r="F270" s="25">
        <v>3</v>
      </c>
      <c r="G270" s="25">
        <v>3</v>
      </c>
      <c r="H270" s="25">
        <v>3</v>
      </c>
      <c r="I270" s="7">
        <f>SUM(Tabla13[[#This Row],[PRIMER TRIMESTRE]:[CUARTO TRIMESTRE]])</f>
        <v>26</v>
      </c>
      <c r="J270" s="28">
        <v>354</v>
      </c>
      <c r="K270" s="8">
        <f>+Tabla13[[#This Row],[PRECIO UNITARIO ESTIMADO]]*Tabla13[[#This Row],[CANTIDAD TOTAL]]</f>
        <v>9204</v>
      </c>
      <c r="L270" s="28"/>
      <c r="M270" s="27" t="s">
        <v>20</v>
      </c>
      <c r="N270" s="6" t="s">
        <v>635</v>
      </c>
      <c r="O270" s="28"/>
      <c r="P270" s="29"/>
      <c r="U270" s="4" t="s">
        <v>287</v>
      </c>
    </row>
    <row r="271" spans="2:21" x14ac:dyDescent="0.25">
      <c r="B271" s="25" t="s">
        <v>287</v>
      </c>
      <c r="C271" s="25" t="s">
        <v>529</v>
      </c>
      <c r="D271" s="26" t="s">
        <v>337</v>
      </c>
      <c r="E271" s="25">
        <v>50</v>
      </c>
      <c r="F271" s="25">
        <v>0</v>
      </c>
      <c r="G271" s="25">
        <v>0</v>
      </c>
      <c r="H271" s="25">
        <v>0</v>
      </c>
      <c r="I271" s="7">
        <f>SUM(Tabla13[[#This Row],[PRIMER TRIMESTRE]:[CUARTO TRIMESTRE]])</f>
        <v>50</v>
      </c>
      <c r="J271" s="28">
        <v>159.30000000000001</v>
      </c>
      <c r="K271" s="8">
        <f>+Tabla13[[#This Row],[PRECIO UNITARIO ESTIMADO]]*Tabla13[[#This Row],[CANTIDAD TOTAL]]</f>
        <v>7965.0000000000009</v>
      </c>
      <c r="L271" s="28"/>
      <c r="M271" s="27" t="s">
        <v>20</v>
      </c>
      <c r="N271" s="6" t="s">
        <v>635</v>
      </c>
      <c r="O271" s="28"/>
      <c r="P271" s="29"/>
      <c r="U271" s="4" t="s">
        <v>288</v>
      </c>
    </row>
    <row r="272" spans="2:21" x14ac:dyDescent="0.25">
      <c r="B272" s="25" t="s">
        <v>287</v>
      </c>
      <c r="C272" s="25" t="s">
        <v>530</v>
      </c>
      <c r="D272" s="26" t="s">
        <v>337</v>
      </c>
      <c r="E272" s="25">
        <v>182</v>
      </c>
      <c r="F272" s="25">
        <v>0</v>
      </c>
      <c r="G272" s="25">
        <v>0</v>
      </c>
      <c r="H272" s="25">
        <v>0</v>
      </c>
      <c r="I272" s="7">
        <f>SUM(Tabla13[[#This Row],[PRIMER TRIMESTRE]:[CUARTO TRIMESTRE]])</f>
        <v>182</v>
      </c>
      <c r="J272" s="28">
        <v>106.2</v>
      </c>
      <c r="K272" s="8">
        <f>+Tabla13[[#This Row],[PRECIO UNITARIO ESTIMADO]]*Tabla13[[#This Row],[CANTIDAD TOTAL]]</f>
        <v>19328.400000000001</v>
      </c>
      <c r="L272" s="28"/>
      <c r="M272" s="27" t="s">
        <v>20</v>
      </c>
      <c r="N272" s="6" t="s">
        <v>635</v>
      </c>
      <c r="O272" s="28"/>
      <c r="P272" s="29"/>
      <c r="U272" s="4" t="s">
        <v>289</v>
      </c>
    </row>
    <row r="273" spans="2:21" x14ac:dyDescent="0.25">
      <c r="B273" s="25" t="s">
        <v>287</v>
      </c>
      <c r="C273" s="25" t="s">
        <v>531</v>
      </c>
      <c r="D273" s="26" t="s">
        <v>320</v>
      </c>
      <c r="E273" s="25">
        <v>9</v>
      </c>
      <c r="F273" s="25">
        <v>12</v>
      </c>
      <c r="G273" s="25">
        <v>14</v>
      </c>
      <c r="H273" s="25">
        <v>10</v>
      </c>
      <c r="I273" s="7">
        <f>SUM(Tabla13[[#This Row],[PRIMER TRIMESTRE]:[CUARTO TRIMESTRE]])</f>
        <v>45</v>
      </c>
      <c r="J273" s="28">
        <v>413</v>
      </c>
      <c r="K273" s="8">
        <f>+Tabla13[[#This Row],[PRECIO UNITARIO ESTIMADO]]*Tabla13[[#This Row],[CANTIDAD TOTAL]]</f>
        <v>18585</v>
      </c>
      <c r="L273" s="28"/>
      <c r="M273" s="27" t="s">
        <v>20</v>
      </c>
      <c r="N273" s="6" t="s">
        <v>635</v>
      </c>
      <c r="O273" s="28"/>
      <c r="P273" s="29"/>
      <c r="U273" s="4" t="s">
        <v>290</v>
      </c>
    </row>
    <row r="274" spans="2:21" x14ac:dyDescent="0.25">
      <c r="B274" s="25" t="s">
        <v>287</v>
      </c>
      <c r="C274" s="25" t="s">
        <v>532</v>
      </c>
      <c r="D274" s="26" t="s">
        <v>320</v>
      </c>
      <c r="E274" s="25">
        <v>13</v>
      </c>
      <c r="F274" s="25">
        <v>12</v>
      </c>
      <c r="G274" s="25">
        <v>10</v>
      </c>
      <c r="H274" s="25">
        <v>11</v>
      </c>
      <c r="I274" s="7">
        <f>SUM(Tabla13[[#This Row],[PRIMER TRIMESTRE]:[CUARTO TRIMESTRE]])</f>
        <v>46</v>
      </c>
      <c r="J274" s="28">
        <v>1298</v>
      </c>
      <c r="K274" s="8">
        <f>+Tabla13[[#This Row],[PRECIO UNITARIO ESTIMADO]]*Tabla13[[#This Row],[CANTIDAD TOTAL]]</f>
        <v>59708</v>
      </c>
      <c r="L274" s="28"/>
      <c r="M274" s="27" t="s">
        <v>20</v>
      </c>
      <c r="N274" s="6" t="s">
        <v>635</v>
      </c>
      <c r="O274" s="28"/>
      <c r="P274" s="29"/>
      <c r="U274" s="4" t="s">
        <v>291</v>
      </c>
    </row>
    <row r="275" spans="2:21" x14ac:dyDescent="0.25">
      <c r="B275" s="25" t="s">
        <v>287</v>
      </c>
      <c r="C275" s="25" t="s">
        <v>533</v>
      </c>
      <c r="D275" s="26" t="s">
        <v>320</v>
      </c>
      <c r="E275" s="25">
        <v>8</v>
      </c>
      <c r="F275" s="25">
        <v>8</v>
      </c>
      <c r="G275" s="25">
        <v>8</v>
      </c>
      <c r="H275" s="25">
        <v>7</v>
      </c>
      <c r="I275" s="7">
        <f>SUM(Tabla13[[#This Row],[PRIMER TRIMESTRE]:[CUARTO TRIMESTRE]])</f>
        <v>31</v>
      </c>
      <c r="J275" s="39">
        <v>413</v>
      </c>
      <c r="K275" s="8">
        <f>+Tabla13[[#This Row],[PRECIO UNITARIO ESTIMADO]]*Tabla13[[#This Row],[CANTIDAD TOTAL]]</f>
        <v>12803</v>
      </c>
      <c r="L275" s="28"/>
      <c r="M275" s="27" t="s">
        <v>20</v>
      </c>
      <c r="N275" s="6" t="s">
        <v>635</v>
      </c>
      <c r="O275" s="28"/>
      <c r="P275" s="29"/>
      <c r="U275" s="4" t="s">
        <v>293</v>
      </c>
    </row>
    <row r="276" spans="2:21" x14ac:dyDescent="0.25">
      <c r="B276" s="25" t="s">
        <v>287</v>
      </c>
      <c r="C276" s="25" t="s">
        <v>534</v>
      </c>
      <c r="D276" s="26" t="s">
        <v>337</v>
      </c>
      <c r="E276" s="25">
        <v>61</v>
      </c>
      <c r="F276" s="25">
        <v>39</v>
      </c>
      <c r="G276" s="25">
        <v>38</v>
      </c>
      <c r="H276" s="25">
        <v>30</v>
      </c>
      <c r="I276" s="7">
        <f>SUM(Tabla13[[#This Row],[PRIMER TRIMESTRE]:[CUARTO TRIMESTRE]])</f>
        <v>168</v>
      </c>
      <c r="J276" s="28">
        <v>33.25</v>
      </c>
      <c r="K276" s="8">
        <f>+Tabla13[[#This Row],[PRECIO UNITARIO ESTIMADO]]*Tabla13[[#This Row],[CANTIDAD TOTAL]]</f>
        <v>5586</v>
      </c>
      <c r="L276" s="28"/>
      <c r="M276" s="27" t="s">
        <v>20</v>
      </c>
      <c r="N276" s="6" t="s">
        <v>635</v>
      </c>
      <c r="O276" s="28"/>
      <c r="P276" s="29"/>
      <c r="U276" s="4" t="s">
        <v>294</v>
      </c>
    </row>
    <row r="277" spans="2:21" x14ac:dyDescent="0.25">
      <c r="B277" s="25" t="s">
        <v>287</v>
      </c>
      <c r="C277" s="25" t="s">
        <v>535</v>
      </c>
      <c r="D277" s="26" t="s">
        <v>337</v>
      </c>
      <c r="E277" s="25">
        <v>131</v>
      </c>
      <c r="F277" s="25">
        <v>154</v>
      </c>
      <c r="G277" s="25">
        <v>114</v>
      </c>
      <c r="H277" s="25">
        <v>31</v>
      </c>
      <c r="I277" s="7">
        <f>SUM(Tabla13[[#This Row],[PRIMER TRIMESTRE]:[CUARTO TRIMESTRE]])</f>
        <v>430</v>
      </c>
      <c r="J277" s="28">
        <v>12.63</v>
      </c>
      <c r="K277" s="8">
        <f>+Tabla13[[#This Row],[PRECIO UNITARIO ESTIMADO]]*Tabla13[[#This Row],[CANTIDAD TOTAL]]</f>
        <v>5430.9000000000005</v>
      </c>
      <c r="L277" s="28"/>
      <c r="M277" s="27" t="s">
        <v>20</v>
      </c>
      <c r="N277" s="6" t="s">
        <v>635</v>
      </c>
      <c r="O277" s="28"/>
      <c r="P277" s="29"/>
      <c r="U277" s="4" t="s">
        <v>295</v>
      </c>
    </row>
    <row r="278" spans="2:21" x14ac:dyDescent="0.25">
      <c r="B278" s="25" t="s">
        <v>287</v>
      </c>
      <c r="C278" s="25" t="s">
        <v>536</v>
      </c>
      <c r="D278" s="26" t="s">
        <v>337</v>
      </c>
      <c r="E278" s="25">
        <v>101</v>
      </c>
      <c r="F278" s="25">
        <v>74</v>
      </c>
      <c r="G278" s="25">
        <v>79</v>
      </c>
      <c r="H278" s="25">
        <v>21</v>
      </c>
      <c r="I278" s="7">
        <f>SUM(Tabla13[[#This Row],[PRIMER TRIMESTRE]:[CUARTO TRIMESTRE]])</f>
        <v>275</v>
      </c>
      <c r="J278" s="28">
        <v>11.98</v>
      </c>
      <c r="K278" s="8">
        <f>+Tabla13[[#This Row],[PRECIO UNITARIO ESTIMADO]]*Tabla13[[#This Row],[CANTIDAD TOTAL]]</f>
        <v>3294.5</v>
      </c>
      <c r="L278" s="28"/>
      <c r="M278" s="27" t="s">
        <v>20</v>
      </c>
      <c r="N278" s="6" t="s">
        <v>635</v>
      </c>
      <c r="O278" s="28"/>
      <c r="P278" s="29"/>
      <c r="U278" s="4" t="s">
        <v>296</v>
      </c>
    </row>
    <row r="279" spans="2:21" x14ac:dyDescent="0.25">
      <c r="B279" s="25" t="s">
        <v>287</v>
      </c>
      <c r="C279" s="25" t="s">
        <v>537</v>
      </c>
      <c r="D279" s="26" t="s">
        <v>337</v>
      </c>
      <c r="E279" s="25">
        <v>475</v>
      </c>
      <c r="F279" s="25">
        <v>545</v>
      </c>
      <c r="G279" s="25">
        <v>545</v>
      </c>
      <c r="H279" s="25">
        <v>295</v>
      </c>
      <c r="I279" s="7">
        <f>SUM(Tabla13[[#This Row],[PRIMER TRIMESTRE]:[CUARTO TRIMESTRE]])</f>
        <v>1860</v>
      </c>
      <c r="J279" s="28">
        <v>8.1199999999999992</v>
      </c>
      <c r="K279" s="8">
        <f>+Tabla13[[#This Row],[PRECIO UNITARIO ESTIMADO]]*Tabla13[[#This Row],[CANTIDAD TOTAL]]</f>
        <v>15103.199999999999</v>
      </c>
      <c r="L279" s="28"/>
      <c r="M279" s="27" t="s">
        <v>20</v>
      </c>
      <c r="N279" s="6" t="s">
        <v>635</v>
      </c>
      <c r="O279" s="28"/>
      <c r="P279" s="29"/>
      <c r="U279" s="4" t="s">
        <v>297</v>
      </c>
    </row>
    <row r="280" spans="2:21" x14ac:dyDescent="0.25">
      <c r="B280" s="25" t="s">
        <v>287</v>
      </c>
      <c r="C280" s="25" t="s">
        <v>538</v>
      </c>
      <c r="D280" s="26" t="s">
        <v>337</v>
      </c>
      <c r="E280" s="25">
        <v>1445</v>
      </c>
      <c r="F280" s="25">
        <v>1065</v>
      </c>
      <c r="G280" s="25">
        <v>980</v>
      </c>
      <c r="H280" s="25">
        <v>840</v>
      </c>
      <c r="I280" s="7">
        <f>SUM(Tabla13[[#This Row],[PRIMER TRIMESTRE]:[CUARTO TRIMESTRE]])</f>
        <v>4330</v>
      </c>
      <c r="J280" s="28">
        <v>3.54</v>
      </c>
      <c r="K280" s="8">
        <f>+Tabla13[[#This Row],[PRECIO UNITARIO ESTIMADO]]*Tabla13[[#This Row],[CANTIDAD TOTAL]]</f>
        <v>15328.2</v>
      </c>
      <c r="L280" s="28"/>
      <c r="M280" s="27" t="s">
        <v>20</v>
      </c>
      <c r="N280" s="6" t="s">
        <v>635</v>
      </c>
      <c r="O280" s="28"/>
      <c r="P280" s="29"/>
      <c r="U280" s="4" t="s">
        <v>298</v>
      </c>
    </row>
    <row r="281" spans="2:21" x14ac:dyDescent="0.25">
      <c r="B281" s="25" t="s">
        <v>287</v>
      </c>
      <c r="C281" s="25" t="s">
        <v>539</v>
      </c>
      <c r="D281" s="26" t="s">
        <v>337</v>
      </c>
      <c r="E281" s="25">
        <v>4</v>
      </c>
      <c r="F281" s="25">
        <v>2</v>
      </c>
      <c r="G281" s="25">
        <v>4</v>
      </c>
      <c r="H281" s="25">
        <v>2</v>
      </c>
      <c r="I281" s="7">
        <f>SUM(Tabla13[[#This Row],[PRIMER TRIMESTRE]:[CUARTO TRIMESTRE]])</f>
        <v>12</v>
      </c>
      <c r="J281" s="39">
        <v>254</v>
      </c>
      <c r="K281" s="8">
        <f>+Tabla13[[#This Row],[PRECIO UNITARIO ESTIMADO]]*Tabla13[[#This Row],[CANTIDAD TOTAL]]</f>
        <v>3048</v>
      </c>
      <c r="L281" s="28"/>
      <c r="M281" s="27" t="s">
        <v>20</v>
      </c>
      <c r="N281" s="6" t="s">
        <v>635</v>
      </c>
      <c r="O281" s="28"/>
      <c r="P281" s="29"/>
      <c r="U281" s="4" t="s">
        <v>299</v>
      </c>
    </row>
    <row r="282" spans="2:21" x14ac:dyDescent="0.25">
      <c r="B282" s="25" t="s">
        <v>287</v>
      </c>
      <c r="C282" s="25" t="s">
        <v>540</v>
      </c>
      <c r="D282" s="26" t="s">
        <v>337</v>
      </c>
      <c r="E282" s="25">
        <v>0</v>
      </c>
      <c r="F282" s="25">
        <v>1</v>
      </c>
      <c r="G282" s="25">
        <v>0</v>
      </c>
      <c r="H282" s="25">
        <v>0</v>
      </c>
      <c r="I282" s="7">
        <f>SUM(Tabla13[[#This Row],[PRIMER TRIMESTRE]:[CUARTO TRIMESTRE]])</f>
        <v>1</v>
      </c>
      <c r="J282" s="39">
        <v>254</v>
      </c>
      <c r="K282" s="8">
        <f>+Tabla13[[#This Row],[PRECIO UNITARIO ESTIMADO]]*Tabla13[[#This Row],[CANTIDAD TOTAL]]</f>
        <v>254</v>
      </c>
      <c r="L282" s="28"/>
      <c r="M282" s="27" t="s">
        <v>20</v>
      </c>
      <c r="N282" s="6" t="s">
        <v>635</v>
      </c>
      <c r="O282" s="28"/>
      <c r="P282" s="29"/>
      <c r="U282" s="4" t="s">
        <v>300</v>
      </c>
    </row>
    <row r="283" spans="2:21" x14ac:dyDescent="0.25">
      <c r="B283" s="25" t="s">
        <v>287</v>
      </c>
      <c r="C283" s="25" t="s">
        <v>541</v>
      </c>
      <c r="D283" s="26" t="s">
        <v>337</v>
      </c>
      <c r="E283" s="25">
        <v>3</v>
      </c>
      <c r="F283" s="25">
        <v>3</v>
      </c>
      <c r="G283" s="25">
        <v>0</v>
      </c>
      <c r="H283" s="25">
        <v>4</v>
      </c>
      <c r="I283" s="7">
        <f>SUM(Tabla13[[#This Row],[PRIMER TRIMESTRE]:[CUARTO TRIMESTRE]])</f>
        <v>10</v>
      </c>
      <c r="J283" s="39">
        <v>168.62</v>
      </c>
      <c r="K283" s="8">
        <f>+Tabla13[[#This Row],[PRECIO UNITARIO ESTIMADO]]*Tabla13[[#This Row],[CANTIDAD TOTAL]]</f>
        <v>1686.2</v>
      </c>
      <c r="L283" s="28"/>
      <c r="M283" s="27" t="s">
        <v>20</v>
      </c>
      <c r="N283" s="6" t="s">
        <v>635</v>
      </c>
      <c r="O283" s="28"/>
      <c r="P283" s="29"/>
      <c r="U283" s="4" t="s">
        <v>301</v>
      </c>
    </row>
    <row r="284" spans="2:21" x14ac:dyDescent="0.25">
      <c r="B284" s="25" t="s">
        <v>287</v>
      </c>
      <c r="C284" s="25" t="s">
        <v>542</v>
      </c>
      <c r="D284" s="26" t="s">
        <v>337</v>
      </c>
      <c r="E284" s="25">
        <v>3</v>
      </c>
      <c r="F284" s="25">
        <v>3</v>
      </c>
      <c r="G284" s="25">
        <v>0</v>
      </c>
      <c r="H284" s="25">
        <v>4</v>
      </c>
      <c r="I284" s="7">
        <f>SUM(Tabla13[[#This Row],[PRIMER TRIMESTRE]:[CUARTO TRIMESTRE]])</f>
        <v>10</v>
      </c>
      <c r="J284" s="39">
        <v>295</v>
      </c>
      <c r="K284" s="8">
        <f>+Tabla13[[#This Row],[PRECIO UNITARIO ESTIMADO]]*Tabla13[[#This Row],[CANTIDAD TOTAL]]</f>
        <v>2950</v>
      </c>
      <c r="L284" s="28"/>
      <c r="M284" s="27" t="s">
        <v>20</v>
      </c>
      <c r="N284" s="6" t="s">
        <v>635</v>
      </c>
      <c r="O284" s="28"/>
      <c r="P284" s="29"/>
      <c r="U284" s="4" t="s">
        <v>302</v>
      </c>
    </row>
    <row r="285" spans="2:21" x14ac:dyDescent="0.25">
      <c r="B285" s="25" t="s">
        <v>287</v>
      </c>
      <c r="C285" s="25" t="s">
        <v>543</v>
      </c>
      <c r="D285" s="26" t="s">
        <v>337</v>
      </c>
      <c r="E285" s="25">
        <v>3</v>
      </c>
      <c r="F285" s="25">
        <v>3</v>
      </c>
      <c r="G285" s="25">
        <v>0</v>
      </c>
      <c r="H285" s="25">
        <v>4</v>
      </c>
      <c r="I285" s="7">
        <f>SUM(Tabla13[[#This Row],[PRIMER TRIMESTRE]:[CUARTO TRIMESTRE]])</f>
        <v>10</v>
      </c>
      <c r="J285" s="39">
        <v>254</v>
      </c>
      <c r="K285" s="8">
        <f>+Tabla13[[#This Row],[PRECIO UNITARIO ESTIMADO]]*Tabla13[[#This Row],[CANTIDAD TOTAL]]</f>
        <v>2540</v>
      </c>
      <c r="L285" s="28"/>
      <c r="M285" s="27" t="s">
        <v>20</v>
      </c>
      <c r="N285" s="6" t="s">
        <v>635</v>
      </c>
      <c r="O285" s="28"/>
      <c r="P285" s="29"/>
      <c r="U285" s="4" t="s">
        <v>303</v>
      </c>
    </row>
    <row r="286" spans="2:21" x14ac:dyDescent="0.25">
      <c r="B286" s="25" t="s">
        <v>287</v>
      </c>
      <c r="C286" s="25" t="s">
        <v>544</v>
      </c>
      <c r="D286" s="26" t="s">
        <v>337</v>
      </c>
      <c r="E286" s="25">
        <v>5</v>
      </c>
      <c r="F286" s="25">
        <v>5</v>
      </c>
      <c r="G286" s="25">
        <v>5</v>
      </c>
      <c r="H286" s="25">
        <v>5</v>
      </c>
      <c r="I286" s="7">
        <f>SUM(Tabla13[[#This Row],[PRIMER TRIMESTRE]:[CUARTO TRIMESTRE]])</f>
        <v>20</v>
      </c>
      <c r="J286" s="39">
        <v>295</v>
      </c>
      <c r="K286" s="8">
        <f>+Tabla13[[#This Row],[PRECIO UNITARIO ESTIMADO]]*Tabla13[[#This Row],[CANTIDAD TOTAL]]</f>
        <v>5900</v>
      </c>
      <c r="L286" s="28"/>
      <c r="M286" s="27" t="s">
        <v>20</v>
      </c>
      <c r="N286" s="6" t="s">
        <v>635</v>
      </c>
      <c r="O286" s="28"/>
      <c r="P286" s="29"/>
      <c r="U286" s="4" t="s">
        <v>304</v>
      </c>
    </row>
    <row r="287" spans="2:21" x14ac:dyDescent="0.25">
      <c r="B287" s="25" t="s">
        <v>287</v>
      </c>
      <c r="C287" s="25" t="s">
        <v>545</v>
      </c>
      <c r="D287" s="26" t="s">
        <v>321</v>
      </c>
      <c r="E287" s="25">
        <v>300</v>
      </c>
      <c r="F287" s="25">
        <v>0</v>
      </c>
      <c r="G287" s="25">
        <v>0</v>
      </c>
      <c r="H287" s="25">
        <v>0</v>
      </c>
      <c r="I287" s="7">
        <f>SUM(Tabla13[[#This Row],[PRIMER TRIMESTRE]:[CUARTO TRIMESTRE]])</f>
        <v>300</v>
      </c>
      <c r="J287" s="28">
        <v>8.85</v>
      </c>
      <c r="K287" s="8">
        <f>+Tabla13[[#This Row],[PRECIO UNITARIO ESTIMADO]]*Tabla13[[#This Row],[CANTIDAD TOTAL]]</f>
        <v>2655</v>
      </c>
      <c r="L287" s="28"/>
      <c r="M287" s="27" t="s">
        <v>20</v>
      </c>
      <c r="N287" s="6" t="s">
        <v>635</v>
      </c>
      <c r="O287" s="28"/>
      <c r="P287" s="29"/>
      <c r="U287" s="4" t="s">
        <v>305</v>
      </c>
    </row>
    <row r="288" spans="2:21" x14ac:dyDescent="0.25">
      <c r="B288" s="25" t="s">
        <v>287</v>
      </c>
      <c r="C288" s="25" t="s">
        <v>546</v>
      </c>
      <c r="D288" s="26" t="s">
        <v>321</v>
      </c>
      <c r="E288" s="25">
        <v>10300</v>
      </c>
      <c r="F288" s="25">
        <v>0</v>
      </c>
      <c r="G288" s="25">
        <v>0</v>
      </c>
      <c r="H288" s="25">
        <v>0</v>
      </c>
      <c r="I288" s="7">
        <f>SUM(Tabla13[[#This Row],[PRIMER TRIMESTRE]:[CUARTO TRIMESTRE]])</f>
        <v>10300</v>
      </c>
      <c r="J288" s="28">
        <v>2.95</v>
      </c>
      <c r="K288" s="8">
        <f>+Tabla13[[#This Row],[PRECIO UNITARIO ESTIMADO]]*Tabla13[[#This Row],[CANTIDAD TOTAL]]</f>
        <v>30385.000000000004</v>
      </c>
      <c r="L288" s="28"/>
      <c r="M288" s="27" t="s">
        <v>20</v>
      </c>
      <c r="N288" s="6" t="s">
        <v>635</v>
      </c>
      <c r="O288" s="28"/>
      <c r="P288" s="29"/>
      <c r="U288" s="4" t="s">
        <v>306</v>
      </c>
    </row>
    <row r="289" spans="2:21" x14ac:dyDescent="0.25">
      <c r="B289" s="25" t="s">
        <v>287</v>
      </c>
      <c r="C289" s="25" t="s">
        <v>547</v>
      </c>
      <c r="D289" s="26" t="s">
        <v>321</v>
      </c>
      <c r="E289" s="25">
        <v>2000</v>
      </c>
      <c r="F289" s="25">
        <v>0</v>
      </c>
      <c r="G289" s="25">
        <v>0</v>
      </c>
      <c r="H289" s="25">
        <v>0</v>
      </c>
      <c r="I289" s="7">
        <f>SUM(Tabla13[[#This Row],[PRIMER TRIMESTRE]:[CUARTO TRIMESTRE]])</f>
        <v>2000</v>
      </c>
      <c r="J289" s="28">
        <v>5.9</v>
      </c>
      <c r="K289" s="8">
        <f>+Tabla13[[#This Row],[PRECIO UNITARIO ESTIMADO]]*Tabla13[[#This Row],[CANTIDAD TOTAL]]</f>
        <v>11800</v>
      </c>
      <c r="L289" s="28"/>
      <c r="M289" s="27" t="s">
        <v>20</v>
      </c>
      <c r="N289" s="6" t="s">
        <v>635</v>
      </c>
      <c r="O289" s="28"/>
      <c r="P289" s="29"/>
      <c r="U289" s="4" t="s">
        <v>307</v>
      </c>
    </row>
    <row r="290" spans="2:21" x14ac:dyDescent="0.25">
      <c r="B290" s="25" t="s">
        <v>287</v>
      </c>
      <c r="C290" s="25" t="s">
        <v>548</v>
      </c>
      <c r="D290" s="26" t="s">
        <v>337</v>
      </c>
      <c r="E290" s="25">
        <v>500</v>
      </c>
      <c r="F290" s="25">
        <v>0</v>
      </c>
      <c r="G290" s="25">
        <v>0</v>
      </c>
      <c r="H290" s="25">
        <v>0</v>
      </c>
      <c r="I290" s="7">
        <f>SUM(Tabla13[[#This Row],[PRIMER TRIMESTRE]:[CUARTO TRIMESTRE]])</f>
        <v>500</v>
      </c>
      <c r="J290" s="28">
        <v>11.21</v>
      </c>
      <c r="K290" s="8">
        <f>+Tabla13[[#This Row],[PRECIO UNITARIO ESTIMADO]]*Tabla13[[#This Row],[CANTIDAD TOTAL]]</f>
        <v>5605</v>
      </c>
      <c r="L290" s="28"/>
      <c r="M290" s="27" t="s">
        <v>20</v>
      </c>
      <c r="N290" s="6" t="s">
        <v>635</v>
      </c>
      <c r="O290" s="28"/>
      <c r="P290" s="29"/>
      <c r="U290" s="4" t="s">
        <v>308</v>
      </c>
    </row>
    <row r="291" spans="2:21" x14ac:dyDescent="0.25">
      <c r="B291" s="11" t="s">
        <v>287</v>
      </c>
      <c r="C291" s="11" t="s">
        <v>562</v>
      </c>
      <c r="D291" s="30" t="s">
        <v>337</v>
      </c>
      <c r="E291" s="11">
        <v>0</v>
      </c>
      <c r="F291" s="11">
        <v>10</v>
      </c>
      <c r="G291" s="11">
        <v>10</v>
      </c>
      <c r="H291" s="11">
        <v>0</v>
      </c>
      <c r="I291" s="7">
        <f>SUM(Tabla13[[#This Row],[PRIMER TRIMESTRE]:[CUARTO TRIMESTRE]])</f>
        <v>20</v>
      </c>
      <c r="J291" s="39">
        <v>175</v>
      </c>
      <c r="K291" s="8">
        <f>+Tabla13[[#This Row],[PRECIO UNITARIO ESTIMADO]]*Tabla13[[#This Row],[CANTIDAD TOTAL]]</f>
        <v>3500</v>
      </c>
      <c r="L291" s="32"/>
      <c r="M291" s="27" t="s">
        <v>20</v>
      </c>
      <c r="N291" s="6" t="s">
        <v>635</v>
      </c>
      <c r="O291" s="32"/>
      <c r="P291" s="33"/>
      <c r="U291" s="4" t="s">
        <v>309</v>
      </c>
    </row>
    <row r="292" spans="2:21" x14ac:dyDescent="0.25">
      <c r="B292" s="25" t="s">
        <v>287</v>
      </c>
      <c r="C292" s="41" t="s">
        <v>593</v>
      </c>
      <c r="D292" s="30" t="s">
        <v>321</v>
      </c>
      <c r="E292" s="11">
        <v>200</v>
      </c>
      <c r="F292" s="11">
        <v>0</v>
      </c>
      <c r="G292" s="11">
        <v>0</v>
      </c>
      <c r="H292" s="11">
        <v>0</v>
      </c>
      <c r="I292" s="7">
        <f>SUM(Tabla13[[#This Row],[PRIMER TRIMESTRE]:[CUARTO TRIMESTRE]])</f>
        <v>200</v>
      </c>
      <c r="J292" s="32">
        <v>5</v>
      </c>
      <c r="K292" s="8">
        <f>+Tabla13[[#This Row],[PRECIO UNITARIO ESTIMADO]]*Tabla13[[#This Row],[CANTIDAD TOTAL]]</f>
        <v>1000</v>
      </c>
      <c r="L292" s="32"/>
      <c r="M292" s="27" t="s">
        <v>20</v>
      </c>
      <c r="N292" s="6" t="s">
        <v>635</v>
      </c>
      <c r="O292" s="32"/>
      <c r="P292" s="33"/>
      <c r="U292" s="4" t="s">
        <v>310</v>
      </c>
    </row>
    <row r="293" spans="2:21" x14ac:dyDescent="0.25">
      <c r="B293" s="25" t="s">
        <v>287</v>
      </c>
      <c r="C293" s="41" t="s">
        <v>622</v>
      </c>
      <c r="D293" s="30" t="s">
        <v>321</v>
      </c>
      <c r="E293" s="11">
        <v>6</v>
      </c>
      <c r="F293" s="11">
        <v>2</v>
      </c>
      <c r="G293" s="11">
        <v>6</v>
      </c>
      <c r="H293" s="11">
        <v>2</v>
      </c>
      <c r="I293" s="7">
        <f>SUM(Tabla13[[#This Row],[PRIMER TRIMESTRE]:[CUARTO TRIMESTRE]])</f>
        <v>16</v>
      </c>
      <c r="J293" s="8">
        <v>600</v>
      </c>
      <c r="K293" s="8">
        <f>+Tabla13[[#This Row],[PRECIO UNITARIO ESTIMADO]]*Tabla13[[#This Row],[CANTIDAD TOTAL]]</f>
        <v>9600</v>
      </c>
      <c r="L293" s="32"/>
      <c r="M293" s="27" t="s">
        <v>20</v>
      </c>
      <c r="N293" s="6" t="s">
        <v>635</v>
      </c>
      <c r="O293" s="32"/>
      <c r="P293" s="33"/>
      <c r="U293" s="4" t="s">
        <v>311</v>
      </c>
    </row>
    <row r="294" spans="2:21" x14ac:dyDescent="0.25">
      <c r="B294" s="25" t="s">
        <v>292</v>
      </c>
      <c r="C294" s="25" t="s">
        <v>549</v>
      </c>
      <c r="D294" s="26" t="s">
        <v>337</v>
      </c>
      <c r="E294" s="25">
        <v>12</v>
      </c>
      <c r="F294" s="25">
        <v>0</v>
      </c>
      <c r="G294" s="25">
        <v>0</v>
      </c>
      <c r="H294" s="25">
        <v>0</v>
      </c>
      <c r="I294" s="7">
        <f>SUM(Tabla13[[#This Row],[PRIMER TRIMESTRE]:[CUARTO TRIMESTRE]])</f>
        <v>12</v>
      </c>
      <c r="J294" s="39">
        <v>5000</v>
      </c>
      <c r="K294" s="8">
        <f>+Tabla13[[#This Row],[PRECIO UNITARIO ESTIMADO]]*Tabla13[[#This Row],[CANTIDAD TOTAL]]</f>
        <v>60000</v>
      </c>
      <c r="L294" s="28">
        <f>+SUM(K294:K307)</f>
        <v>2831500</v>
      </c>
      <c r="M294" s="27" t="s">
        <v>18</v>
      </c>
      <c r="N294" s="6" t="s">
        <v>635</v>
      </c>
      <c r="O294" s="28"/>
      <c r="P294" s="29"/>
      <c r="U294" s="4" t="s">
        <v>312</v>
      </c>
    </row>
    <row r="295" spans="2:21" x14ac:dyDescent="0.25">
      <c r="B295" s="25" t="s">
        <v>292</v>
      </c>
      <c r="C295" s="25" t="s">
        <v>550</v>
      </c>
      <c r="D295" s="26" t="s">
        <v>321</v>
      </c>
      <c r="E295" s="25">
        <v>14</v>
      </c>
      <c r="F295" s="25">
        <v>0</v>
      </c>
      <c r="G295" s="25">
        <v>0</v>
      </c>
      <c r="H295" s="25">
        <v>0</v>
      </c>
      <c r="I295" s="7">
        <f>SUM(Tabla13[[#This Row],[PRIMER TRIMESTRE]:[CUARTO TRIMESTRE]])</f>
        <v>14</v>
      </c>
      <c r="J295" s="39">
        <v>5000</v>
      </c>
      <c r="K295" s="8">
        <f>+Tabla13[[#This Row],[PRECIO UNITARIO ESTIMADO]]*Tabla13[[#This Row],[CANTIDAD TOTAL]]</f>
        <v>70000</v>
      </c>
      <c r="L295" s="28"/>
      <c r="M295" s="27" t="s">
        <v>20</v>
      </c>
      <c r="N295" s="6" t="s">
        <v>635</v>
      </c>
      <c r="O295" s="28"/>
      <c r="P295" s="29"/>
      <c r="U295" s="4" t="s">
        <v>313</v>
      </c>
    </row>
    <row r="296" spans="2:21" x14ac:dyDescent="0.25">
      <c r="B296" s="25" t="s">
        <v>292</v>
      </c>
      <c r="C296" s="25" t="s">
        <v>551</v>
      </c>
      <c r="D296" s="26" t="s">
        <v>321</v>
      </c>
      <c r="E296" s="25">
        <v>3</v>
      </c>
      <c r="F296" s="25">
        <v>0</v>
      </c>
      <c r="G296" s="25">
        <v>0</v>
      </c>
      <c r="H296" s="25">
        <v>0</v>
      </c>
      <c r="I296" s="7">
        <f>SUM(Tabla13[[#This Row],[PRIMER TRIMESTRE]:[CUARTO TRIMESTRE]])</f>
        <v>3</v>
      </c>
      <c r="J296" s="28">
        <v>12000</v>
      </c>
      <c r="K296" s="8">
        <f>+Tabla13[[#This Row],[PRECIO UNITARIO ESTIMADO]]*Tabla13[[#This Row],[CANTIDAD TOTAL]]</f>
        <v>36000</v>
      </c>
      <c r="L296" s="28"/>
      <c r="M296" s="27" t="s">
        <v>20</v>
      </c>
      <c r="N296" s="6" t="s">
        <v>635</v>
      </c>
      <c r="O296" s="28"/>
      <c r="P296" s="29"/>
      <c r="U296" s="4" t="s">
        <v>314</v>
      </c>
    </row>
    <row r="297" spans="2:21" x14ac:dyDescent="0.25">
      <c r="B297" s="41" t="s">
        <v>292</v>
      </c>
      <c r="C297" s="25" t="s">
        <v>552</v>
      </c>
      <c r="D297" s="26" t="s">
        <v>321</v>
      </c>
      <c r="E297" s="25">
        <v>1</v>
      </c>
      <c r="F297" s="25">
        <v>2</v>
      </c>
      <c r="G297" s="25">
        <v>1</v>
      </c>
      <c r="H297" s="25">
        <v>2</v>
      </c>
      <c r="I297" s="7">
        <f>SUM(Tabla13[[#This Row],[PRIMER TRIMESTRE]:[CUARTO TRIMESTRE]])</f>
        <v>6</v>
      </c>
      <c r="J297" s="28">
        <v>8000</v>
      </c>
      <c r="K297" s="8">
        <f>+Tabla13[[#This Row],[PRECIO UNITARIO ESTIMADO]]*Tabla13[[#This Row],[CANTIDAD TOTAL]]</f>
        <v>48000</v>
      </c>
      <c r="L297" s="28"/>
      <c r="M297" s="27" t="s">
        <v>20</v>
      </c>
      <c r="N297" s="6" t="s">
        <v>635</v>
      </c>
      <c r="O297" s="28"/>
      <c r="P297" s="29"/>
      <c r="U297" s="4" t="s">
        <v>315</v>
      </c>
    </row>
    <row r="298" spans="2:21" x14ac:dyDescent="0.25">
      <c r="B298" s="41" t="s">
        <v>292</v>
      </c>
      <c r="C298" s="25" t="s">
        <v>553</v>
      </c>
      <c r="D298" s="26" t="s">
        <v>321</v>
      </c>
      <c r="E298" s="25">
        <v>10</v>
      </c>
      <c r="F298" s="25">
        <v>0</v>
      </c>
      <c r="G298" s="25">
        <v>0</v>
      </c>
      <c r="H298" s="25">
        <v>0</v>
      </c>
      <c r="I298" s="7">
        <f>SUM(Tabla13[[#This Row],[PRIMER TRIMESTRE]:[CUARTO TRIMESTRE]])</f>
        <v>10</v>
      </c>
      <c r="J298" s="28">
        <v>5000</v>
      </c>
      <c r="K298" s="8">
        <f>+Tabla13[[#This Row],[PRECIO UNITARIO ESTIMADO]]*Tabla13[[#This Row],[CANTIDAD TOTAL]]</f>
        <v>50000</v>
      </c>
      <c r="L298" s="28"/>
      <c r="M298" s="27" t="s">
        <v>20</v>
      </c>
      <c r="N298" s="6" t="s">
        <v>635</v>
      </c>
      <c r="O298" s="28"/>
      <c r="P298" s="29"/>
      <c r="U298" s="4" t="s">
        <v>316</v>
      </c>
    </row>
    <row r="299" spans="2:21" x14ac:dyDescent="0.25">
      <c r="B299" s="41" t="s">
        <v>292</v>
      </c>
      <c r="C299" s="25" t="s">
        <v>554</v>
      </c>
      <c r="D299" s="26" t="s">
        <v>321</v>
      </c>
      <c r="E299" s="25">
        <v>2</v>
      </c>
      <c r="F299" s="25">
        <v>0</v>
      </c>
      <c r="G299" s="25">
        <v>0</v>
      </c>
      <c r="H299" s="25">
        <v>0</v>
      </c>
      <c r="I299" s="7">
        <f>SUM(Tabla13[[#This Row],[PRIMER TRIMESTRE]:[CUARTO TRIMESTRE]])</f>
        <v>2</v>
      </c>
      <c r="J299" s="28">
        <v>10000</v>
      </c>
      <c r="K299" s="8">
        <f>+Tabla13[[#This Row],[PRECIO UNITARIO ESTIMADO]]*Tabla13[[#This Row],[CANTIDAD TOTAL]]</f>
        <v>20000</v>
      </c>
      <c r="L299" s="28"/>
      <c r="M299" s="27" t="s">
        <v>20</v>
      </c>
      <c r="N299" s="6" t="s">
        <v>635</v>
      </c>
      <c r="O299" s="28"/>
      <c r="P299" s="29"/>
    </row>
    <row r="300" spans="2:21" x14ac:dyDescent="0.25">
      <c r="B300" s="41" t="s">
        <v>292</v>
      </c>
      <c r="C300" s="25" t="s">
        <v>555</v>
      </c>
      <c r="D300" s="26" t="s">
        <v>321</v>
      </c>
      <c r="E300" s="25">
        <v>2</v>
      </c>
      <c r="F300" s="25">
        <v>0</v>
      </c>
      <c r="G300" s="25">
        <v>0</v>
      </c>
      <c r="H300" s="25">
        <v>0</v>
      </c>
      <c r="I300" s="7">
        <f>SUM(Tabla13[[#This Row],[PRIMER TRIMESTRE]:[CUARTO TRIMESTRE]])</f>
        <v>2</v>
      </c>
      <c r="J300" s="28">
        <v>55000</v>
      </c>
      <c r="K300" s="8">
        <f>+Tabla13[[#This Row],[PRECIO UNITARIO ESTIMADO]]*Tabla13[[#This Row],[CANTIDAD TOTAL]]</f>
        <v>110000</v>
      </c>
      <c r="L300" s="28"/>
      <c r="M300" s="27" t="s">
        <v>20</v>
      </c>
      <c r="N300" s="6" t="s">
        <v>635</v>
      </c>
      <c r="O300" s="28"/>
      <c r="P300" s="29"/>
    </row>
    <row r="301" spans="2:21" x14ac:dyDescent="0.25">
      <c r="B301" s="41" t="s">
        <v>292</v>
      </c>
      <c r="C301" s="25" t="s">
        <v>556</v>
      </c>
      <c r="D301" s="26" t="s">
        <v>321</v>
      </c>
      <c r="E301" s="25">
        <v>1</v>
      </c>
      <c r="F301" s="25">
        <v>0</v>
      </c>
      <c r="G301" s="25">
        <v>0</v>
      </c>
      <c r="H301" s="25">
        <v>0</v>
      </c>
      <c r="I301" s="7">
        <f>SUM(Tabla13[[#This Row],[PRIMER TRIMESTRE]:[CUARTO TRIMESTRE]])</f>
        <v>1</v>
      </c>
      <c r="J301" s="28">
        <v>8000</v>
      </c>
      <c r="K301" s="8">
        <f>+Tabla13[[#This Row],[PRECIO UNITARIO ESTIMADO]]*Tabla13[[#This Row],[CANTIDAD TOTAL]]</f>
        <v>8000</v>
      </c>
      <c r="L301" s="28"/>
      <c r="M301" s="27" t="s">
        <v>20</v>
      </c>
      <c r="N301" s="6" t="s">
        <v>635</v>
      </c>
      <c r="O301" s="28"/>
      <c r="P301" s="29"/>
    </row>
    <row r="302" spans="2:21" x14ac:dyDescent="0.25">
      <c r="B302" s="41" t="s">
        <v>292</v>
      </c>
      <c r="C302" s="25" t="s">
        <v>557</v>
      </c>
      <c r="D302" s="26" t="s">
        <v>321</v>
      </c>
      <c r="E302" s="25">
        <v>5</v>
      </c>
      <c r="F302" s="25">
        <v>0</v>
      </c>
      <c r="G302" s="25">
        <v>0</v>
      </c>
      <c r="H302" s="25">
        <v>0</v>
      </c>
      <c r="I302" s="7">
        <f>SUM(Tabla13[[#This Row],[PRIMER TRIMESTRE]:[CUARTO TRIMESTRE]])</f>
        <v>5</v>
      </c>
      <c r="J302" s="28">
        <v>22000</v>
      </c>
      <c r="K302" s="8">
        <f>+Tabla13[[#This Row],[PRECIO UNITARIO ESTIMADO]]*Tabla13[[#This Row],[CANTIDAD TOTAL]]</f>
        <v>110000</v>
      </c>
      <c r="L302" s="28"/>
      <c r="M302" s="27" t="s">
        <v>20</v>
      </c>
      <c r="N302" s="6" t="s">
        <v>635</v>
      </c>
      <c r="O302" s="28"/>
      <c r="P302" s="29"/>
    </row>
    <row r="303" spans="2:21" x14ac:dyDescent="0.25">
      <c r="B303" s="41" t="s">
        <v>292</v>
      </c>
      <c r="C303" s="25" t="s">
        <v>558</v>
      </c>
      <c r="D303" s="26" t="s">
        <v>321</v>
      </c>
      <c r="E303" s="25">
        <v>4</v>
      </c>
      <c r="F303" s="25">
        <v>0</v>
      </c>
      <c r="G303" s="25">
        <v>0</v>
      </c>
      <c r="H303" s="25">
        <v>0</v>
      </c>
      <c r="I303" s="7">
        <f>SUM(Tabla13[[#This Row],[PRIMER TRIMESTRE]:[CUARTO TRIMESTRE]])</f>
        <v>4</v>
      </c>
      <c r="J303" s="28">
        <v>4500</v>
      </c>
      <c r="K303" s="8">
        <f>+Tabla13[[#This Row],[PRECIO UNITARIO ESTIMADO]]*Tabla13[[#This Row],[CANTIDAD TOTAL]]</f>
        <v>18000</v>
      </c>
      <c r="L303" s="28"/>
      <c r="M303" s="27" t="s">
        <v>20</v>
      </c>
      <c r="N303" s="6" t="s">
        <v>635</v>
      </c>
      <c r="O303" s="28"/>
      <c r="P303" s="29"/>
    </row>
    <row r="304" spans="2:21" x14ac:dyDescent="0.25">
      <c r="B304" s="41" t="s">
        <v>292</v>
      </c>
      <c r="C304" s="25" t="s">
        <v>559</v>
      </c>
      <c r="D304" s="26" t="s">
        <v>321</v>
      </c>
      <c r="E304" s="25">
        <v>10</v>
      </c>
      <c r="F304" s="25">
        <v>0</v>
      </c>
      <c r="G304" s="25">
        <v>0</v>
      </c>
      <c r="H304" s="25">
        <v>0</v>
      </c>
      <c r="I304" s="7">
        <f>SUM(Tabla13[[#This Row],[PRIMER TRIMESTRE]:[CUARTO TRIMESTRE]])</f>
        <v>10</v>
      </c>
      <c r="J304" s="28">
        <v>4500</v>
      </c>
      <c r="K304" s="8">
        <f>+Tabla13[[#This Row],[PRECIO UNITARIO ESTIMADO]]*Tabla13[[#This Row],[CANTIDAD TOTAL]]</f>
        <v>45000</v>
      </c>
      <c r="L304" s="28"/>
      <c r="M304" s="27" t="s">
        <v>20</v>
      </c>
      <c r="N304" s="6" t="s">
        <v>635</v>
      </c>
      <c r="O304" s="28"/>
      <c r="P304" s="29"/>
    </row>
    <row r="305" spans="2:16" x14ac:dyDescent="0.25">
      <c r="B305" s="41" t="s">
        <v>292</v>
      </c>
      <c r="C305" s="25" t="s">
        <v>560</v>
      </c>
      <c r="D305" s="26" t="s">
        <v>321</v>
      </c>
      <c r="E305" s="25">
        <v>6</v>
      </c>
      <c r="F305" s="25">
        <v>0</v>
      </c>
      <c r="G305" s="25">
        <v>0</v>
      </c>
      <c r="H305" s="25">
        <v>0</v>
      </c>
      <c r="I305" s="7">
        <f>SUM(Tabla13[[#This Row],[PRIMER TRIMESTRE]:[CUARTO TRIMESTRE]])</f>
        <v>6</v>
      </c>
      <c r="J305" s="28">
        <v>10000</v>
      </c>
      <c r="K305" s="8">
        <f>+Tabla13[[#This Row],[PRECIO UNITARIO ESTIMADO]]*Tabla13[[#This Row],[CANTIDAD TOTAL]]</f>
        <v>60000</v>
      </c>
      <c r="L305" s="28"/>
      <c r="M305" s="27" t="s">
        <v>18</v>
      </c>
      <c r="N305" s="6" t="s">
        <v>635</v>
      </c>
      <c r="O305" s="28"/>
      <c r="P305" s="29"/>
    </row>
    <row r="306" spans="2:16" x14ac:dyDescent="0.25">
      <c r="B306" s="41" t="s">
        <v>292</v>
      </c>
      <c r="C306" s="41" t="s">
        <v>631</v>
      </c>
      <c r="D306" s="43" t="s">
        <v>321</v>
      </c>
      <c r="E306" s="41">
        <v>36</v>
      </c>
      <c r="F306" s="41">
        <v>10</v>
      </c>
      <c r="G306" s="41">
        <v>0</v>
      </c>
      <c r="H306" s="41">
        <v>5</v>
      </c>
      <c r="I306" s="44">
        <f>SUM(Tabla13[[#This Row],[PRIMER TRIMESTRE]:[CUARTO TRIMESTRE]])</f>
        <v>51</v>
      </c>
      <c r="J306" s="39">
        <v>21500</v>
      </c>
      <c r="K306" s="8">
        <f>+Tabla13[[#This Row],[PRECIO UNITARIO ESTIMADO]]*Tabla13[[#This Row],[CANTIDAD TOTAL]]</f>
        <v>1096500</v>
      </c>
      <c r="L306" s="32"/>
      <c r="M306" s="31" t="s">
        <v>20</v>
      </c>
      <c r="N306" s="6" t="s">
        <v>635</v>
      </c>
      <c r="O306" s="32"/>
      <c r="P306" s="33"/>
    </row>
    <row r="307" spans="2:16" x14ac:dyDescent="0.25">
      <c r="B307" s="25" t="s">
        <v>292</v>
      </c>
      <c r="C307" s="41" t="s">
        <v>618</v>
      </c>
      <c r="D307" s="30" t="s">
        <v>321</v>
      </c>
      <c r="E307" s="11">
        <v>0</v>
      </c>
      <c r="F307" s="11">
        <v>0</v>
      </c>
      <c r="G307" s="11">
        <v>0</v>
      </c>
      <c r="H307" s="11">
        <v>40</v>
      </c>
      <c r="I307" s="7">
        <f>SUM(Tabla13[[#This Row],[PRIMER TRIMESTRE]:[CUARTO TRIMESTRE]])</f>
        <v>40</v>
      </c>
      <c r="J307" s="32">
        <v>27500</v>
      </c>
      <c r="K307" s="8">
        <f>+Tabla13[[#This Row],[PRECIO UNITARIO ESTIMADO]]*Tabla13[[#This Row],[CANTIDAD TOTAL]]</f>
        <v>1100000</v>
      </c>
      <c r="L307" s="32"/>
      <c r="M307" s="31" t="s">
        <v>20</v>
      </c>
      <c r="N307" s="6" t="s">
        <v>635</v>
      </c>
      <c r="O307" s="32"/>
      <c r="P307" s="33"/>
    </row>
    <row r="308" spans="2:16" x14ac:dyDescent="0.25">
      <c r="B308" s="25" t="s">
        <v>630</v>
      </c>
      <c r="C308" s="41" t="s">
        <v>607</v>
      </c>
      <c r="D308" s="30" t="s">
        <v>321</v>
      </c>
      <c r="E308" s="11">
        <v>1</v>
      </c>
      <c r="F308" s="11">
        <v>0</v>
      </c>
      <c r="G308" s="11">
        <v>0</v>
      </c>
      <c r="H308" s="11">
        <v>0</v>
      </c>
      <c r="I308" s="7">
        <f>SUM(Tabla13[[#This Row],[PRIMER TRIMESTRE]:[CUARTO TRIMESTRE]])</f>
        <v>1</v>
      </c>
      <c r="J308" s="32">
        <v>12000</v>
      </c>
      <c r="K308" s="8">
        <f>+Tabla13[[#This Row],[PRECIO UNITARIO ESTIMADO]]*Tabla13[[#This Row],[CANTIDAD TOTAL]]</f>
        <v>12000</v>
      </c>
      <c r="L308" s="32">
        <f>+SUM(K308:K312)</f>
        <v>606000</v>
      </c>
      <c r="M308" s="31" t="s">
        <v>17</v>
      </c>
      <c r="N308" s="6" t="s">
        <v>635</v>
      </c>
      <c r="O308" s="32"/>
      <c r="P308" s="33"/>
    </row>
    <row r="309" spans="2:16" x14ac:dyDescent="0.25">
      <c r="B309" s="25" t="s">
        <v>630</v>
      </c>
      <c r="C309" s="41" t="s">
        <v>608</v>
      </c>
      <c r="D309" s="30" t="s">
        <v>321</v>
      </c>
      <c r="E309" s="11">
        <v>0</v>
      </c>
      <c r="F309" s="11">
        <v>1</v>
      </c>
      <c r="G309" s="11">
        <v>0</v>
      </c>
      <c r="H309" s="11">
        <v>0</v>
      </c>
      <c r="I309" s="7">
        <f>SUM(Tabla13[[#This Row],[PRIMER TRIMESTRE]:[CUARTO TRIMESTRE]])</f>
        <v>1</v>
      </c>
      <c r="J309" s="32">
        <v>12000</v>
      </c>
      <c r="K309" s="8">
        <f>+Tabla13[[#This Row],[PRECIO UNITARIO ESTIMADO]]*Tabla13[[#This Row],[CANTIDAD TOTAL]]</f>
        <v>12000</v>
      </c>
      <c r="L309" s="32"/>
      <c r="M309" s="31" t="s">
        <v>17</v>
      </c>
      <c r="N309" s="6" t="s">
        <v>635</v>
      </c>
      <c r="O309" s="32"/>
      <c r="P309" s="33"/>
    </row>
    <row r="310" spans="2:16" x14ac:dyDescent="0.25">
      <c r="B310" s="25" t="s">
        <v>630</v>
      </c>
      <c r="C310" s="41" t="s">
        <v>609</v>
      </c>
      <c r="D310" s="30" t="s">
        <v>321</v>
      </c>
      <c r="E310" s="11">
        <v>0</v>
      </c>
      <c r="F310" s="11">
        <v>0</v>
      </c>
      <c r="G310" s="11">
        <v>1</v>
      </c>
      <c r="H310" s="11">
        <v>0</v>
      </c>
      <c r="I310" s="7">
        <f>SUM(Tabla13[[#This Row],[PRIMER TRIMESTRE]:[CUARTO TRIMESTRE]])</f>
        <v>1</v>
      </c>
      <c r="J310" s="32">
        <v>12000</v>
      </c>
      <c r="K310" s="8">
        <f>+Tabla13[[#This Row],[PRECIO UNITARIO ESTIMADO]]*Tabla13[[#This Row],[CANTIDAD TOTAL]]</f>
        <v>12000</v>
      </c>
      <c r="L310" s="32"/>
      <c r="M310" s="31" t="s">
        <v>17</v>
      </c>
      <c r="N310" s="6" t="s">
        <v>635</v>
      </c>
      <c r="O310" s="32"/>
      <c r="P310" s="33"/>
    </row>
    <row r="311" spans="2:16" x14ac:dyDescent="0.25">
      <c r="B311" s="25" t="s">
        <v>630</v>
      </c>
      <c r="C311" s="41" t="s">
        <v>610</v>
      </c>
      <c r="D311" s="30" t="s">
        <v>321</v>
      </c>
      <c r="E311" s="11">
        <v>0</v>
      </c>
      <c r="F311" s="11">
        <v>0</v>
      </c>
      <c r="G311" s="11">
        <v>0</v>
      </c>
      <c r="H311" s="11">
        <v>2</v>
      </c>
      <c r="I311" s="7">
        <f>SUM(Tabla13[[#This Row],[PRIMER TRIMESTRE]:[CUARTO TRIMESTRE]])</f>
        <v>2</v>
      </c>
      <c r="J311" s="32">
        <v>250000</v>
      </c>
      <c r="K311" s="8">
        <f>+Tabla13[[#This Row],[PRECIO UNITARIO ESTIMADO]]*Tabla13[[#This Row],[CANTIDAD TOTAL]]</f>
        <v>500000</v>
      </c>
      <c r="L311" s="32"/>
      <c r="M311" s="31" t="s">
        <v>20</v>
      </c>
      <c r="N311" s="6" t="s">
        <v>635</v>
      </c>
      <c r="O311" s="32"/>
      <c r="P311" s="33"/>
    </row>
    <row r="312" spans="2:16" x14ac:dyDescent="0.25">
      <c r="B312" s="25" t="s">
        <v>630</v>
      </c>
      <c r="C312" s="41" t="s">
        <v>612</v>
      </c>
      <c r="D312" s="30" t="s">
        <v>321</v>
      </c>
      <c r="E312" s="11">
        <v>0</v>
      </c>
      <c r="F312" s="11">
        <v>0</v>
      </c>
      <c r="G312" s="11">
        <v>1</v>
      </c>
      <c r="H312" s="11">
        <v>0</v>
      </c>
      <c r="I312" s="7">
        <f>SUM(Tabla13[[#This Row],[PRIMER TRIMESTRE]:[CUARTO TRIMESTRE]])</f>
        <v>1</v>
      </c>
      <c r="J312" s="32">
        <v>70000</v>
      </c>
      <c r="K312" s="8">
        <f>+Tabla13[[#This Row],[PRECIO UNITARIO ESTIMADO]]*Tabla13[[#This Row],[CANTIDAD TOTAL]]</f>
        <v>70000</v>
      </c>
      <c r="L312" s="32"/>
      <c r="M312" s="31" t="s">
        <v>20</v>
      </c>
      <c r="N312" s="6" t="s">
        <v>635</v>
      </c>
      <c r="O312" s="32"/>
      <c r="P312" s="33"/>
    </row>
    <row r="313" spans="2:16" x14ac:dyDescent="0.25">
      <c r="B313" s="41" t="s">
        <v>295</v>
      </c>
      <c r="C313" s="41" t="s">
        <v>634</v>
      </c>
      <c r="D313" s="43" t="s">
        <v>321</v>
      </c>
      <c r="E313" s="41">
        <v>0</v>
      </c>
      <c r="F313" s="41">
        <v>0</v>
      </c>
      <c r="G313" s="41">
        <v>1</v>
      </c>
      <c r="H313" s="41">
        <v>0</v>
      </c>
      <c r="I313" s="44">
        <f>SUM(Tabla13[[#This Row],[PRIMER TRIMESTRE]:[CUARTO TRIMESTRE]])</f>
        <v>1</v>
      </c>
      <c r="J313" s="39">
        <v>80000</v>
      </c>
      <c r="K313" s="8">
        <f>+Tabla13[[#This Row],[PRECIO UNITARIO ESTIMADO]]*Tabla13[[#This Row],[CANTIDAD TOTAL]]</f>
        <v>80000</v>
      </c>
      <c r="L313" s="28">
        <f>+SUM(Tabla13[[#This Row],[COSTO TOTAL UNITARIO ESTIMADO]])</f>
        <v>80000</v>
      </c>
      <c r="M313" s="27" t="s">
        <v>17</v>
      </c>
      <c r="N313" s="6" t="s">
        <v>635</v>
      </c>
      <c r="O313" s="28"/>
      <c r="P313" s="29"/>
    </row>
    <row r="314" spans="2:16" s="46" customFormat="1" x14ac:dyDescent="0.25">
      <c r="B314" s="41" t="s">
        <v>304</v>
      </c>
      <c r="C314" s="41" t="s">
        <v>580</v>
      </c>
      <c r="D314" s="43" t="s">
        <v>321</v>
      </c>
      <c r="E314" s="41">
        <v>0</v>
      </c>
      <c r="F314" s="41">
        <v>2</v>
      </c>
      <c r="G314" s="41">
        <v>1</v>
      </c>
      <c r="H314" s="41">
        <v>0</v>
      </c>
      <c r="I314" s="44">
        <f>SUM(Tabla13[[#This Row],[PRIMER TRIMESTRE]:[CUARTO TRIMESTRE]])</f>
        <v>3</v>
      </c>
      <c r="J314" s="39">
        <v>45000</v>
      </c>
      <c r="K314" s="8">
        <f>+Tabla13[[#This Row],[PRECIO UNITARIO ESTIMADO]]*Tabla13[[#This Row],[CANTIDAD TOTAL]]</f>
        <v>135000</v>
      </c>
      <c r="L314" s="32">
        <f>+SUM(Tabla13[[#This Row],[COSTO TOTAL UNITARIO ESTIMADO]])</f>
        <v>135000</v>
      </c>
      <c r="M314" s="31" t="s">
        <v>18</v>
      </c>
      <c r="N314" s="6" t="s">
        <v>635</v>
      </c>
      <c r="O314" s="32"/>
      <c r="P314" s="33"/>
    </row>
    <row r="315" spans="2:16" x14ac:dyDescent="0.25">
      <c r="J315" s="34"/>
      <c r="K315" s="53"/>
      <c r="L315" s="34"/>
      <c r="P315" s="1"/>
    </row>
    <row r="316" spans="2:16" x14ac:dyDescent="0.25">
      <c r="E316" s="42"/>
      <c r="F316" s="42"/>
      <c r="G316" s="42"/>
      <c r="H316" s="42"/>
      <c r="L316" s="56"/>
      <c r="P316" s="1"/>
    </row>
    <row r="317" spans="2:16" x14ac:dyDescent="0.25">
      <c r="K317" s="55"/>
      <c r="L317" s="56">
        <f>SUM(Tabla13[COSTO TOTAL POR CÓDIGO DE CATÁLOGO DE BIENES Y SERVICIOS (CBS)])</f>
        <v>29183674.513999999</v>
      </c>
      <c r="P317" s="1"/>
    </row>
    <row r="318" spans="2:16" x14ac:dyDescent="0.25">
      <c r="P318" s="1"/>
    </row>
    <row r="319" spans="2:16" x14ac:dyDescent="0.25">
      <c r="P319" s="1"/>
    </row>
    <row r="320" spans="2:16" x14ac:dyDescent="0.25">
      <c r="P320" s="1"/>
    </row>
    <row r="321" spans="16:16" x14ac:dyDescent="0.25">
      <c r="P321" s="1"/>
    </row>
    <row r="322" spans="16:16" x14ac:dyDescent="0.25">
      <c r="P322" s="1"/>
    </row>
    <row r="323" spans="16:16" x14ac:dyDescent="0.25">
      <c r="P323" s="1"/>
    </row>
    <row r="324" spans="16:16" x14ac:dyDescent="0.25">
      <c r="P324" s="1"/>
    </row>
    <row r="325" spans="16:16" x14ac:dyDescent="0.25">
      <c r="P325" s="1"/>
    </row>
    <row r="326" spans="16:16" x14ac:dyDescent="0.25">
      <c r="P326" s="1"/>
    </row>
    <row r="327" spans="16:16" x14ac:dyDescent="0.25">
      <c r="P327" s="1"/>
    </row>
    <row r="328" spans="16:16" x14ac:dyDescent="0.25">
      <c r="P328" s="1"/>
    </row>
    <row r="329" spans="16:16" x14ac:dyDescent="0.25">
      <c r="P329" s="1"/>
    </row>
    <row r="330" spans="16:16" x14ac:dyDescent="0.25">
      <c r="P330" s="1"/>
    </row>
    <row r="331" spans="16:16" x14ac:dyDescent="0.25">
      <c r="P331" s="1"/>
    </row>
    <row r="332" spans="16:16" x14ac:dyDescent="0.25">
      <c r="P332" s="1"/>
    </row>
    <row r="333" spans="16:16" x14ac:dyDescent="0.25">
      <c r="P333" s="1"/>
    </row>
    <row r="334" spans="16:16" x14ac:dyDescent="0.25">
      <c r="P334" s="1"/>
    </row>
    <row r="335" spans="16:16" x14ac:dyDescent="0.25">
      <c r="P335" s="1"/>
    </row>
    <row r="336" spans="16:16" x14ac:dyDescent="0.25">
      <c r="P336" s="1"/>
    </row>
    <row r="337" spans="16:16" x14ac:dyDescent="0.25">
      <c r="P337" s="1"/>
    </row>
    <row r="338" spans="16:16" x14ac:dyDescent="0.25">
      <c r="P338" s="1"/>
    </row>
    <row r="339" spans="16:16" x14ac:dyDescent="0.25">
      <c r="P339" s="1"/>
    </row>
    <row r="340" spans="16:16" x14ac:dyDescent="0.25">
      <c r="P340" s="1"/>
    </row>
    <row r="341" spans="16:16" x14ac:dyDescent="0.25">
      <c r="P341" s="1"/>
    </row>
    <row r="342" spans="16:16" x14ac:dyDescent="0.25">
      <c r="P342" s="1"/>
    </row>
    <row r="343" spans="16:16" x14ac:dyDescent="0.25">
      <c r="P343" s="1"/>
    </row>
    <row r="344" spans="16:16" x14ac:dyDescent="0.25">
      <c r="P344" s="1"/>
    </row>
    <row r="345" spans="16:16" x14ac:dyDescent="0.25">
      <c r="P345" s="1"/>
    </row>
    <row r="346" spans="16:16" x14ac:dyDescent="0.25">
      <c r="P346" s="1"/>
    </row>
    <row r="347" spans="16:16" x14ac:dyDescent="0.25">
      <c r="P347" s="1"/>
    </row>
    <row r="348" spans="16:16" x14ac:dyDescent="0.25">
      <c r="P348" s="1"/>
    </row>
    <row r="349" spans="16:16" x14ac:dyDescent="0.25">
      <c r="P349" s="1"/>
    </row>
    <row r="350" spans="16:16" x14ac:dyDescent="0.25">
      <c r="P350" s="1"/>
    </row>
    <row r="351" spans="16:16" x14ac:dyDescent="0.25">
      <c r="P351" s="1"/>
    </row>
    <row r="352" spans="16:16" x14ac:dyDescent="0.25">
      <c r="P352" s="1"/>
    </row>
    <row r="353" spans="16:16" x14ac:dyDescent="0.25">
      <c r="P353" s="1"/>
    </row>
    <row r="354" spans="16:16" x14ac:dyDescent="0.25">
      <c r="P354" s="1"/>
    </row>
    <row r="355" spans="16:16" x14ac:dyDescent="0.25">
      <c r="P355" s="1"/>
    </row>
    <row r="356" spans="16:16" x14ac:dyDescent="0.25">
      <c r="P356" s="1"/>
    </row>
    <row r="357" spans="16:16" x14ac:dyDescent="0.25">
      <c r="P357" s="1"/>
    </row>
    <row r="358" spans="16:16" x14ac:dyDescent="0.25">
      <c r="P358" s="1"/>
    </row>
    <row r="359" spans="16:16" x14ac:dyDescent="0.25">
      <c r="P359" s="1"/>
    </row>
    <row r="360" spans="16:16" x14ac:dyDescent="0.25">
      <c r="P360" s="1"/>
    </row>
    <row r="361" spans="16:16" x14ac:dyDescent="0.25">
      <c r="P361" s="1"/>
    </row>
    <row r="362" spans="16:16" x14ac:dyDescent="0.25">
      <c r="P362" s="1"/>
    </row>
    <row r="363" spans="16:16" x14ac:dyDescent="0.25">
      <c r="P363" s="1"/>
    </row>
    <row r="364" spans="16:16" x14ac:dyDescent="0.25">
      <c r="P364" s="1"/>
    </row>
    <row r="365" spans="16:16" x14ac:dyDescent="0.25">
      <c r="P365" s="1"/>
    </row>
    <row r="366" spans="16:16" x14ac:dyDescent="0.25">
      <c r="P366" s="1"/>
    </row>
    <row r="367" spans="16:16" x14ac:dyDescent="0.25">
      <c r="P367" s="1"/>
    </row>
    <row r="368" spans="16:16" x14ac:dyDescent="0.25">
      <c r="P368" s="1"/>
    </row>
    <row r="369" spans="16:16" x14ac:dyDescent="0.25">
      <c r="P369" s="1"/>
    </row>
    <row r="370" spans="16:16" x14ac:dyDescent="0.25">
      <c r="P370" s="1"/>
    </row>
    <row r="371" spans="16:16" x14ac:dyDescent="0.25">
      <c r="P371" s="1"/>
    </row>
    <row r="372" spans="16:16" x14ac:dyDescent="0.25">
      <c r="P372" s="1"/>
    </row>
    <row r="373" spans="16:16" x14ac:dyDescent="0.25">
      <c r="P373" s="1"/>
    </row>
    <row r="374" spans="16:16" x14ac:dyDescent="0.25">
      <c r="P374" s="1"/>
    </row>
    <row r="375" spans="16:16" x14ac:dyDescent="0.25">
      <c r="P375" s="1"/>
    </row>
    <row r="376" spans="16:16" x14ac:dyDescent="0.25">
      <c r="P376" s="1"/>
    </row>
    <row r="377" spans="16:16" x14ac:dyDescent="0.25">
      <c r="P377" s="1"/>
    </row>
    <row r="378" spans="16:16" x14ac:dyDescent="0.25">
      <c r="P378" s="1"/>
    </row>
    <row r="379" spans="16:16" x14ac:dyDescent="0.25">
      <c r="P379" s="1"/>
    </row>
    <row r="380" spans="16:16" x14ac:dyDescent="0.25">
      <c r="P380" s="1"/>
    </row>
    <row r="381" spans="16:16" x14ac:dyDescent="0.25">
      <c r="P381" s="1"/>
    </row>
    <row r="382" spans="16:16" x14ac:dyDescent="0.25">
      <c r="P382" s="1"/>
    </row>
    <row r="383" spans="16:16" x14ac:dyDescent="0.25">
      <c r="P383" s="1"/>
    </row>
    <row r="384" spans="16:16" x14ac:dyDescent="0.25">
      <c r="P384" s="1"/>
    </row>
  </sheetData>
  <mergeCells count="4">
    <mergeCell ref="B3:B5"/>
    <mergeCell ref="B6:P6"/>
    <mergeCell ref="B7:C7"/>
    <mergeCell ref="E9:H9"/>
  </mergeCells>
  <dataValidations xWindow="970" yWindow="767" count="12">
    <dataValidation allowBlank="1" showInputMessage="1" showErrorMessage="1" promptTitle="PACC" prompt="Este valor se calculará automáticamente, resultado de la multiplicación de la cantidad total por el precio unitario estimado." sqref="J300:J309 J310:K314 K11:K309"/>
    <dataValidation allowBlank="1" showInputMessage="1" showErrorMessage="1" promptTitle="PACC" prompt="Digite la cantidad requerida en este período._x000a_" sqref="E83:H117 E11:H11 E16:H16"/>
    <dataValidation allowBlank="1" showInputMessage="1" showErrorMessage="1" promptTitle="PACC" prompt="Este valor se calculará sumando los costos totales que posean el mismo Código de Catálogo de Bienes y Servicios." sqref="L282:L314 L11:L280"/>
    <dataValidation allowBlank="1" showInputMessage="1" showErrorMessage="1" promptTitle="PACC" prompt="Digite el precio unitario estimado._x000a_" sqref="J11:J299"/>
    <dataValidation allowBlank="1" showInputMessage="1" showErrorMessage="1" promptTitle="PACC" prompt="Digite la descripción de la compra o contratación." sqref="C11:C314"/>
    <dataValidation type="list" allowBlank="1" showInputMessage="1" showErrorMessage="1" promptTitle="PACC" prompt="Seleccione el Código de Bienes y Servicios._x000a_" sqref="B11:B314">
      <formula1>$U$11:$U$298</formula1>
    </dataValidation>
    <dataValidation type="list" allowBlank="1" showInputMessage="1" showErrorMessage="1" promptTitle="PACC" prompt="Seleccione el procedimiento de selección." sqref="M11:M314">
      <formula1>$X$11:$X$17</formula1>
    </dataValidation>
    <dataValidation allowBlank="1" showInputMessage="1" showErrorMessage="1" promptTitle="PACC" prompt="Digite las observaciones que considere." sqref="P11:P314"/>
    <dataValidation allowBlank="1" showInputMessage="1" showErrorMessage="1" promptTitle="PACC" prompt="Digite el valor adquirido." sqref="O11:O314"/>
    <dataValidation allowBlank="1" showInputMessage="1" showErrorMessage="1" promptTitle="PACC" prompt="Digite la fuente de financiamiento del procedimiento de referencia." sqref="N11:N314"/>
    <dataValidation allowBlank="1" showInputMessage="1" showErrorMessage="1" promptTitle="PACC" prompt="Digite la unidad de medida._x000a__x000a_" sqref="D11:D314"/>
    <dataValidation allowBlank="1" showInputMessage="1" showErrorMessage="1" promptTitle="PACC" prompt="La cantidad total resultará de la suma de las cantidades requeridas en cada trimestre. " sqref="I11:I314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ignoredErrors>
    <ignoredError sqref="L12:L21 L36:L38 L32:L33 L23:L25 L27 L22 L28:L31 L26 L34 L41 L44:L49 L51 L53:L54 L56:L57 L60:L61 L63:L65 L67:L80 L83:L105 L107:L112 L114:L179 L199 L198 L200:L209 L211 L210 L212:L252 L254 L253 L255:L294 L295:L307 L309:L312 L308 L313:L314 I11:I82 I83:I179 L180:L183 I180:I183 L184:L197 I184:I314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Laura Hernandez</cp:lastModifiedBy>
  <cp:lastPrinted>2012-12-05T04:03:25Z</cp:lastPrinted>
  <dcterms:created xsi:type="dcterms:W3CDTF">2010-12-13T15:49:00Z</dcterms:created>
  <dcterms:modified xsi:type="dcterms:W3CDTF">2014-01-10T19:02:23Z</dcterms:modified>
</cp:coreProperties>
</file>