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Panorama empleo\Panorama del empleo 2021\Febrero\"/>
    </mc:Choice>
  </mc:AlternateContent>
  <xr:revisionPtr revIDLastSave="0" documentId="13_ncr:1_{DD5742BF-A9C7-4DF9-A22C-D4C8ABCE46A0}" xr6:coauthVersionLast="46" xr6:coauthVersionMax="46" xr10:uidLastSave="{00000000-0000-0000-0000-000000000000}"/>
  <bookViews>
    <workbookView xWindow="-120" yWindow="-120" windowWidth="29040" windowHeight="15840" tabRatio="917" xr2:uid="{D8D8ADA9-A10B-4B60-A8BC-0BF78871FCE1}"/>
  </bookViews>
  <sheets>
    <sheet name="Índice_x0009_" sheetId="1" r:id="rId1"/>
    <sheet name="1" sheetId="2" r:id="rId2"/>
    <sheet name="2" sheetId="3" r:id="rId3"/>
    <sheet name="3" sheetId="4" r:id="rId4"/>
    <sheet name="4" sheetId="23" r:id="rId5"/>
    <sheet name="5" sheetId="5" r:id="rId6"/>
    <sheet name="6" sheetId="6" r:id="rId7"/>
    <sheet name="7" sheetId="26" r:id="rId8"/>
    <sheet name="8" sheetId="7" r:id="rId9"/>
    <sheet name="9" sheetId="43" r:id="rId10"/>
    <sheet name="10" sheetId="44" r:id="rId11"/>
    <sheet name="11" sheetId="8" r:id="rId12"/>
    <sheet name="12" sheetId="9" r:id="rId13"/>
    <sheet name="13" sheetId="27" r:id="rId14"/>
    <sheet name="14" sheetId="10" r:id="rId15"/>
    <sheet name="15" sheetId="45" r:id="rId16"/>
    <sheet name="16" sheetId="34" r:id="rId17"/>
    <sheet name="17" sheetId="39" r:id="rId18"/>
    <sheet name="18" sheetId="35" r:id="rId19"/>
    <sheet name="19" sheetId="36" r:id="rId20"/>
    <sheet name="20" sheetId="42" r:id="rId21"/>
    <sheet name="21" sheetId="37" r:id="rId22"/>
    <sheet name="22" sheetId="41" r:id="rId23"/>
  </sheets>
  <definedNames>
    <definedName name="_xlnm._FilterDatabase" localSheetId="10" hidden="1">'10'!$B$1:$D$12</definedName>
    <definedName name="_xlnm._FilterDatabase" localSheetId="14" hidden="1">'14'!$B$1:$D$26</definedName>
    <definedName name="_xlnm._FilterDatabase" localSheetId="15" hidden="1">'15'!$B$1:$D$3</definedName>
    <definedName name="_xlnm._FilterDatabase" localSheetId="16" hidden="1">'16'!$B$1:$D$3</definedName>
    <definedName name="_xlnm._FilterDatabase" localSheetId="17" hidden="1">'17'!$B$1:$D$3</definedName>
    <definedName name="_xlnm._FilterDatabase" localSheetId="18" hidden="1">'18'!$B$1:$D$3</definedName>
    <definedName name="_xlnm._FilterDatabase" localSheetId="19" hidden="1">'19'!$B$1:$D$3</definedName>
    <definedName name="_xlnm._FilterDatabase" localSheetId="20" hidden="1">'20'!$B$1:$D$3</definedName>
    <definedName name="_xlnm._FilterDatabase" localSheetId="21" hidden="1">'21'!$B$1:$D$3</definedName>
    <definedName name="_xlnm._FilterDatabase" localSheetId="22" hidden="1">'22'!$B$1:$D$3</definedName>
    <definedName name="_xlnm._FilterDatabase" localSheetId="9" hidden="1">'9'!$B$1:$D$26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3" l="1"/>
  <c r="V6" i="4" l="1"/>
  <c r="X6" i="4"/>
  <c r="Y6" i="4"/>
  <c r="Z6" i="4"/>
  <c r="W6" i="4"/>
  <c r="O6" i="3"/>
  <c r="N6" i="3"/>
  <c r="E7" i="34"/>
  <c r="F7" i="34" s="1"/>
  <c r="F7" i="8"/>
  <c r="E7" i="8"/>
  <c r="H7" i="44"/>
  <c r="H8" i="44"/>
  <c r="H9" i="44"/>
  <c r="H10" i="44"/>
  <c r="H11" i="44"/>
  <c r="H12" i="44"/>
  <c r="H6" i="44"/>
  <c r="L7" i="2"/>
  <c r="K7" i="2"/>
  <c r="G7" i="2"/>
  <c r="H7" i="2" s="1"/>
  <c r="E7" i="44"/>
  <c r="E8" i="44"/>
  <c r="E9" i="44"/>
  <c r="E10" i="44"/>
  <c r="E11" i="44"/>
  <c r="E12" i="44"/>
  <c r="E6" i="44"/>
  <c r="F6" i="8"/>
  <c r="E6" i="8"/>
  <c r="AA7" i="26"/>
  <c r="K6" i="2"/>
  <c r="G6" i="2" l="1"/>
  <c r="H6" i="2" s="1"/>
  <c r="L6" i="2"/>
</calcChain>
</file>

<file path=xl/sharedStrings.xml><?xml version="1.0" encoding="utf-8"?>
<sst xmlns="http://schemas.openxmlformats.org/spreadsheetml/2006/main" count="637" uniqueCount="223">
  <si>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</si>
  <si>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</si>
  <si>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</si>
  <si>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</si>
  <si>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</si>
  <si>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</si>
  <si>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</si>
  <si>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</si>
  <si>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</si>
  <si>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</si>
  <si>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</si>
  <si>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</si>
  <si>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</si>
  <si>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Cantidad Trabajadores</t>
  </si>
  <si>
    <t>Femenino</t>
  </si>
  <si>
    <t>Masculino</t>
  </si>
  <si>
    <t>Distribución de los trabajadores por Rango Salarial</t>
  </si>
  <si>
    <t>De 10 mil a 15 mil</t>
  </si>
  <si>
    <t>De 15 mil a 30 mil</t>
  </si>
  <si>
    <t>De 30 mil a 50 mil</t>
  </si>
  <si>
    <t>Provincia</t>
  </si>
  <si>
    <t>DISTRITO NACIONAL</t>
  </si>
  <si>
    <t>SANTO DOMINGO</t>
  </si>
  <si>
    <t>SANTIAGO DE LOS CABALLEROS</t>
  </si>
  <si>
    <t>ALTAGRACIA</t>
  </si>
  <si>
    <t>SAN CRISTOBAL</t>
  </si>
  <si>
    <t>LA ROMANA</t>
  </si>
  <si>
    <t>LA VEGA</t>
  </si>
  <si>
    <t>SAN PEDRO DE MACORIS</t>
  </si>
  <si>
    <t>PUERTO PLATA</t>
  </si>
  <si>
    <t>DUARTE</t>
  </si>
  <si>
    <t>MONSENOR NOUEL</t>
  </si>
  <si>
    <t>ESPAILLAT</t>
  </si>
  <si>
    <t>VALVERDE</t>
  </si>
  <si>
    <t>PERAVIA</t>
  </si>
  <si>
    <t>BARAHONA</t>
  </si>
  <si>
    <t>SANCHEZ RAMIREZ</t>
  </si>
  <si>
    <t>AZUA</t>
  </si>
  <si>
    <t>SAMANA</t>
  </si>
  <si>
    <t>HERMANAS MIRABAL</t>
  </si>
  <si>
    <t>MARIA TRINIDAD SANCHEZ</t>
  </si>
  <si>
    <t>MONTECRISTI</t>
  </si>
  <si>
    <t>SAN JUAN DE LA MAGUANA</t>
  </si>
  <si>
    <t>HATO MAYOR</t>
  </si>
  <si>
    <t>SANTIAGO RODRIGUEZ</t>
  </si>
  <si>
    <t>DAJABON</t>
  </si>
  <si>
    <t>MONTE PLATA</t>
  </si>
  <si>
    <t>EL SEYBO</t>
  </si>
  <si>
    <t>ELIAS PINA</t>
  </si>
  <si>
    <t>BAHORUCO</t>
  </si>
  <si>
    <t>SAN JOSE DE OCOA</t>
  </si>
  <si>
    <t>PEDERNALES</t>
  </si>
  <si>
    <t>INDEPENDENCIA</t>
  </si>
  <si>
    <t>Total</t>
  </si>
  <si>
    <t>Cantidad y distribución de Empleos por sector económico</t>
  </si>
  <si>
    <t>Servicios</t>
  </si>
  <si>
    <t>Administración Pública</t>
  </si>
  <si>
    <t>Alquiler de Viviendas</t>
  </si>
  <si>
    <t>Comercio</t>
  </si>
  <si>
    <t>Comunicaciones</t>
  </si>
  <si>
    <t>Electricidad, Gas y Agua</t>
  </si>
  <si>
    <t>Hoteles, Bares y Restaurantes</t>
  </si>
  <si>
    <t>Intermediación Financiera, Seguros y Otras</t>
  </si>
  <si>
    <t>Otros Servicios</t>
  </si>
  <si>
    <t>Servicios de Enseñanza</t>
  </si>
  <si>
    <t>Servicios de Salud</t>
  </si>
  <si>
    <t>Transporte y Almacenamiento</t>
  </si>
  <si>
    <t>Industrias</t>
  </si>
  <si>
    <t>Construcción</t>
  </si>
  <si>
    <t>Explotación de Minas y Canteras</t>
  </si>
  <si>
    <t>Manufactura</t>
  </si>
  <si>
    <t>Agropecuaria</t>
  </si>
  <si>
    <t>Cultivo de Cereales</t>
  </si>
  <si>
    <t>Cultivos Tradicionales</t>
  </si>
  <si>
    <t>Ganadería, Silvicultura y Pesca</t>
  </si>
  <si>
    <t>Servicios Agropecuarios</t>
  </si>
  <si>
    <t>Evolución Mensual de los empleadores registrados en el SDSS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</si>
  <si>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</si>
  <si>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</si>
  <si>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</si>
  <si>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</si>
  <si>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</si>
  <si>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</si>
  <si>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</si>
  <si>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</si>
  <si>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</si>
  <si>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>Sector Económico</t>
  </si>
  <si>
    <t>Tabla 10</t>
  </si>
  <si>
    <t>Evolución Mensual de los Trabajadores registrados en el SDSS</t>
  </si>
  <si>
    <t>Masa Salarial (RD$)</t>
  </si>
  <si>
    <t>Salario Promedio (RD$)</t>
  </si>
  <si>
    <t>De 5 mil a 10 mil</t>
  </si>
  <si>
    <t>Cantidad Empleos</t>
  </si>
  <si>
    <t>Absoluta</t>
  </si>
  <si>
    <t>%</t>
  </si>
  <si>
    <t>Salario promedio</t>
  </si>
  <si>
    <t>Variación Interanual Cantidad de trabajadores</t>
  </si>
  <si>
    <t>Cantidad de trabajadores</t>
  </si>
  <si>
    <t>18-30 años</t>
  </si>
  <si>
    <t>31-55 años</t>
  </si>
  <si>
    <t>Mayor de 55 años</t>
  </si>
  <si>
    <t>Rango Salarial (RD$)</t>
  </si>
  <si>
    <t>Cantidad trabajadores</t>
  </si>
  <si>
    <t>Cantidad y masa salarial de trabajadores activos en el SDSS por rango de edad</t>
  </si>
  <si>
    <t>Cantidad, masa salarial y  Salario Promedio de trabajadores activos en el SDSS por sexo</t>
  </si>
  <si>
    <t xml:space="preserve">Cantidad de trabajadores activos en el SDSS </t>
  </si>
  <si>
    <t>Grande</t>
  </si>
  <si>
    <t>Tabla 11</t>
  </si>
  <si>
    <t>Tabla 12</t>
  </si>
  <si>
    <t>Año 2020-2021</t>
  </si>
  <si>
    <t>Menos de 5 mil pesos</t>
  </si>
  <si>
    <t>Salario promedio (RD$)</t>
  </si>
  <si>
    <t xml:space="preserve">Sector económico </t>
  </si>
  <si>
    <t>Cantidad de Empleadores</t>
  </si>
  <si>
    <t>Variación Interanual</t>
  </si>
  <si>
    <t>Cantidad de Empresas</t>
  </si>
  <si>
    <t>Distribución de Empleadores</t>
  </si>
  <si>
    <t>Recaudaciones en RD$</t>
  </si>
  <si>
    <t>Porcentual</t>
  </si>
  <si>
    <t>Monto Recaudado (RD$)</t>
  </si>
  <si>
    <t>Cantidad de Facturas</t>
  </si>
  <si>
    <t>Cantidad Empresas</t>
  </si>
  <si>
    <t>No Identificado</t>
  </si>
  <si>
    <t>Entidad</t>
  </si>
  <si>
    <t>BANCO POPULAR</t>
  </si>
  <si>
    <t>BANCO BHD</t>
  </si>
  <si>
    <t>SCOTIABANK</t>
  </si>
  <si>
    <t>BANCO SANTA CRUZ</t>
  </si>
  <si>
    <t>CITI</t>
  </si>
  <si>
    <t>BANCO BDI</t>
  </si>
  <si>
    <t>BANCO LOPEZ DE HARO</t>
  </si>
  <si>
    <t>BANCO MULTIPLE VIMENCA, S. A.</t>
  </si>
  <si>
    <t>BANESCO BANCO MULTIPLE, S. A.</t>
  </si>
  <si>
    <t>BANCO PROMERICA</t>
  </si>
  <si>
    <t>ASOC. CIBAO DE AHORROS Y PRESTAMOS</t>
  </si>
  <si>
    <t>SFS</t>
  </si>
  <si>
    <t>SVDS</t>
  </si>
  <si>
    <t>SRL</t>
  </si>
  <si>
    <t>BANCO MULTIPLE CARIBE INTERNACIONAL,S.A.</t>
  </si>
  <si>
    <t>Cantidad de trabajadores activos en el SDSS  por rango salarial y rango de edad</t>
  </si>
  <si>
    <t>Cantidad de empleadores en el SDSS por provincia</t>
  </si>
  <si>
    <t xml:space="preserve">Cantidad de empleadores activos en el SDSS por tamaño de empresa </t>
  </si>
  <si>
    <t>Tabla 13</t>
  </si>
  <si>
    <t>Tabla 14</t>
  </si>
  <si>
    <t>Tabla 15</t>
  </si>
  <si>
    <t>Tabla 16</t>
  </si>
  <si>
    <t>Tabla 17</t>
  </si>
  <si>
    <t>Ingresos recaudados por la TSS</t>
  </si>
  <si>
    <t>Ingresos recaudados por la TSS por entidad financiera</t>
  </si>
  <si>
    <t>Ingresos recaudados por la TSS por sector económico</t>
  </si>
  <si>
    <t>Ingresos recaudados por la TSS por aporte</t>
  </si>
  <si>
    <t>Ingresos recaudados por la TSS por rubro</t>
  </si>
  <si>
    <t>Empleador</t>
  </si>
  <si>
    <t>Empleado</t>
  </si>
  <si>
    <t>Más de 50 mil</t>
  </si>
  <si>
    <t>Cantidad de trabajadores por Rango Salarial</t>
  </si>
  <si>
    <t xml:space="preserve">Menos de 5 mil </t>
  </si>
  <si>
    <t>Micro</t>
  </si>
  <si>
    <t>Mediano</t>
  </si>
  <si>
    <t xml:space="preserve">Pequeño </t>
  </si>
  <si>
    <t>Pequeño</t>
  </si>
  <si>
    <t xml:space="preserve">Distribución </t>
  </si>
  <si>
    <t>Cantidad de Trabajadores</t>
  </si>
  <si>
    <t>Distribución %</t>
  </si>
  <si>
    <t>Cantidad de Empleos</t>
  </si>
  <si>
    <t>Distribución % Empleos</t>
  </si>
  <si>
    <t>Cantidad Empleadores por tamaño de empleador</t>
  </si>
  <si>
    <t>Distribución Empleadores por tamaño de empleador</t>
  </si>
  <si>
    <t>Departamento de Gestión de Explotación de Datos</t>
  </si>
  <si>
    <t>Dirección de Tecnología de la Información y Comunicación</t>
  </si>
  <si>
    <t>`</t>
  </si>
  <si>
    <t>Otros Rubros</t>
  </si>
  <si>
    <t>*Otros rubros= Aportes voluntario y aporte per cápita adicional</t>
  </si>
  <si>
    <t>Sector económico</t>
  </si>
  <si>
    <t xml:space="preserve">SFS  </t>
  </si>
  <si>
    <t xml:space="preserve">SVDS  </t>
  </si>
  <si>
    <t xml:space="preserve">SRL  </t>
  </si>
  <si>
    <t>No identificado</t>
  </si>
  <si>
    <t xml:space="preserve">Total  </t>
  </si>
  <si>
    <t>Tabla 18</t>
  </si>
  <si>
    <t>Tabla 19</t>
  </si>
  <si>
    <t xml:space="preserve">Empleador  </t>
  </si>
  <si>
    <t xml:space="preserve">Empleado  </t>
  </si>
  <si>
    <t xml:space="preserve">Otros Rubros  </t>
  </si>
  <si>
    <t>Tabla 20</t>
  </si>
  <si>
    <t>Rango salarial</t>
  </si>
  <si>
    <t>Privado</t>
  </si>
  <si>
    <t>Cantidad de empleos activos en el SDSS por tipo de empresa y rango salarial</t>
  </si>
  <si>
    <t>Tabla 21</t>
  </si>
  <si>
    <t>Cantidad de empleos activos en el SDSS por sector económico y rango salarial</t>
  </si>
  <si>
    <t>por tamaño de empleador</t>
  </si>
  <si>
    <t>Cantidad de trabajadores activos en el SDSS por tamaño de empleador</t>
  </si>
  <si>
    <t>Cantidad y Masa salarial de trabajadores activos en el SDSS por provincia</t>
  </si>
  <si>
    <t>Cantidad de empleos</t>
  </si>
  <si>
    <t>Cantidad empleos</t>
  </si>
  <si>
    <t>Público</t>
  </si>
  <si>
    <t>Mora</t>
  </si>
  <si>
    <t>Índice</t>
  </si>
  <si>
    <t>Cantidad de empleadores activos en el SDSS por  sector económico</t>
  </si>
  <si>
    <t>Cantidad de empleadores activos en el SDSS por sector económico</t>
  </si>
  <si>
    <t>1. Menos de 5 mil pesos</t>
  </si>
  <si>
    <t>2. De 5 mil a 10 mil</t>
  </si>
  <si>
    <t>3. De 10 mil a 15 mil</t>
  </si>
  <si>
    <t>4. De 15 mil a 30 mil</t>
  </si>
  <si>
    <t>4. De 30 mil a 50 mil</t>
  </si>
  <si>
    <t>5. Mas de 50 mil</t>
  </si>
  <si>
    <t xml:space="preserve">Total </t>
  </si>
  <si>
    <t>5. De 30 mil a 50 mil</t>
  </si>
  <si>
    <t>6. Mas de 50 mil</t>
  </si>
  <si>
    <t>Privada</t>
  </si>
  <si>
    <t>Pública</t>
  </si>
  <si>
    <t>BANRESERVAS</t>
  </si>
  <si>
    <t>Tabla 22</t>
  </si>
  <si>
    <t>Cantidad de empleadores activos en el SDSS por tipo de empresa</t>
  </si>
  <si>
    <t>Febrero 2021</t>
  </si>
  <si>
    <t>Menor de 18 años</t>
  </si>
  <si>
    <t>Cantidad de empleadores</t>
  </si>
  <si>
    <t>Cantidad de trabajadores por rango de edad</t>
  </si>
  <si>
    <t>Cantidad de empleos por rango de edad</t>
  </si>
  <si>
    <t>Cantidad de empleos por Rango Salarial</t>
  </si>
  <si>
    <t>Cantidad de empleos por tamaño de empleador</t>
  </si>
  <si>
    <t>Cantidad Trabajadores por tamaño de empleador</t>
  </si>
  <si>
    <t>*Los ingresos recaudados incluyen la mora generada dentro de cada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</si>
</sst>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  <numFmt numFmtId="167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i/>
      <sz val="10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B8A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1B8AA"/>
        <bgColor theme="4" tint="0.79998168889431442"/>
      </patternFill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6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2"/>
    <xf numFmtId="0" fontId="9" fillId="0" borderId="0" xfId="2" applyFill="1"/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vertical="center"/>
    </xf>
    <xf numFmtId="10" fontId="6" fillId="0" borderId="0" xfId="1" applyNumberFormat="1" applyFont="1"/>
    <xf numFmtId="0" fontId="5" fillId="0" borderId="0" xfId="0" applyFont="1" applyAlignment="1">
      <alignment vertical="center" wrapText="1"/>
    </xf>
    <xf numFmtId="0" fontId="5" fillId="0" borderId="0" xfId="0" applyFont="1" applyBorder="1" applyAlignment="1"/>
    <xf numFmtId="0" fontId="6" fillId="0" borderId="0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/>
    <xf numFmtId="0" fontId="6" fillId="0" borderId="6" xfId="0" applyFont="1" applyBorder="1"/>
    <xf numFmtId="164" fontId="3" fillId="0" borderId="0" xfId="0" applyNumberFormat="1" applyFont="1"/>
    <xf numFmtId="164" fontId="6" fillId="0" borderId="0" xfId="0" applyNumberFormat="1" applyFont="1"/>
    <xf numFmtId="0" fontId="12" fillId="0" borderId="0" xfId="0" applyFont="1"/>
    <xf numFmtId="10" fontId="6" fillId="0" borderId="0" xfId="0" applyNumberFormat="1" applyFont="1"/>
    <xf numFmtId="43" fontId="6" fillId="0" borderId="0" xfId="0" applyNumberFormat="1" applyFont="1"/>
    <xf numFmtId="166" fontId="6" fillId="0" borderId="0" xfId="0" applyNumberFormat="1" applyFont="1"/>
    <xf numFmtId="3" fontId="6" fillId="0" borderId="0" xfId="0" applyNumberFormat="1" applyFont="1"/>
    <xf numFmtId="0" fontId="4" fillId="0" borderId="0" xfId="0" applyFont="1" applyBorder="1" applyAlignment="1">
      <alignment vertical="center"/>
    </xf>
    <xf numFmtId="0" fontId="0" fillId="0" borderId="0" xfId="0"/>
    <xf numFmtId="0" fontId="12" fillId="0" borderId="0" xfId="0" applyFont="1"/>
    <xf numFmtId="167" fontId="6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4" fontId="6" fillId="0" borderId="2" xfId="3" applyNumberFormat="1" applyFont="1" applyBorder="1"/>
    <xf numFmtId="0" fontId="7" fillId="2" borderId="2" xfId="0" applyFont="1" applyFill="1" applyBorder="1" applyAlignment="1">
      <alignment horizontal="center"/>
    </xf>
    <xf numFmtId="10" fontId="6" fillId="0" borderId="2" xfId="1" applyNumberFormat="1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right" vertical="center"/>
    </xf>
    <xf numFmtId="166" fontId="15" fillId="0" borderId="2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166" fontId="16" fillId="0" borderId="2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center" vertical="center"/>
    </xf>
    <xf numFmtId="166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166" fontId="15" fillId="0" borderId="2" xfId="0" applyNumberFormat="1" applyFont="1" applyBorder="1" applyAlignment="1">
      <alignment vertical="center"/>
    </xf>
    <xf numFmtId="10" fontId="15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166" fontId="16" fillId="0" borderId="2" xfId="0" applyNumberFormat="1" applyFont="1" applyBorder="1" applyAlignment="1">
      <alignment vertical="center"/>
    </xf>
    <xf numFmtId="10" fontId="16" fillId="0" borderId="2" xfId="0" applyNumberFormat="1" applyFont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165" fontId="15" fillId="0" borderId="2" xfId="3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166" fontId="16" fillId="3" borderId="2" xfId="0" applyNumberFormat="1" applyFont="1" applyFill="1" applyBorder="1" applyAlignment="1">
      <alignment vertical="center"/>
    </xf>
    <xf numFmtId="10" fontId="16" fillId="3" borderId="2" xfId="1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10" fontId="15" fillId="0" borderId="2" xfId="1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indent="1"/>
    </xf>
    <xf numFmtId="10" fontId="16" fillId="0" borderId="2" xfId="1" applyNumberFormat="1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left"/>
    </xf>
    <xf numFmtId="164" fontId="17" fillId="8" borderId="2" xfId="0" applyNumberFormat="1" applyFont="1" applyFill="1" applyBorder="1"/>
    <xf numFmtId="0" fontId="18" fillId="0" borderId="2" xfId="0" applyFont="1" applyBorder="1" applyAlignment="1">
      <alignment horizontal="left" indent="1"/>
    </xf>
    <xf numFmtId="164" fontId="18" fillId="0" borderId="2" xfId="0" applyNumberFormat="1" applyFont="1" applyBorder="1"/>
    <xf numFmtId="164" fontId="17" fillId="0" borderId="2" xfId="3" applyNumberFormat="1" applyFont="1" applyBorder="1"/>
    <xf numFmtId="0" fontId="18" fillId="0" borderId="2" xfId="0" applyFont="1" applyBorder="1" applyAlignment="1">
      <alignment horizontal="left"/>
    </xf>
    <xf numFmtId="165" fontId="18" fillId="0" borderId="2" xfId="0" applyNumberFormat="1" applyFont="1" applyBorder="1"/>
    <xf numFmtId="0" fontId="17" fillId="0" borderId="2" xfId="0" applyFont="1" applyBorder="1" applyAlignment="1">
      <alignment horizontal="left"/>
    </xf>
    <xf numFmtId="164" fontId="17" fillId="0" borderId="2" xfId="0" applyNumberFormat="1" applyFont="1" applyBorder="1"/>
    <xf numFmtId="165" fontId="17" fillId="0" borderId="2" xfId="0" applyNumberFormat="1" applyFont="1" applyBorder="1"/>
    <xf numFmtId="0" fontId="18" fillId="0" borderId="2" xfId="0" applyFont="1" applyBorder="1"/>
    <xf numFmtId="0" fontId="15" fillId="0" borderId="2" xfId="0" applyFont="1" applyFill="1" applyBorder="1" applyAlignment="1">
      <alignment vertical="center"/>
    </xf>
    <xf numFmtId="3" fontId="15" fillId="0" borderId="2" xfId="0" applyNumberFormat="1" applyFont="1" applyFill="1" applyBorder="1" applyAlignment="1">
      <alignment vertical="center"/>
    </xf>
    <xf numFmtId="10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right" vertical="center"/>
    </xf>
    <xf numFmtId="9" fontId="16" fillId="0" borderId="2" xfId="0" applyNumberFormat="1" applyFont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10" fontId="16" fillId="3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165" fontId="15" fillId="0" borderId="2" xfId="3" applyNumberFormat="1" applyFont="1" applyBorder="1" applyAlignment="1">
      <alignment vertical="center"/>
    </xf>
    <xf numFmtId="166" fontId="18" fillId="0" borderId="2" xfId="0" applyNumberFormat="1" applyFont="1" applyBorder="1"/>
    <xf numFmtId="3" fontId="18" fillId="0" borderId="2" xfId="0" applyNumberFormat="1" applyFont="1" applyBorder="1"/>
    <xf numFmtId="0" fontId="15" fillId="0" borderId="2" xfId="0" applyFont="1" applyBorder="1" applyAlignment="1">
      <alignment horizontal="right" vertical="center"/>
    </xf>
    <xf numFmtId="165" fontId="14" fillId="2" borderId="2" xfId="0" applyNumberFormat="1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left"/>
    </xf>
    <xf numFmtId="165" fontId="17" fillId="7" borderId="2" xfId="0" applyNumberFormat="1" applyFont="1" applyFill="1" applyBorder="1"/>
    <xf numFmtId="0" fontId="17" fillId="0" borderId="2" xfId="0" applyFont="1" applyFill="1" applyBorder="1" applyAlignment="1">
      <alignment horizontal="left"/>
    </xf>
    <xf numFmtId="165" fontId="17" fillId="0" borderId="2" xfId="0" applyNumberFormat="1" applyFont="1" applyFill="1" applyBorder="1"/>
    <xf numFmtId="0" fontId="19" fillId="7" borderId="2" xfId="0" applyFont="1" applyFill="1" applyBorder="1" applyAlignment="1">
      <alignment horizontal="left"/>
    </xf>
    <xf numFmtId="165" fontId="19" fillId="7" borderId="2" xfId="0" applyNumberFormat="1" applyFont="1" applyFill="1" applyBorder="1"/>
    <xf numFmtId="0" fontId="20" fillId="0" borderId="2" xfId="0" applyFont="1" applyBorder="1" applyAlignment="1">
      <alignment horizontal="left" indent="1"/>
    </xf>
    <xf numFmtId="165" fontId="20" fillId="0" borderId="2" xfId="0" applyNumberFormat="1" applyFont="1" applyBorder="1"/>
    <xf numFmtId="0" fontId="19" fillId="0" borderId="2" xfId="0" applyFont="1" applyFill="1" applyBorder="1" applyAlignment="1">
      <alignment horizontal="left"/>
    </xf>
    <xf numFmtId="165" fontId="19" fillId="0" borderId="2" xfId="0" applyNumberFormat="1" applyFont="1" applyFill="1" applyBorder="1"/>
    <xf numFmtId="165" fontId="16" fillId="0" borderId="2" xfId="0" applyNumberFormat="1" applyFont="1" applyBorder="1" applyAlignment="1">
      <alignment vertical="center"/>
    </xf>
    <xf numFmtId="0" fontId="18" fillId="0" borderId="0" xfId="0" applyFont="1"/>
    <xf numFmtId="0" fontId="3" fillId="0" borderId="0" xfId="0" applyFont="1" applyBorder="1" applyAlignme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164" fontId="18" fillId="0" borderId="2" xfId="0" applyNumberFormat="1" applyFont="1" applyBorder="1" applyAlignment="1">
      <alignment horizontal="right"/>
    </xf>
    <xf numFmtId="164" fontId="18" fillId="0" borderId="2" xfId="3" applyNumberFormat="1" applyFont="1" applyBorder="1" applyAlignment="1">
      <alignment horizontal="right"/>
    </xf>
    <xf numFmtId="10" fontId="18" fillId="0" borderId="2" xfId="1" applyNumberFormat="1" applyFont="1" applyBorder="1" applyAlignment="1">
      <alignment horizontal="right"/>
    </xf>
    <xf numFmtId="165" fontId="18" fillId="0" borderId="2" xfId="0" applyNumberFormat="1" applyFont="1" applyBorder="1" applyAlignment="1">
      <alignment horizontal="right"/>
    </xf>
    <xf numFmtId="9" fontId="18" fillId="0" borderId="2" xfId="1" applyFont="1" applyBorder="1" applyAlignment="1">
      <alignment horizontal="right"/>
    </xf>
    <xf numFmtId="49" fontId="13" fillId="2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  <xf numFmtId="49" fontId="13" fillId="5" borderId="2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49" fontId="13" fillId="5" borderId="2" xfId="0" applyNumberFormat="1" applyFont="1" applyFill="1" applyBorder="1" applyAlignment="1">
      <alignment horizontal="center" vertical="center"/>
    </xf>
    <xf numFmtId="3" fontId="15" fillId="0" borderId="2" xfId="0" applyNumberFormat="1" applyFont="1" applyBorder="1" applyAlignment="1">
      <alignment horizontal="right"/>
    </xf>
    <xf numFmtId="166" fontId="15" fillId="0" borderId="2" xfId="0" applyNumberFormat="1" applyFont="1" applyBorder="1" applyAlignment="1">
      <alignment horizontal="right"/>
    </xf>
    <xf numFmtId="165" fontId="18" fillId="0" borderId="2" xfId="3" applyNumberFormat="1" applyFont="1" applyBorder="1" applyAlignment="1">
      <alignment horizontal="right"/>
    </xf>
    <xf numFmtId="0" fontId="15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165" fontId="6" fillId="0" borderId="0" xfId="3" applyNumberFormat="1" applyFont="1"/>
    <xf numFmtId="10" fontId="15" fillId="0" borderId="2" xfId="1" applyNumberFormat="1" applyFont="1" applyBorder="1" applyAlignment="1">
      <alignment horizontal="right" vertical="center"/>
    </xf>
    <xf numFmtId="3" fontId="15" fillId="0" borderId="0" xfId="0" applyNumberFormat="1" applyFont="1"/>
    <xf numFmtId="164" fontId="18" fillId="0" borderId="0" xfId="0" applyNumberFormat="1" applyFont="1" applyBorder="1"/>
    <xf numFmtId="0" fontId="0" fillId="0" borderId="0" xfId="0" applyAlignment="1">
      <alignment vertic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A8CC9B80-52EB-4C7F-ADCE-8CEAA052F465}"/>
  </tableStyles>
  <colors>
    <mruColors>
      <color rgb="FF01B8AA"/>
      <color rgb="FF016B63"/>
      <color rgb="FF319B91"/>
      <color rgb="FF35A79C"/>
      <color rgb="FF54B2A9"/>
      <color rgb="FF0096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781049</xdr:colOff>
      <xdr:row>0</xdr:row>
      <xdr:rowOff>180975</xdr:rowOff>
    </xdr:from>
    <xdr:to>
      <xdr:col>2</xdr:col>
      <xdr:colOff>1876424</xdr:colOff>
      <xdr:row>6</xdr:row>
      <xdr:rowOff>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B6064-1001-496A-99AC-3A9A59F193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225" t="11236" r="4377" b="7435"/>
        <a:stretch/>
      </xdr:blipFill>
      <xdr:spPr>
        <a:xfrm>
          <a:off x="2000249" y="180975"/>
          <a:ext cx="1095375" cy="962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39602-C466-4F01-AD25-CB711CAEE3BC}">
  <dimension ref="B7:H35"/>
  <sheetViews>
    <sheetView showGridLines="0" tabSelected="1" workbookViewId="0">
      <selection activeCell="E13" sqref="E13"/>
    </sheetView>
  </sheetViews>
  <sheetFormatPr defaultRowHeight="15" x14ac:dyDescent="0.25"/>
  <cols>
    <col min="3" max="3" width="80.42578125" bestFit="1" customWidth="1"/>
  </cols>
  <sheetData>
    <row r="7" spans="2:8" x14ac:dyDescent="0.25">
      <c r="C7" t="s">
        <v>168</v>
      </c>
    </row>
    <row r="8" spans="2:8" x14ac:dyDescent="0.25">
      <c r="C8" s="15" t="s">
        <v>169</v>
      </c>
    </row>
    <row r="12" spans="2:8" ht="18.75" x14ac:dyDescent="0.3">
      <c r="C12" s="134" t="s">
        <v>197</v>
      </c>
      <c r="D12" s="134"/>
    </row>
    <row r="14" spans="2:8" x14ac:dyDescent="0.25">
      <c r="B14" s="6">
        <v>1</v>
      </c>
      <c r="C14" s="2" t="s">
        <v>88</v>
      </c>
    </row>
    <row r="15" spans="2:8" x14ac:dyDescent="0.25">
      <c r="B15" s="5">
        <v>2</v>
      </c>
      <c r="C15" s="2" t="s">
        <v>104</v>
      </c>
      <c r="D15" s="2"/>
      <c r="E15" s="2"/>
    </row>
    <row r="16" spans="2:8" x14ac:dyDescent="0.25">
      <c r="B16" s="5">
        <v>3</v>
      </c>
      <c r="C16" s="2" t="s">
        <v>103</v>
      </c>
      <c r="D16" s="2"/>
      <c r="E16" s="2"/>
      <c r="F16" s="2"/>
      <c r="G16" s="2"/>
      <c r="H16" s="2"/>
    </row>
    <row r="17" spans="2:8" x14ac:dyDescent="0.25">
      <c r="B17" s="5">
        <v>4</v>
      </c>
      <c r="C17" s="3" t="s">
        <v>139</v>
      </c>
      <c r="D17" s="2"/>
      <c r="E17" s="2"/>
      <c r="F17" s="2"/>
      <c r="G17" s="2"/>
      <c r="H17" s="2"/>
    </row>
    <row r="18" spans="2:8" x14ac:dyDescent="0.25">
      <c r="B18" s="5">
        <v>5</v>
      </c>
      <c r="C18" s="3" t="s">
        <v>16</v>
      </c>
      <c r="D18" s="3"/>
      <c r="E18" s="3"/>
      <c r="F18" s="3"/>
      <c r="G18" s="3"/>
      <c r="H18" s="3"/>
    </row>
    <row r="19" spans="2:8" x14ac:dyDescent="0.25">
      <c r="B19" s="5">
        <v>6</v>
      </c>
      <c r="C19" s="3" t="s">
        <v>192</v>
      </c>
      <c r="D19" s="3"/>
      <c r="E19" s="3"/>
      <c r="F19" s="3"/>
      <c r="G19" s="3"/>
    </row>
    <row r="20" spans="2:8" x14ac:dyDescent="0.25">
      <c r="B20" s="5">
        <v>7</v>
      </c>
      <c r="C20" s="3" t="s">
        <v>191</v>
      </c>
      <c r="D20" s="3"/>
      <c r="E20" s="3"/>
      <c r="F20" s="3"/>
      <c r="G20" s="3"/>
    </row>
    <row r="21" spans="2:8" x14ac:dyDescent="0.25">
      <c r="B21" s="5">
        <v>8</v>
      </c>
      <c r="C21" s="4" t="s">
        <v>54</v>
      </c>
      <c r="D21" s="4"/>
      <c r="E21" s="4"/>
    </row>
    <row r="22" spans="2:8" x14ac:dyDescent="0.25">
      <c r="B22" s="5">
        <v>9</v>
      </c>
      <c r="C22" s="3" t="s">
        <v>189</v>
      </c>
      <c r="D22" s="3"/>
      <c r="E22" s="3"/>
    </row>
    <row r="23" spans="2:8" x14ac:dyDescent="0.25">
      <c r="B23" s="5">
        <v>10</v>
      </c>
      <c r="C23" s="3" t="s">
        <v>187</v>
      </c>
      <c r="D23" s="3"/>
      <c r="E23" s="3"/>
    </row>
    <row r="24" spans="2:8" x14ac:dyDescent="0.25">
      <c r="B24" s="5">
        <v>11</v>
      </c>
      <c r="C24" s="2" t="s">
        <v>76</v>
      </c>
      <c r="D24" s="2"/>
      <c r="E24" s="2"/>
      <c r="F24" s="2"/>
      <c r="G24" s="2"/>
    </row>
    <row r="25" spans="2:8" x14ac:dyDescent="0.25">
      <c r="B25" s="5">
        <v>12</v>
      </c>
      <c r="C25" s="2" t="s">
        <v>140</v>
      </c>
      <c r="D25" s="2"/>
      <c r="E25" s="2"/>
      <c r="F25" s="2"/>
      <c r="G25" s="2"/>
      <c r="H25" s="2"/>
    </row>
    <row r="26" spans="2:8" x14ac:dyDescent="0.25">
      <c r="B26" s="5">
        <v>13</v>
      </c>
      <c r="C26" s="2" t="s">
        <v>141</v>
      </c>
    </row>
    <row r="27" spans="2:8" x14ac:dyDescent="0.25">
      <c r="B27" s="5">
        <v>14</v>
      </c>
      <c r="C27" s="2" t="s">
        <v>198</v>
      </c>
    </row>
    <row r="28" spans="2:8" x14ac:dyDescent="0.25">
      <c r="B28" s="5">
        <v>15</v>
      </c>
      <c r="C28" s="2" t="s">
        <v>213</v>
      </c>
    </row>
    <row r="29" spans="2:8" x14ac:dyDescent="0.25">
      <c r="B29" s="5">
        <v>16</v>
      </c>
      <c r="C29" s="2" t="s">
        <v>147</v>
      </c>
    </row>
    <row r="30" spans="2:8" x14ac:dyDescent="0.25">
      <c r="B30" s="5">
        <v>17</v>
      </c>
      <c r="C30" s="2" t="s">
        <v>148</v>
      </c>
      <c r="D30" s="25"/>
      <c r="E30" s="25"/>
      <c r="F30" s="25"/>
      <c r="G30" s="25"/>
      <c r="H30" s="25"/>
    </row>
    <row r="31" spans="2:8" x14ac:dyDescent="0.25">
      <c r="B31" s="6">
        <v>18</v>
      </c>
      <c r="C31" s="2" t="s">
        <v>149</v>
      </c>
      <c r="D31" s="2"/>
      <c r="E31" s="2"/>
      <c r="F31" s="2"/>
      <c r="G31" s="2"/>
      <c r="H31" s="2"/>
    </row>
    <row r="32" spans="2:8" x14ac:dyDescent="0.25">
      <c r="B32" s="5">
        <v>19</v>
      </c>
      <c r="C32" s="2" t="s">
        <v>150</v>
      </c>
      <c r="D32" s="2"/>
      <c r="E32" s="2"/>
      <c r="F32" s="2"/>
      <c r="G32" s="2"/>
      <c r="H32" s="2"/>
    </row>
    <row r="33" spans="2:8" x14ac:dyDescent="0.25">
      <c r="B33" s="5">
        <v>20</v>
      </c>
      <c r="C33" s="2" t="s">
        <v>151</v>
      </c>
      <c r="D33" s="2"/>
      <c r="E33" s="2"/>
      <c r="F33" s="25"/>
      <c r="G33" s="25"/>
      <c r="H33" s="25"/>
    </row>
    <row r="34" spans="2:8" x14ac:dyDescent="0.25">
      <c r="B34" s="5">
        <v>21</v>
      </c>
      <c r="C34" s="29" t="s">
        <v>151</v>
      </c>
      <c r="D34" s="29"/>
      <c r="E34" s="29"/>
      <c r="F34" s="29"/>
      <c r="G34" s="29"/>
      <c r="H34" s="29"/>
    </row>
    <row r="35" spans="2:8" x14ac:dyDescent="0.25">
      <c r="B35" s="5">
        <v>22</v>
      </c>
      <c r="C35" s="3" t="s">
        <v>150</v>
      </c>
      <c r="D35" s="3"/>
      <c r="E35" s="3"/>
      <c r="F35" s="3"/>
      <c r="G35" s="3"/>
      <c r="H35" s="25"/>
    </row>
  </sheetData>
  <mergeCells count="1">
    <mergeCell ref="C12:D12"/>
  </mergeCells>
  <hyperlinks>
    <hyperlink ref="B14" location="'Tablas 1'!A1" display="'Tablas 1'!A1" xr:uid="{121A27AF-F321-45B2-ACFF-369DFC17C89C}"/>
    <hyperlink ref="B15" location="'2'!A1" display="'2'!A1" xr:uid="{1D8B8FA0-B4CF-41B0-9F41-6303D1C9D045}"/>
    <hyperlink ref="B16" location="'3'!A1" display="'3'!A1" xr:uid="{73857056-4044-44C4-9BF8-39C357D09C26}"/>
    <hyperlink ref="B17" location="'4'!A1" display="'4'!A1" xr:uid="{9FAB248E-E383-4FFA-9676-AE377A36D6F3}"/>
    <hyperlink ref="B18" location="'5'!A1" display="'5'!A1" xr:uid="{A625F0BF-40C3-4BAB-946B-3C4D30C490DE}"/>
    <hyperlink ref="B19" location="'6'!A1" display="'6'!A1" xr:uid="{227DBB29-C96B-4551-9E4E-8E600875C1F7}"/>
    <hyperlink ref="B20" location="'7'!A1" display="'7'!A1" xr:uid="{CFA02D64-2597-4FAD-958E-F8C143FA3850}"/>
    <hyperlink ref="B21" location="'8'!A1" display="'8'!A1" xr:uid="{DAED494F-9CDA-4AFC-BAE8-18CF1D6A8BB8}"/>
    <hyperlink ref="B22" location="'9'!A1" display="'9'!A1" xr:uid="{4416D514-256C-4A14-854A-C7E7F1074DF3}"/>
    <hyperlink ref="B23" location="'10'!A1" display="'10'!A1" xr:uid="{7D8FAD8F-AC7F-4157-9FDE-46AC23DEAE88}"/>
    <hyperlink ref="B24" location="'11'!A1" display="'11'!A1" xr:uid="{BB09761F-BCF6-48A2-AA38-35CA0EA8FDB2}"/>
    <hyperlink ref="B25" location="'12'!A1" display="'12'!A1" xr:uid="{932F0B69-C4B9-4D10-AF0C-4E04545C5FFF}"/>
    <hyperlink ref="B26" location="'13'!A1" display="'13'!A1" xr:uid="{86C7E3A2-0D90-432A-A68A-2ECAF107756A}"/>
    <hyperlink ref="B27" location="'14'!A1" display="'14'!A1" xr:uid="{A46A77C2-A109-430E-805D-0ADF0A9BFB3E}"/>
    <hyperlink ref="B28" location="'15'!A1" display="'15'!A1" xr:uid="{ABE2B966-93C2-4874-88BF-FA61040B067E}"/>
    <hyperlink ref="B29" location="'16'!A1" display="'16'!A1" xr:uid="{BCA6917C-6627-4B30-8A36-1F22601A3C2B}"/>
    <hyperlink ref="B30" location="'17'!A1" display="'17'!A1" xr:uid="{7721BAB4-DD9A-4D43-B7D8-6C446562CB2B}"/>
    <hyperlink ref="B31" location="'18'!A1" display="'18'!A1" xr:uid="{45BB79D0-ABBA-45CB-AE61-8DEA37947C0F}"/>
    <hyperlink ref="B33" location="'20'!A1" display="'20'!A1" xr:uid="{DBD321A5-41EC-45EB-8979-3913F6E41555}"/>
    <hyperlink ref="B34" location="'21'!A1" display="'21'!A1" xr:uid="{99B8E6C9-B565-42D5-A6F8-E0D2E796C7F8}"/>
    <hyperlink ref="B32" location="'19'!A1" display="'19'!A1" xr:uid="{F4173356-A98A-4B0E-982C-6D0AAE77C1E5}"/>
    <hyperlink ref="B35" location="'22'!A1" display="'22'!A1" xr:uid="{18650771-CD76-451C-97DC-F88624FA5552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3580-943D-421F-A459-5137D460DE58}">
  <dimension ref="B1:I29"/>
  <sheetViews>
    <sheetView showGridLines="0" workbookViewId="0">
      <selection activeCell="B5" sqref="B5:I27"/>
    </sheetView>
  </sheetViews>
  <sheetFormatPr defaultRowHeight="12.75" x14ac:dyDescent="0.2"/>
  <cols>
    <col min="1" max="1" width="9.140625" style="1"/>
    <col min="2" max="2" width="36.5703125" style="1" bestFit="1" customWidth="1"/>
    <col min="3" max="3" width="16.42578125" style="1" bestFit="1" customWidth="1"/>
    <col min="4" max="4" width="13.28515625" style="1" bestFit="1" customWidth="1"/>
    <col min="5" max="7" width="14.140625" style="1" bestFit="1" customWidth="1"/>
    <col min="8" max="8" width="11" style="1" bestFit="1" customWidth="1"/>
    <col min="9" max="9" width="9" style="1" bestFit="1" customWidth="1"/>
    <col min="10" max="16384" width="9.140625" style="1"/>
  </cols>
  <sheetData>
    <row r="1" spans="2:9" x14ac:dyDescent="0.2">
      <c r="B1" s="158" t="s">
        <v>85</v>
      </c>
      <c r="C1" s="158"/>
      <c r="D1" s="158"/>
      <c r="E1" s="158"/>
      <c r="F1" s="158"/>
      <c r="G1" s="158"/>
      <c r="H1" s="158"/>
      <c r="I1" s="158"/>
    </row>
    <row r="2" spans="2:9" x14ac:dyDescent="0.2">
      <c r="B2" s="158" t="s">
        <v>189</v>
      </c>
      <c r="C2" s="158"/>
      <c r="D2" s="158"/>
      <c r="E2" s="158"/>
      <c r="F2" s="158"/>
      <c r="G2" s="158"/>
      <c r="H2" s="158"/>
      <c r="I2" s="158"/>
    </row>
    <row r="3" spans="2:9" x14ac:dyDescent="0.2">
      <c r="B3" s="161" t="s">
        <v>214</v>
      </c>
      <c r="C3" s="161"/>
      <c r="D3" s="161"/>
      <c r="E3" s="161"/>
      <c r="F3" s="161"/>
      <c r="G3" s="161"/>
      <c r="H3" s="161"/>
      <c r="I3" s="161"/>
    </row>
    <row r="4" spans="2:9" x14ac:dyDescent="0.2">
      <c r="B4" s="63" t="s">
        <v>173</v>
      </c>
      <c r="C4" s="64" t="s">
        <v>110</v>
      </c>
      <c r="D4" s="64" t="s">
        <v>91</v>
      </c>
      <c r="E4" s="64" t="s">
        <v>17</v>
      </c>
      <c r="F4" s="64" t="s">
        <v>18</v>
      </c>
      <c r="G4" s="64" t="s">
        <v>19</v>
      </c>
      <c r="H4" s="64" t="s">
        <v>154</v>
      </c>
      <c r="I4" s="64" t="s">
        <v>53</v>
      </c>
    </row>
    <row r="5" spans="2:9" x14ac:dyDescent="0.2">
      <c r="B5" s="65" t="s">
        <v>55</v>
      </c>
      <c r="C5" s="66">
        <v>60724</v>
      </c>
      <c r="D5" s="66">
        <v>196366</v>
      </c>
      <c r="E5" s="66">
        <v>562501</v>
      </c>
      <c r="F5" s="66">
        <v>495028</v>
      </c>
      <c r="G5" s="66">
        <v>167106</v>
      </c>
      <c r="H5" s="66">
        <v>199635</v>
      </c>
      <c r="I5" s="66">
        <v>1681360</v>
      </c>
    </row>
    <row r="6" spans="2:9" x14ac:dyDescent="0.2">
      <c r="B6" s="67" t="s">
        <v>56</v>
      </c>
      <c r="C6" s="68">
        <v>39936</v>
      </c>
      <c r="D6" s="68">
        <v>83384</v>
      </c>
      <c r="E6" s="68">
        <v>129023</v>
      </c>
      <c r="F6" s="68">
        <v>140696</v>
      </c>
      <c r="G6" s="68">
        <v>80928</v>
      </c>
      <c r="H6" s="68">
        <v>121505</v>
      </c>
      <c r="I6" s="68">
        <v>595472</v>
      </c>
    </row>
    <row r="7" spans="2:9" x14ac:dyDescent="0.2">
      <c r="B7" s="67" t="s">
        <v>57</v>
      </c>
      <c r="C7" s="68">
        <v>182</v>
      </c>
      <c r="D7" s="68">
        <v>1761</v>
      </c>
      <c r="E7" s="68">
        <v>15263</v>
      </c>
      <c r="F7" s="68">
        <v>12290</v>
      </c>
      <c r="G7" s="68">
        <v>2395</v>
      </c>
      <c r="H7" s="68">
        <v>1998</v>
      </c>
      <c r="I7" s="68">
        <v>33889</v>
      </c>
    </row>
    <row r="8" spans="2:9" x14ac:dyDescent="0.2">
      <c r="B8" s="67" t="s">
        <v>58</v>
      </c>
      <c r="C8" s="68">
        <v>2960</v>
      </c>
      <c r="D8" s="68">
        <v>16486</v>
      </c>
      <c r="E8" s="68">
        <v>149686</v>
      </c>
      <c r="F8" s="68">
        <v>130638</v>
      </c>
      <c r="G8" s="68">
        <v>18999</v>
      </c>
      <c r="H8" s="68">
        <v>19207</v>
      </c>
      <c r="I8" s="68">
        <v>337976</v>
      </c>
    </row>
    <row r="9" spans="2:9" x14ac:dyDescent="0.2">
      <c r="B9" s="67" t="s">
        <v>59</v>
      </c>
      <c r="C9" s="68">
        <v>1462</v>
      </c>
      <c r="D9" s="68">
        <v>3680</v>
      </c>
      <c r="E9" s="68">
        <v>9002</v>
      </c>
      <c r="F9" s="68">
        <v>19039</v>
      </c>
      <c r="G9" s="68">
        <v>8305</v>
      </c>
      <c r="H9" s="68">
        <v>6083</v>
      </c>
      <c r="I9" s="68">
        <v>47571</v>
      </c>
    </row>
    <row r="10" spans="2:9" x14ac:dyDescent="0.2">
      <c r="B10" s="67" t="s">
        <v>60</v>
      </c>
      <c r="C10" s="68">
        <v>74</v>
      </c>
      <c r="D10" s="68">
        <v>1510</v>
      </c>
      <c r="E10" s="68">
        <v>4221</v>
      </c>
      <c r="F10" s="68">
        <v>8003</v>
      </c>
      <c r="G10" s="68">
        <v>4021</v>
      </c>
      <c r="H10" s="68">
        <v>3113</v>
      </c>
      <c r="I10" s="68">
        <v>20942</v>
      </c>
    </row>
    <row r="11" spans="2:9" x14ac:dyDescent="0.2">
      <c r="B11" s="67" t="s">
        <v>61</v>
      </c>
      <c r="C11" s="68">
        <v>2659</v>
      </c>
      <c r="D11" s="68">
        <v>32984</v>
      </c>
      <c r="E11" s="68">
        <v>41285</v>
      </c>
      <c r="F11" s="68">
        <v>13977</v>
      </c>
      <c r="G11" s="68">
        <v>3092</v>
      </c>
      <c r="H11" s="68">
        <v>2725</v>
      </c>
      <c r="I11" s="68">
        <v>96722</v>
      </c>
    </row>
    <row r="12" spans="2:9" x14ac:dyDescent="0.2">
      <c r="B12" s="67" t="s">
        <v>62</v>
      </c>
      <c r="C12" s="68">
        <v>293</v>
      </c>
      <c r="D12" s="68">
        <v>2459</v>
      </c>
      <c r="E12" s="68">
        <v>14840</v>
      </c>
      <c r="F12" s="68">
        <v>31975</v>
      </c>
      <c r="G12" s="68">
        <v>14921</v>
      </c>
      <c r="H12" s="68">
        <v>18464</v>
      </c>
      <c r="I12" s="68">
        <v>82952</v>
      </c>
    </row>
    <row r="13" spans="2:9" x14ac:dyDescent="0.2">
      <c r="B13" s="67" t="s">
        <v>63</v>
      </c>
      <c r="C13" s="68">
        <v>7543</v>
      </c>
      <c r="D13" s="68">
        <v>37364</v>
      </c>
      <c r="E13" s="68">
        <v>151223</v>
      </c>
      <c r="F13" s="68">
        <v>67442</v>
      </c>
      <c r="G13" s="68">
        <v>17474</v>
      </c>
      <c r="H13" s="68">
        <v>15054</v>
      </c>
      <c r="I13" s="68">
        <v>296100</v>
      </c>
    </row>
    <row r="14" spans="2:9" x14ac:dyDescent="0.2">
      <c r="B14" s="67" t="s">
        <v>64</v>
      </c>
      <c r="C14" s="68">
        <v>4752</v>
      </c>
      <c r="D14" s="68">
        <v>9338</v>
      </c>
      <c r="E14" s="68">
        <v>10910</v>
      </c>
      <c r="F14" s="68">
        <v>15493</v>
      </c>
      <c r="G14" s="68">
        <v>6056</v>
      </c>
      <c r="H14" s="68">
        <v>5101</v>
      </c>
      <c r="I14" s="68">
        <v>51650</v>
      </c>
    </row>
    <row r="15" spans="2:9" x14ac:dyDescent="0.2">
      <c r="B15" s="67" t="s">
        <v>65</v>
      </c>
      <c r="C15" s="68">
        <v>407</v>
      </c>
      <c r="D15" s="68">
        <v>3522</v>
      </c>
      <c r="E15" s="68">
        <v>17270</v>
      </c>
      <c r="F15" s="68">
        <v>34862</v>
      </c>
      <c r="G15" s="68">
        <v>6030</v>
      </c>
      <c r="H15" s="68">
        <v>2798</v>
      </c>
      <c r="I15" s="68">
        <v>64889</v>
      </c>
    </row>
    <row r="16" spans="2:9" x14ac:dyDescent="0.2">
      <c r="B16" s="67" t="s">
        <v>66</v>
      </c>
      <c r="C16" s="68">
        <v>456</v>
      </c>
      <c r="D16" s="68">
        <v>3878</v>
      </c>
      <c r="E16" s="68">
        <v>19778</v>
      </c>
      <c r="F16" s="68">
        <v>20613</v>
      </c>
      <c r="G16" s="68">
        <v>4885</v>
      </c>
      <c r="H16" s="68">
        <v>3587</v>
      </c>
      <c r="I16" s="68">
        <v>53197</v>
      </c>
    </row>
    <row r="17" spans="2:9" x14ac:dyDescent="0.2">
      <c r="B17" s="65" t="s">
        <v>67</v>
      </c>
      <c r="C17" s="66">
        <v>8577</v>
      </c>
      <c r="D17" s="66">
        <v>24349</v>
      </c>
      <c r="E17" s="66">
        <v>134802</v>
      </c>
      <c r="F17" s="66">
        <v>123451</v>
      </c>
      <c r="G17" s="66">
        <v>28680</v>
      </c>
      <c r="H17" s="66">
        <v>24806</v>
      </c>
      <c r="I17" s="66">
        <v>344665</v>
      </c>
    </row>
    <row r="18" spans="2:9" x14ac:dyDescent="0.2">
      <c r="B18" s="67" t="s">
        <v>68</v>
      </c>
      <c r="C18" s="68">
        <v>654</v>
      </c>
      <c r="D18" s="68">
        <v>3057</v>
      </c>
      <c r="E18" s="68">
        <v>26255</v>
      </c>
      <c r="F18" s="68">
        <v>20516</v>
      </c>
      <c r="G18" s="68">
        <v>4766</v>
      </c>
      <c r="H18" s="68">
        <v>3482</v>
      </c>
      <c r="I18" s="68">
        <v>58730</v>
      </c>
    </row>
    <row r="19" spans="2:9" x14ac:dyDescent="0.2">
      <c r="B19" s="67" t="s">
        <v>69</v>
      </c>
      <c r="C19" s="68">
        <v>41</v>
      </c>
      <c r="D19" s="68">
        <v>116</v>
      </c>
      <c r="E19" s="68">
        <v>594</v>
      </c>
      <c r="F19" s="68">
        <v>1720</v>
      </c>
      <c r="G19" s="68">
        <v>1869</v>
      </c>
      <c r="H19" s="68">
        <v>2635</v>
      </c>
      <c r="I19" s="68">
        <v>6975</v>
      </c>
    </row>
    <row r="20" spans="2:9" x14ac:dyDescent="0.2">
      <c r="B20" s="67" t="s">
        <v>70</v>
      </c>
      <c r="C20" s="68">
        <v>7882</v>
      </c>
      <c r="D20" s="68">
        <v>21176</v>
      </c>
      <c r="E20" s="68">
        <v>107953</v>
      </c>
      <c r="F20" s="68">
        <v>101215</v>
      </c>
      <c r="G20" s="68">
        <v>22045</v>
      </c>
      <c r="H20" s="68">
        <v>18689</v>
      </c>
      <c r="I20" s="68">
        <v>278960</v>
      </c>
    </row>
    <row r="21" spans="2:9" x14ac:dyDescent="0.2">
      <c r="B21" s="65" t="s">
        <v>71</v>
      </c>
      <c r="C21" s="66">
        <v>823</v>
      </c>
      <c r="D21" s="66">
        <v>5958</v>
      </c>
      <c r="E21" s="66">
        <v>21997</v>
      </c>
      <c r="F21" s="66">
        <v>15826</v>
      </c>
      <c r="G21" s="66">
        <v>1932</v>
      </c>
      <c r="H21" s="66">
        <v>1198</v>
      </c>
      <c r="I21" s="66">
        <v>47734</v>
      </c>
    </row>
    <row r="22" spans="2:9" x14ac:dyDescent="0.2">
      <c r="B22" s="67" t="s">
        <v>72</v>
      </c>
      <c r="C22" s="68">
        <v>49</v>
      </c>
      <c r="D22" s="68">
        <v>270</v>
      </c>
      <c r="E22" s="68">
        <v>1328</v>
      </c>
      <c r="F22" s="68">
        <v>954</v>
      </c>
      <c r="G22" s="68">
        <v>211</v>
      </c>
      <c r="H22" s="68">
        <v>101</v>
      </c>
      <c r="I22" s="68">
        <v>2913</v>
      </c>
    </row>
    <row r="23" spans="2:9" x14ac:dyDescent="0.2">
      <c r="B23" s="67" t="s">
        <v>73</v>
      </c>
      <c r="C23" s="68">
        <v>604</v>
      </c>
      <c r="D23" s="68">
        <v>3991</v>
      </c>
      <c r="E23" s="68">
        <v>13127</v>
      </c>
      <c r="F23" s="68">
        <v>5373</v>
      </c>
      <c r="G23" s="68">
        <v>813</v>
      </c>
      <c r="H23" s="68">
        <v>493</v>
      </c>
      <c r="I23" s="68">
        <v>24401</v>
      </c>
    </row>
    <row r="24" spans="2:9" x14ac:dyDescent="0.2">
      <c r="B24" s="67" t="s">
        <v>74</v>
      </c>
      <c r="C24" s="68">
        <v>120</v>
      </c>
      <c r="D24" s="68">
        <v>644</v>
      </c>
      <c r="E24" s="68">
        <v>3861</v>
      </c>
      <c r="F24" s="68">
        <v>8052</v>
      </c>
      <c r="G24" s="68">
        <v>657</v>
      </c>
      <c r="H24" s="68">
        <v>374</v>
      </c>
      <c r="I24" s="68">
        <v>13708</v>
      </c>
    </row>
    <row r="25" spans="2:9" x14ac:dyDescent="0.2">
      <c r="B25" s="67" t="s">
        <v>75</v>
      </c>
      <c r="C25" s="68">
        <v>50</v>
      </c>
      <c r="D25" s="68">
        <v>1053</v>
      </c>
      <c r="E25" s="68">
        <v>3681</v>
      </c>
      <c r="F25" s="68">
        <v>1447</v>
      </c>
      <c r="G25" s="68">
        <v>251</v>
      </c>
      <c r="H25" s="68">
        <v>230</v>
      </c>
      <c r="I25" s="68">
        <v>6712</v>
      </c>
    </row>
    <row r="26" spans="2:9" x14ac:dyDescent="0.2">
      <c r="B26" s="65" t="s">
        <v>177</v>
      </c>
      <c r="C26" s="66">
        <v>16</v>
      </c>
      <c r="D26" s="66">
        <v>485</v>
      </c>
      <c r="E26" s="66">
        <v>5171</v>
      </c>
      <c r="F26" s="66">
        <v>79</v>
      </c>
      <c r="G26" s="66">
        <v>3</v>
      </c>
      <c r="H26" s="66"/>
      <c r="I26" s="66">
        <v>5754</v>
      </c>
    </row>
    <row r="27" spans="2:9" x14ac:dyDescent="0.2">
      <c r="B27" s="69" t="s">
        <v>206</v>
      </c>
      <c r="C27" s="69">
        <v>70140</v>
      </c>
      <c r="D27" s="69">
        <v>227158</v>
      </c>
      <c r="E27" s="69">
        <v>724471</v>
      </c>
      <c r="F27" s="69">
        <v>634384</v>
      </c>
      <c r="G27" s="69">
        <v>197721</v>
      </c>
      <c r="H27" s="69">
        <v>225639</v>
      </c>
      <c r="I27" s="69">
        <v>2079513</v>
      </c>
    </row>
    <row r="29" spans="2:9" x14ac:dyDescent="0.2">
      <c r="C29" s="18"/>
    </row>
  </sheetData>
  <mergeCells count="3">
    <mergeCell ref="B2:I2"/>
    <mergeCell ref="B1:I1"/>
    <mergeCell ref="B3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49D6-5D6F-491E-959B-6A3B77A4CD34}">
  <dimension ref="B1:L30"/>
  <sheetViews>
    <sheetView showGridLines="0" workbookViewId="0">
      <selection activeCell="B4" sqref="B4:K12"/>
    </sheetView>
  </sheetViews>
  <sheetFormatPr defaultRowHeight="12.75" x14ac:dyDescent="0.2"/>
  <cols>
    <col min="1" max="1" width="9.140625" style="1"/>
    <col min="2" max="2" width="18.42578125" style="1" bestFit="1" customWidth="1"/>
    <col min="3" max="3" width="10" style="1" bestFit="1" customWidth="1"/>
    <col min="4" max="4" width="8.5703125" style="1" bestFit="1" customWidth="1"/>
    <col min="5" max="5" width="10.140625" style="1" bestFit="1" customWidth="1"/>
    <col min="6" max="7" width="14.7109375" style="1" customWidth="1"/>
    <col min="8" max="8" width="14.5703125" style="1" customWidth="1"/>
    <col min="9" max="9" width="10" style="1" bestFit="1" customWidth="1"/>
    <col min="10" max="10" width="9" style="1" bestFit="1" customWidth="1"/>
    <col min="11" max="11" width="9.85546875" style="1" bestFit="1" customWidth="1"/>
    <col min="12" max="16384" width="9.140625" style="1"/>
  </cols>
  <sheetData>
    <row r="1" spans="2:12" x14ac:dyDescent="0.2">
      <c r="B1" s="158" t="s">
        <v>87</v>
      </c>
      <c r="C1" s="158"/>
      <c r="D1" s="158"/>
      <c r="E1" s="158"/>
      <c r="F1" s="158"/>
      <c r="G1" s="158"/>
      <c r="H1" s="158"/>
      <c r="I1" s="158"/>
      <c r="J1" s="158"/>
      <c r="K1" s="158"/>
    </row>
    <row r="2" spans="2:12" x14ac:dyDescent="0.2">
      <c r="B2" s="158" t="s">
        <v>187</v>
      </c>
      <c r="C2" s="158"/>
      <c r="D2" s="158"/>
      <c r="E2" s="158"/>
      <c r="F2" s="158"/>
      <c r="G2" s="158"/>
      <c r="H2" s="158"/>
      <c r="I2" s="158"/>
      <c r="J2" s="158"/>
      <c r="K2" s="158"/>
    </row>
    <row r="3" spans="2:12" x14ac:dyDescent="0.2">
      <c r="B3" s="161" t="s">
        <v>214</v>
      </c>
      <c r="C3" s="161"/>
      <c r="D3" s="161"/>
      <c r="E3" s="161"/>
      <c r="F3" s="161"/>
      <c r="G3" s="161"/>
      <c r="H3" s="161"/>
      <c r="I3" s="161"/>
      <c r="J3" s="161"/>
      <c r="K3" s="161"/>
    </row>
    <row r="4" spans="2:12" ht="15" customHeight="1" x14ac:dyDescent="0.2">
      <c r="B4" s="152" t="s">
        <v>185</v>
      </c>
      <c r="C4" s="169" t="s">
        <v>194</v>
      </c>
      <c r="D4" s="170"/>
      <c r="E4" s="171"/>
      <c r="F4" s="169" t="s">
        <v>89</v>
      </c>
      <c r="G4" s="170"/>
      <c r="H4" s="171"/>
      <c r="I4" s="159" t="s">
        <v>111</v>
      </c>
      <c r="J4" s="159"/>
      <c r="K4" s="159"/>
    </row>
    <row r="5" spans="2:12" x14ac:dyDescent="0.2">
      <c r="B5" s="152"/>
      <c r="C5" s="108" t="s">
        <v>186</v>
      </c>
      <c r="D5" s="108" t="s">
        <v>195</v>
      </c>
      <c r="E5" s="108" t="s">
        <v>53</v>
      </c>
      <c r="F5" s="108" t="s">
        <v>186</v>
      </c>
      <c r="G5" s="108" t="s">
        <v>195</v>
      </c>
      <c r="H5" s="108" t="s">
        <v>53</v>
      </c>
      <c r="I5" s="107" t="s">
        <v>186</v>
      </c>
      <c r="J5" s="109" t="s">
        <v>195</v>
      </c>
      <c r="K5" s="109" t="s">
        <v>53</v>
      </c>
    </row>
    <row r="6" spans="2:12" x14ac:dyDescent="0.2">
      <c r="B6" s="70" t="s">
        <v>200</v>
      </c>
      <c r="C6" s="68">
        <v>27686</v>
      </c>
      <c r="D6" s="68">
        <v>42454</v>
      </c>
      <c r="E6" s="68">
        <f>SUM(C6:D6)</f>
        <v>70140</v>
      </c>
      <c r="F6" s="71">
        <v>76234474.569999993</v>
      </c>
      <c r="G6" s="71">
        <v>119434507.57000001</v>
      </c>
      <c r="H6" s="71">
        <f>+SUM(F6:G6)</f>
        <v>195668982.13999999</v>
      </c>
      <c r="I6" s="71">
        <v>3491.3888055873595</v>
      </c>
      <c r="J6" s="71">
        <v>3451.6648624356976</v>
      </c>
      <c r="K6" s="71">
        <v>3467.0337214947658</v>
      </c>
      <c r="L6" s="21"/>
    </row>
    <row r="7" spans="2:12" x14ac:dyDescent="0.2">
      <c r="B7" s="70" t="s">
        <v>201</v>
      </c>
      <c r="C7" s="68">
        <v>134091</v>
      </c>
      <c r="D7" s="68">
        <v>93067</v>
      </c>
      <c r="E7" s="68">
        <f t="shared" ref="E7:E12" si="0">SUM(C7:D7)</f>
        <v>227158</v>
      </c>
      <c r="F7" s="71">
        <v>1066846078.9699967</v>
      </c>
      <c r="G7" s="71">
        <v>809919209.32999945</v>
      </c>
      <c r="H7" s="71">
        <f t="shared" ref="H7:H12" si="1">+SUM(F7:G7)</f>
        <v>1876765288.2999961</v>
      </c>
      <c r="I7" s="71">
        <v>8971.1241083921686</v>
      </c>
      <c r="J7" s="71">
        <v>9973.8831748435969</v>
      </c>
      <c r="K7" s="71">
        <v>9378.0120740140919</v>
      </c>
    </row>
    <row r="8" spans="2:12" x14ac:dyDescent="0.2">
      <c r="B8" s="70" t="s">
        <v>202</v>
      </c>
      <c r="C8" s="68">
        <v>589731</v>
      </c>
      <c r="D8" s="68">
        <v>134740</v>
      </c>
      <c r="E8" s="68">
        <f t="shared" si="0"/>
        <v>724471</v>
      </c>
      <c r="F8" s="71">
        <v>6848740902.9800005</v>
      </c>
      <c r="G8" s="71">
        <v>1710955269.9700003</v>
      </c>
      <c r="H8" s="71">
        <f t="shared" si="1"/>
        <v>8559696172.9500008</v>
      </c>
      <c r="I8" s="71">
        <v>12532.463956558338</v>
      </c>
      <c r="J8" s="71">
        <v>13351.400489824267</v>
      </c>
      <c r="K8" s="71">
        <v>12688.023878270698</v>
      </c>
    </row>
    <row r="9" spans="2:12" x14ac:dyDescent="0.2">
      <c r="B9" s="70" t="s">
        <v>203</v>
      </c>
      <c r="C9" s="68">
        <v>479346</v>
      </c>
      <c r="D9" s="68">
        <v>155038</v>
      </c>
      <c r="E9" s="68">
        <f t="shared" si="0"/>
        <v>634384</v>
      </c>
      <c r="F9" s="71">
        <v>9717646063.0800152</v>
      </c>
      <c r="G9" s="71">
        <v>3285228318.9999986</v>
      </c>
      <c r="H9" s="71">
        <f t="shared" si="1"/>
        <v>13002874382.080013</v>
      </c>
      <c r="I9" s="71">
        <v>20887.158514503142</v>
      </c>
      <c r="J9" s="71">
        <v>22526.095672684627</v>
      </c>
      <c r="K9" s="71">
        <v>21278.305151942634</v>
      </c>
    </row>
    <row r="10" spans="2:12" x14ac:dyDescent="0.2">
      <c r="B10" s="70" t="s">
        <v>207</v>
      </c>
      <c r="C10" s="68">
        <v>106951</v>
      </c>
      <c r="D10" s="68">
        <v>90770</v>
      </c>
      <c r="E10" s="68">
        <f t="shared" si="0"/>
        <v>197721</v>
      </c>
      <c r="F10" s="71">
        <v>4124340249.9300022</v>
      </c>
      <c r="G10" s="71">
        <v>3541080106.9799995</v>
      </c>
      <c r="H10" s="71">
        <f t="shared" si="1"/>
        <v>7665420356.9100018</v>
      </c>
      <c r="I10" s="71">
        <v>39515.772907772218</v>
      </c>
      <c r="J10" s="71">
        <v>40505.131452592563</v>
      </c>
      <c r="K10" s="71">
        <v>39966.73717724657</v>
      </c>
    </row>
    <row r="11" spans="2:12" x14ac:dyDescent="0.2">
      <c r="B11" s="70" t="s">
        <v>208</v>
      </c>
      <c r="C11" s="68">
        <v>94794</v>
      </c>
      <c r="D11" s="68">
        <v>130845</v>
      </c>
      <c r="E11" s="68">
        <f t="shared" si="0"/>
        <v>225639</v>
      </c>
      <c r="F11" s="71">
        <v>10995068646.37002</v>
      </c>
      <c r="G11" s="71">
        <v>9492736221.1400013</v>
      </c>
      <c r="H11" s="71">
        <f t="shared" si="1"/>
        <v>20487804867.510021</v>
      </c>
      <c r="I11" s="71">
        <v>117354.5873816057</v>
      </c>
      <c r="J11" s="71">
        <v>70875.695084481282</v>
      </c>
      <c r="K11" s="71">
        <v>90006.435413836778</v>
      </c>
    </row>
    <row r="12" spans="2:12" x14ac:dyDescent="0.2">
      <c r="B12" s="72" t="s">
        <v>178</v>
      </c>
      <c r="C12" s="73">
        <v>1432599</v>
      </c>
      <c r="D12" s="73">
        <v>646914</v>
      </c>
      <c r="E12" s="73">
        <f t="shared" si="0"/>
        <v>2079513</v>
      </c>
      <c r="F12" s="74">
        <v>32828876415.900032</v>
      </c>
      <c r="G12" s="74">
        <v>18959353633.989998</v>
      </c>
      <c r="H12" s="74">
        <f t="shared" si="1"/>
        <v>51788230049.89003</v>
      </c>
      <c r="I12" s="74">
        <v>24307.909052803247</v>
      </c>
      <c r="J12" s="74">
        <v>31022.270419993012</v>
      </c>
      <c r="K12" s="74">
        <v>26399.72251046545</v>
      </c>
    </row>
    <row r="30" spans="3:3" x14ac:dyDescent="0.2">
      <c r="C30" s="18"/>
    </row>
  </sheetData>
  <mergeCells count="7">
    <mergeCell ref="C4:E4"/>
    <mergeCell ref="I4:K4"/>
    <mergeCell ref="B4:B5"/>
    <mergeCell ref="F4:H4"/>
    <mergeCell ref="B1:K1"/>
    <mergeCell ref="B2:K2"/>
    <mergeCell ref="B3:K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03061-08B5-4C42-9503-5CEFCDBF4785}">
  <dimension ref="B1:F17"/>
  <sheetViews>
    <sheetView showGridLines="0" workbookViewId="0">
      <selection activeCell="G27" sqref="G27:G28"/>
    </sheetView>
  </sheetViews>
  <sheetFormatPr defaultRowHeight="12.75" x14ac:dyDescent="0.2"/>
  <cols>
    <col min="1" max="1" width="9.140625" style="1"/>
    <col min="2" max="2" width="11.85546875" style="1" customWidth="1"/>
    <col min="3" max="4" width="6.42578125" style="1" bestFit="1" customWidth="1"/>
    <col min="5" max="5" width="7.85546875" style="1" bestFit="1" customWidth="1"/>
    <col min="6" max="6" width="9.5703125" style="1" customWidth="1"/>
    <col min="7" max="16384" width="9.140625" style="1"/>
  </cols>
  <sheetData>
    <row r="1" spans="2:6" ht="16.5" customHeight="1" x14ac:dyDescent="0.2">
      <c r="B1" s="135" t="s">
        <v>107</v>
      </c>
      <c r="C1" s="135"/>
      <c r="D1" s="135"/>
      <c r="E1" s="135"/>
      <c r="F1" s="135"/>
    </row>
    <row r="2" spans="2:6" ht="24" customHeight="1" x14ac:dyDescent="0.2">
      <c r="B2" s="172" t="s">
        <v>76</v>
      </c>
      <c r="C2" s="172"/>
      <c r="D2" s="172"/>
      <c r="E2" s="172"/>
      <c r="F2" s="172"/>
    </row>
    <row r="3" spans="2:6" x14ac:dyDescent="0.2">
      <c r="B3" s="150" t="s">
        <v>214</v>
      </c>
      <c r="C3" s="150"/>
      <c r="D3" s="150"/>
      <c r="E3" s="150"/>
      <c r="F3" s="150"/>
    </row>
    <row r="4" spans="2:6" ht="24.75" customHeight="1" x14ac:dyDescent="0.2">
      <c r="B4" s="152" t="s">
        <v>0</v>
      </c>
      <c r="C4" s="173" t="s">
        <v>113</v>
      </c>
      <c r="D4" s="173"/>
      <c r="E4" s="159" t="s">
        <v>114</v>
      </c>
      <c r="F4" s="159"/>
    </row>
    <row r="5" spans="2:6" x14ac:dyDescent="0.2">
      <c r="B5" s="152"/>
      <c r="C5" s="35">
        <v>2020</v>
      </c>
      <c r="D5" s="35">
        <v>2021</v>
      </c>
      <c r="E5" s="52" t="s">
        <v>93</v>
      </c>
      <c r="F5" s="52" t="s">
        <v>94</v>
      </c>
    </row>
    <row r="6" spans="2:6" x14ac:dyDescent="0.2">
      <c r="B6" s="44" t="s">
        <v>1</v>
      </c>
      <c r="C6" s="45">
        <v>91388</v>
      </c>
      <c r="D6" s="45">
        <v>90873</v>
      </c>
      <c r="E6" s="45">
        <f>+(D6-C6)</f>
        <v>-515</v>
      </c>
      <c r="F6" s="60">
        <f>+E6/C6</f>
        <v>-5.6353131702192851E-3</v>
      </c>
    </row>
    <row r="7" spans="2:6" x14ac:dyDescent="0.2">
      <c r="B7" s="44" t="s">
        <v>2</v>
      </c>
      <c r="C7" s="45">
        <v>91880</v>
      </c>
      <c r="D7" s="45">
        <v>91511</v>
      </c>
      <c r="E7" s="45">
        <f>+(D7-C7)</f>
        <v>-369</v>
      </c>
      <c r="F7" s="60">
        <f>+E7/C7</f>
        <v>-4.016107966913365E-3</v>
      </c>
    </row>
    <row r="8" spans="2:6" x14ac:dyDescent="0.2">
      <c r="B8" s="44" t="s">
        <v>3</v>
      </c>
      <c r="C8" s="45">
        <v>92233</v>
      </c>
      <c r="D8" s="75"/>
      <c r="E8" s="75"/>
      <c r="F8" s="75"/>
    </row>
    <row r="9" spans="2:6" x14ac:dyDescent="0.2">
      <c r="B9" s="44" t="s">
        <v>4</v>
      </c>
      <c r="C9" s="45">
        <v>69028</v>
      </c>
      <c r="D9" s="75"/>
      <c r="E9" s="75"/>
      <c r="F9" s="75"/>
    </row>
    <row r="10" spans="2:6" x14ac:dyDescent="0.2">
      <c r="B10" s="44" t="s">
        <v>5</v>
      </c>
      <c r="C10" s="45">
        <v>68985</v>
      </c>
      <c r="D10" s="75"/>
      <c r="E10" s="75"/>
      <c r="F10" s="75"/>
    </row>
    <row r="11" spans="2:6" x14ac:dyDescent="0.2">
      <c r="B11" s="44" t="s">
        <v>6</v>
      </c>
      <c r="C11" s="45">
        <v>79694</v>
      </c>
      <c r="D11" s="75"/>
      <c r="E11" s="75"/>
      <c r="F11" s="75"/>
    </row>
    <row r="12" spans="2:6" x14ac:dyDescent="0.2">
      <c r="B12" s="44" t="s">
        <v>7</v>
      </c>
      <c r="C12" s="45">
        <v>83459</v>
      </c>
      <c r="D12" s="75"/>
      <c r="E12" s="75"/>
      <c r="F12" s="75"/>
    </row>
    <row r="13" spans="2:6" x14ac:dyDescent="0.2">
      <c r="B13" s="44" t="s">
        <v>8</v>
      </c>
      <c r="C13" s="45">
        <v>84866</v>
      </c>
      <c r="D13" s="75"/>
      <c r="E13" s="75"/>
      <c r="F13" s="75"/>
    </row>
    <row r="14" spans="2:6" x14ac:dyDescent="0.2">
      <c r="B14" s="44" t="s">
        <v>9</v>
      </c>
      <c r="C14" s="45">
        <v>86422</v>
      </c>
      <c r="D14" s="75"/>
      <c r="E14" s="75"/>
      <c r="F14" s="75"/>
    </row>
    <row r="15" spans="2:6" x14ac:dyDescent="0.2">
      <c r="B15" s="44" t="s">
        <v>10</v>
      </c>
      <c r="C15" s="45">
        <v>88004</v>
      </c>
      <c r="D15" s="75"/>
      <c r="E15" s="75"/>
      <c r="F15" s="75"/>
    </row>
    <row r="16" spans="2:6" x14ac:dyDescent="0.2">
      <c r="B16" s="44" t="s">
        <v>11</v>
      </c>
      <c r="C16" s="45">
        <v>89202</v>
      </c>
      <c r="D16" s="75"/>
      <c r="E16" s="75"/>
      <c r="F16" s="75"/>
    </row>
    <row r="17" spans="2:6" x14ac:dyDescent="0.2">
      <c r="B17" s="44" t="s">
        <v>12</v>
      </c>
      <c r="C17" s="45">
        <v>89965</v>
      </c>
      <c r="D17" s="75"/>
      <c r="E17" s="75"/>
      <c r="F17" s="75"/>
    </row>
  </sheetData>
  <mergeCells count="6">
    <mergeCell ref="E4:F4"/>
    <mergeCell ref="B3:F3"/>
    <mergeCell ref="B2:F2"/>
    <mergeCell ref="B1:F1"/>
    <mergeCell ref="B4:B5"/>
    <mergeCell ref="C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718A-9FB7-4588-8269-4CDD82676DA1}">
  <dimension ref="B1:D37"/>
  <sheetViews>
    <sheetView showGridLines="0" workbookViewId="0">
      <selection activeCell="B4" sqref="B4"/>
    </sheetView>
  </sheetViews>
  <sheetFormatPr defaultRowHeight="12.75" x14ac:dyDescent="0.2"/>
  <cols>
    <col min="1" max="1" width="9.140625" style="1"/>
    <col min="2" max="2" width="28.85546875" style="1" bestFit="1" customWidth="1"/>
    <col min="3" max="3" width="18.42578125" style="1" bestFit="1" customWidth="1"/>
    <col min="4" max="4" width="23.7109375" style="1" bestFit="1" customWidth="1"/>
    <col min="5" max="16384" width="9.140625" style="1"/>
  </cols>
  <sheetData>
    <row r="1" spans="2:4" x14ac:dyDescent="0.2">
      <c r="B1" s="158" t="s">
        <v>108</v>
      </c>
      <c r="C1" s="158"/>
      <c r="D1" s="158"/>
    </row>
    <row r="2" spans="2:4" x14ac:dyDescent="0.2">
      <c r="B2" s="158" t="s">
        <v>140</v>
      </c>
      <c r="C2" s="158"/>
      <c r="D2" s="158"/>
    </row>
    <row r="3" spans="2:4" x14ac:dyDescent="0.2">
      <c r="B3" s="163" t="s">
        <v>214</v>
      </c>
      <c r="C3" s="163"/>
      <c r="D3" s="163"/>
    </row>
    <row r="4" spans="2:4" x14ac:dyDescent="0.2">
      <c r="B4" s="35" t="s">
        <v>20</v>
      </c>
      <c r="C4" s="35" t="s">
        <v>115</v>
      </c>
      <c r="D4" s="52" t="s">
        <v>116</v>
      </c>
    </row>
    <row r="5" spans="2:4" x14ac:dyDescent="0.2">
      <c r="B5" s="76" t="s">
        <v>21</v>
      </c>
      <c r="C5" s="77">
        <v>32591</v>
      </c>
      <c r="D5" s="78">
        <v>0.35614297734698563</v>
      </c>
    </row>
    <row r="6" spans="2:4" x14ac:dyDescent="0.2">
      <c r="B6" s="76" t="s">
        <v>22</v>
      </c>
      <c r="C6" s="77">
        <v>14893</v>
      </c>
      <c r="D6" s="78">
        <v>0.16274546229415043</v>
      </c>
    </row>
    <row r="7" spans="2:4" x14ac:dyDescent="0.2">
      <c r="B7" s="76" t="s">
        <v>23</v>
      </c>
      <c r="C7" s="77">
        <v>13751</v>
      </c>
      <c r="D7" s="78">
        <v>0.15026608822983029</v>
      </c>
    </row>
    <row r="8" spans="2:4" x14ac:dyDescent="0.2">
      <c r="B8" s="76" t="s">
        <v>27</v>
      </c>
      <c r="C8" s="77">
        <v>3298</v>
      </c>
      <c r="D8" s="78">
        <v>3.6039383243544491E-2</v>
      </c>
    </row>
    <row r="9" spans="2:4" x14ac:dyDescent="0.2">
      <c r="B9" s="76" t="s">
        <v>24</v>
      </c>
      <c r="C9" s="77">
        <v>3297</v>
      </c>
      <c r="D9" s="78">
        <v>3.6028455595502183E-2</v>
      </c>
    </row>
    <row r="10" spans="2:4" x14ac:dyDescent="0.2">
      <c r="B10" s="76" t="s">
        <v>29</v>
      </c>
      <c r="C10" s="77">
        <v>2971</v>
      </c>
      <c r="D10" s="78">
        <v>3.2466042333708513E-2</v>
      </c>
    </row>
    <row r="11" spans="2:4" x14ac:dyDescent="0.2">
      <c r="B11" s="76" t="s">
        <v>25</v>
      </c>
      <c r="C11" s="77">
        <v>2445</v>
      </c>
      <c r="D11" s="78">
        <v>2.671809946345248E-2</v>
      </c>
    </row>
    <row r="12" spans="2:4" x14ac:dyDescent="0.2">
      <c r="B12" s="76" t="s">
        <v>30</v>
      </c>
      <c r="C12" s="77">
        <v>2357</v>
      </c>
      <c r="D12" s="78">
        <v>2.5756466435729038E-2</v>
      </c>
    </row>
    <row r="13" spans="2:4" x14ac:dyDescent="0.2">
      <c r="B13" s="76" t="s">
        <v>32</v>
      </c>
      <c r="C13" s="77">
        <v>1768</v>
      </c>
      <c r="D13" s="78">
        <v>1.9320081738807355E-2</v>
      </c>
    </row>
    <row r="14" spans="2:4" x14ac:dyDescent="0.2">
      <c r="B14" s="76" t="s">
        <v>26</v>
      </c>
      <c r="C14" s="77">
        <v>1743</v>
      </c>
      <c r="D14" s="78">
        <v>1.9046890537749561E-2</v>
      </c>
    </row>
    <row r="15" spans="2:4" x14ac:dyDescent="0.2">
      <c r="B15" s="76" t="s">
        <v>28</v>
      </c>
      <c r="C15" s="77">
        <v>1716</v>
      </c>
      <c r="D15" s="78">
        <v>1.8751844040607139E-2</v>
      </c>
    </row>
    <row r="16" spans="2:4" x14ac:dyDescent="0.2">
      <c r="B16" s="76" t="s">
        <v>33</v>
      </c>
      <c r="C16" s="77">
        <v>1350</v>
      </c>
      <c r="D16" s="78">
        <v>1.4752324857121002E-2</v>
      </c>
    </row>
    <row r="17" spans="2:4" x14ac:dyDescent="0.2">
      <c r="B17" s="76" t="s">
        <v>31</v>
      </c>
      <c r="C17" s="77">
        <v>1213</v>
      </c>
      <c r="D17" s="78">
        <v>1.3255237075324278E-2</v>
      </c>
    </row>
    <row r="18" spans="2:4" x14ac:dyDescent="0.2">
      <c r="B18" s="76" t="s">
        <v>34</v>
      </c>
      <c r="C18" s="76">
        <v>975</v>
      </c>
      <c r="D18" s="78">
        <v>1.0654456841254057E-2</v>
      </c>
    </row>
    <row r="19" spans="2:4" x14ac:dyDescent="0.2">
      <c r="B19" s="76" t="s">
        <v>40</v>
      </c>
      <c r="C19" s="76">
        <v>825</v>
      </c>
      <c r="D19" s="78">
        <v>9.0153096349072787E-3</v>
      </c>
    </row>
    <row r="20" spans="2:4" x14ac:dyDescent="0.2">
      <c r="B20" s="76" t="s">
        <v>36</v>
      </c>
      <c r="C20" s="76">
        <v>792</v>
      </c>
      <c r="D20" s="78">
        <v>8.6546972495109876E-3</v>
      </c>
    </row>
    <row r="21" spans="2:4" x14ac:dyDescent="0.2">
      <c r="B21" s="76" t="s">
        <v>38</v>
      </c>
      <c r="C21" s="76">
        <v>685</v>
      </c>
      <c r="D21" s="78">
        <v>7.4854389089836198E-3</v>
      </c>
    </row>
    <row r="22" spans="2:4" x14ac:dyDescent="0.2">
      <c r="B22" s="76" t="s">
        <v>42</v>
      </c>
      <c r="C22" s="76">
        <v>652</v>
      </c>
      <c r="D22" s="78">
        <v>7.1248265235873279E-3</v>
      </c>
    </row>
    <row r="23" spans="2:4" x14ac:dyDescent="0.2">
      <c r="B23" s="76" t="s">
        <v>39</v>
      </c>
      <c r="C23" s="76">
        <v>603</v>
      </c>
      <c r="D23" s="78">
        <v>6.5893717695140472E-3</v>
      </c>
    </row>
    <row r="24" spans="2:4" x14ac:dyDescent="0.2">
      <c r="B24" s="76" t="s">
        <v>41</v>
      </c>
      <c r="C24" s="76">
        <v>528</v>
      </c>
      <c r="D24" s="78">
        <v>5.7697981663406587E-3</v>
      </c>
    </row>
    <row r="25" spans="2:4" x14ac:dyDescent="0.2">
      <c r="B25" s="76" t="s">
        <v>35</v>
      </c>
      <c r="C25" s="76">
        <v>507</v>
      </c>
      <c r="D25" s="78">
        <v>5.54031755745211E-3</v>
      </c>
    </row>
    <row r="26" spans="2:4" x14ac:dyDescent="0.2">
      <c r="B26" s="76" t="s">
        <v>37</v>
      </c>
      <c r="C26" s="76">
        <v>506</v>
      </c>
      <c r="D26" s="78">
        <v>5.5293899094097975E-3</v>
      </c>
    </row>
    <row r="27" spans="2:4" x14ac:dyDescent="0.2">
      <c r="B27" s="76" t="s">
        <v>44</v>
      </c>
      <c r="C27" s="76">
        <v>363</v>
      </c>
      <c r="D27" s="78">
        <v>3.9667362393592028E-3</v>
      </c>
    </row>
    <row r="28" spans="2:4" x14ac:dyDescent="0.2">
      <c r="B28" s="76" t="s">
        <v>43</v>
      </c>
      <c r="C28" s="76">
        <v>358</v>
      </c>
      <c r="D28" s="78">
        <v>3.9120979991476438E-3</v>
      </c>
    </row>
    <row r="29" spans="2:4" x14ac:dyDescent="0.2">
      <c r="B29" s="76" t="s">
        <v>46</v>
      </c>
      <c r="C29" s="76">
        <v>319</v>
      </c>
      <c r="D29" s="78">
        <v>3.4859197254974812E-3</v>
      </c>
    </row>
    <row r="30" spans="2:4" x14ac:dyDescent="0.2">
      <c r="B30" s="76" t="s">
        <v>45</v>
      </c>
      <c r="C30" s="76">
        <v>245</v>
      </c>
      <c r="D30" s="78">
        <v>2.6772737703664039E-3</v>
      </c>
    </row>
    <row r="31" spans="2:4" x14ac:dyDescent="0.2">
      <c r="B31" s="76" t="s">
        <v>47</v>
      </c>
      <c r="C31" s="76">
        <v>243</v>
      </c>
      <c r="D31" s="78">
        <v>2.6554184742817802E-3</v>
      </c>
    </row>
    <row r="32" spans="2:4" x14ac:dyDescent="0.2">
      <c r="B32" s="76" t="s">
        <v>50</v>
      </c>
      <c r="C32" s="76">
        <v>196</v>
      </c>
      <c r="D32" s="78">
        <v>2.1418190162931232E-3</v>
      </c>
    </row>
    <row r="33" spans="2:4" x14ac:dyDescent="0.2">
      <c r="B33" s="76" t="s">
        <v>49</v>
      </c>
      <c r="C33" s="76">
        <v>142</v>
      </c>
      <c r="D33" s="78">
        <v>1.5517260220082832E-3</v>
      </c>
    </row>
    <row r="34" spans="2:4" x14ac:dyDescent="0.2">
      <c r="B34" s="76" t="s">
        <v>52</v>
      </c>
      <c r="C34" s="76">
        <v>73</v>
      </c>
      <c r="D34" s="78">
        <v>7.9771830708876533E-4</v>
      </c>
    </row>
    <row r="35" spans="2:4" x14ac:dyDescent="0.2">
      <c r="B35" s="76" t="s">
        <v>48</v>
      </c>
      <c r="C35" s="76">
        <v>55</v>
      </c>
      <c r="D35" s="78">
        <v>6.0102064232715193E-4</v>
      </c>
    </row>
    <row r="36" spans="2:4" x14ac:dyDescent="0.2">
      <c r="B36" s="76" t="s">
        <v>51</v>
      </c>
      <c r="C36" s="79">
        <v>51</v>
      </c>
      <c r="D36" s="78">
        <v>5.5731005015790451E-4</v>
      </c>
    </row>
    <row r="37" spans="2:4" x14ac:dyDescent="0.2">
      <c r="B37" s="48" t="s">
        <v>206</v>
      </c>
      <c r="C37" s="49">
        <v>91511</v>
      </c>
      <c r="D37" s="80">
        <v>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13F3A-BA6E-46D9-8C9C-C62A8A457FE0}">
  <dimension ref="B1:L9"/>
  <sheetViews>
    <sheetView showGridLines="0" workbookViewId="0">
      <selection activeCell="J6" sqref="B4:J6"/>
    </sheetView>
  </sheetViews>
  <sheetFormatPr defaultRowHeight="12.75" x14ac:dyDescent="0.2"/>
  <cols>
    <col min="1" max="1" width="9.140625" style="1"/>
    <col min="2" max="2" width="7" style="1" bestFit="1" customWidth="1"/>
    <col min="3" max="3" width="10.7109375" style="1" customWidth="1"/>
    <col min="4" max="4" width="11.5703125" style="1" customWidth="1"/>
    <col min="5" max="5" width="12" style="1" customWidth="1"/>
    <col min="6" max="7" width="8.5703125" style="1" customWidth="1"/>
    <col min="8" max="8" width="13.85546875" style="1" customWidth="1"/>
    <col min="9" max="9" width="8" style="1" bestFit="1" customWidth="1"/>
    <col min="10" max="10" width="10" style="1" customWidth="1"/>
    <col min="11" max="11" width="10.42578125" style="1" customWidth="1"/>
    <col min="12" max="12" width="7.5703125" style="1" bestFit="1" customWidth="1"/>
    <col min="13" max="16384" width="9.140625" style="1"/>
  </cols>
  <sheetData>
    <row r="1" spans="2:12" x14ac:dyDescent="0.2">
      <c r="B1" s="158" t="s">
        <v>142</v>
      </c>
      <c r="C1" s="158"/>
      <c r="D1" s="158"/>
      <c r="E1" s="158"/>
      <c r="F1" s="158"/>
      <c r="G1" s="158"/>
      <c r="H1" s="158"/>
      <c r="I1" s="158"/>
      <c r="J1" s="158"/>
      <c r="K1" s="3"/>
      <c r="L1" s="3"/>
    </row>
    <row r="2" spans="2:12" x14ac:dyDescent="0.2">
      <c r="B2" s="158" t="s">
        <v>141</v>
      </c>
      <c r="C2" s="158"/>
      <c r="D2" s="158"/>
      <c r="E2" s="158"/>
      <c r="F2" s="158"/>
      <c r="G2" s="158"/>
      <c r="H2" s="158"/>
      <c r="I2" s="158"/>
      <c r="J2" s="158"/>
      <c r="K2" s="3"/>
      <c r="L2" s="3"/>
    </row>
    <row r="3" spans="2:12" x14ac:dyDescent="0.2">
      <c r="B3" s="161" t="s">
        <v>214</v>
      </c>
      <c r="C3" s="161"/>
      <c r="D3" s="161"/>
      <c r="E3" s="161"/>
      <c r="F3" s="161"/>
      <c r="G3" s="161"/>
      <c r="H3" s="161"/>
      <c r="I3" s="161"/>
      <c r="J3" s="161"/>
      <c r="K3" s="11"/>
      <c r="L3" s="11"/>
    </row>
    <row r="4" spans="2:12" x14ac:dyDescent="0.2">
      <c r="B4" s="153" t="s">
        <v>166</v>
      </c>
      <c r="C4" s="154"/>
      <c r="D4" s="154"/>
      <c r="E4" s="154"/>
      <c r="F4" s="155"/>
      <c r="G4" s="159" t="s">
        <v>167</v>
      </c>
      <c r="H4" s="159"/>
      <c r="I4" s="159"/>
      <c r="J4" s="159"/>
      <c r="K4" s="12"/>
    </row>
    <row r="5" spans="2:12" x14ac:dyDescent="0.2">
      <c r="B5" s="35" t="s">
        <v>157</v>
      </c>
      <c r="C5" s="35" t="s">
        <v>160</v>
      </c>
      <c r="D5" s="35" t="s">
        <v>158</v>
      </c>
      <c r="E5" s="35" t="s">
        <v>106</v>
      </c>
      <c r="F5" s="35" t="s">
        <v>53</v>
      </c>
      <c r="G5" s="52" t="s">
        <v>157</v>
      </c>
      <c r="H5" s="83" t="s">
        <v>160</v>
      </c>
      <c r="I5" s="83" t="s">
        <v>158</v>
      </c>
      <c r="J5" s="83" t="s">
        <v>106</v>
      </c>
    </row>
    <row r="6" spans="2:12" x14ac:dyDescent="0.2">
      <c r="B6" s="38">
        <v>73117</v>
      </c>
      <c r="C6" s="38">
        <v>14340</v>
      </c>
      <c r="D6" s="38">
        <v>2573</v>
      </c>
      <c r="E6" s="38">
        <v>1481</v>
      </c>
      <c r="F6" s="38">
        <v>91511</v>
      </c>
      <c r="G6" s="47">
        <v>0.79899684190971576</v>
      </c>
      <c r="H6" s="47">
        <v>0.15670247292675196</v>
      </c>
      <c r="I6" s="47">
        <v>2.8116838412868397E-2</v>
      </c>
      <c r="J6" s="47">
        <v>1.6183846750663856E-2</v>
      </c>
    </row>
    <row r="7" spans="2:12" x14ac:dyDescent="0.2">
      <c r="C7" s="9"/>
      <c r="D7" s="9"/>
    </row>
    <row r="8" spans="2:12" x14ac:dyDescent="0.2">
      <c r="C8" s="23"/>
    </row>
    <row r="9" spans="2:12" x14ac:dyDescent="0.2">
      <c r="C9" s="9"/>
      <c r="D9" s="9"/>
      <c r="E9" s="9"/>
      <c r="F9" s="9"/>
    </row>
  </sheetData>
  <mergeCells count="5">
    <mergeCell ref="G4:J4"/>
    <mergeCell ref="B4:F4"/>
    <mergeCell ref="B1:J1"/>
    <mergeCell ref="B2:J2"/>
    <mergeCell ref="B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5650-A665-49FD-87FD-9BA7BDC642DF}">
  <dimension ref="B1:D27"/>
  <sheetViews>
    <sheetView showGridLines="0" workbookViewId="0">
      <selection activeCell="B3" sqref="B3:D3"/>
    </sheetView>
  </sheetViews>
  <sheetFormatPr defaultRowHeight="12.75" x14ac:dyDescent="0.2"/>
  <cols>
    <col min="1" max="1" width="9.140625" style="1"/>
    <col min="2" max="2" width="41" style="1" bestFit="1" customWidth="1"/>
    <col min="3" max="3" width="23.42578125" style="1" customWidth="1"/>
    <col min="4" max="4" width="26.28515625" style="1" customWidth="1"/>
    <col min="5" max="16384" width="9.140625" style="1"/>
  </cols>
  <sheetData>
    <row r="1" spans="2:4" x14ac:dyDescent="0.2">
      <c r="B1" s="158" t="s">
        <v>143</v>
      </c>
      <c r="C1" s="158"/>
      <c r="D1" s="158"/>
    </row>
    <row r="2" spans="2:4" x14ac:dyDescent="0.2">
      <c r="B2" s="158" t="s">
        <v>199</v>
      </c>
      <c r="C2" s="158"/>
      <c r="D2" s="158"/>
    </row>
    <row r="3" spans="2:4" x14ac:dyDescent="0.2">
      <c r="B3" s="162" t="s">
        <v>214</v>
      </c>
      <c r="C3" s="162"/>
      <c r="D3" s="162"/>
    </row>
    <row r="4" spans="2:4" x14ac:dyDescent="0.2">
      <c r="B4" s="54" t="s">
        <v>86</v>
      </c>
      <c r="C4" s="54" t="s">
        <v>113</v>
      </c>
      <c r="D4" s="81" t="s">
        <v>116</v>
      </c>
    </row>
    <row r="5" spans="2:4" x14ac:dyDescent="0.2">
      <c r="B5" s="55" t="s">
        <v>55</v>
      </c>
      <c r="C5" s="56">
        <v>76307</v>
      </c>
      <c r="D5" s="82">
        <v>0.83385603916469053</v>
      </c>
    </row>
    <row r="6" spans="2:4" x14ac:dyDescent="0.2">
      <c r="B6" s="59" t="s">
        <v>56</v>
      </c>
      <c r="C6" s="45">
        <v>569</v>
      </c>
      <c r="D6" s="47">
        <v>6.2178317360754446E-3</v>
      </c>
    </row>
    <row r="7" spans="2:4" x14ac:dyDescent="0.2">
      <c r="B7" s="59" t="s">
        <v>57</v>
      </c>
      <c r="C7" s="45">
        <v>5107</v>
      </c>
      <c r="D7" s="47">
        <v>5.5807498552086637E-2</v>
      </c>
    </row>
    <row r="8" spans="2:4" x14ac:dyDescent="0.2">
      <c r="B8" s="59" t="s">
        <v>58</v>
      </c>
      <c r="C8" s="45">
        <v>31158</v>
      </c>
      <c r="D8" s="47">
        <v>0.34048365770235273</v>
      </c>
    </row>
    <row r="9" spans="2:4" x14ac:dyDescent="0.2">
      <c r="B9" s="59" t="s">
        <v>59</v>
      </c>
      <c r="C9" s="45">
        <v>972</v>
      </c>
      <c r="D9" s="47">
        <v>1.0621673897127121E-2</v>
      </c>
    </row>
    <row r="10" spans="2:4" x14ac:dyDescent="0.2">
      <c r="B10" s="59" t="s">
        <v>60</v>
      </c>
      <c r="C10" s="45">
        <v>606</v>
      </c>
      <c r="D10" s="47">
        <v>6.622154713640983E-3</v>
      </c>
    </row>
    <row r="11" spans="2:4" x14ac:dyDescent="0.2">
      <c r="B11" s="59" t="s">
        <v>61</v>
      </c>
      <c r="C11" s="45">
        <v>5349</v>
      </c>
      <c r="D11" s="47">
        <v>5.8451989378326102E-2</v>
      </c>
    </row>
    <row r="12" spans="2:4" x14ac:dyDescent="0.2">
      <c r="B12" s="59" t="s">
        <v>62</v>
      </c>
      <c r="C12" s="45">
        <v>3086</v>
      </c>
      <c r="D12" s="47">
        <v>3.3722721858574382E-2</v>
      </c>
    </row>
    <row r="13" spans="2:4" x14ac:dyDescent="0.2">
      <c r="B13" s="59" t="s">
        <v>63</v>
      </c>
      <c r="C13" s="45">
        <v>19913</v>
      </c>
      <c r="D13" s="47">
        <v>0.21760225546655593</v>
      </c>
    </row>
    <row r="14" spans="2:4" x14ac:dyDescent="0.2">
      <c r="B14" s="59" t="s">
        <v>64</v>
      </c>
      <c r="C14" s="44">
        <v>1798</v>
      </c>
      <c r="D14" s="47">
        <v>1.9647911180076711E-2</v>
      </c>
    </row>
    <row r="15" spans="2:4" x14ac:dyDescent="0.2">
      <c r="B15" s="59" t="s">
        <v>65</v>
      </c>
      <c r="C15" s="44">
        <v>4115</v>
      </c>
      <c r="D15" s="47">
        <v>4.4967271694113277E-2</v>
      </c>
    </row>
    <row r="16" spans="2:4" x14ac:dyDescent="0.2">
      <c r="B16" s="59" t="s">
        <v>66</v>
      </c>
      <c r="C16" s="44">
        <v>3634</v>
      </c>
      <c r="D16" s="47">
        <v>3.9711072985761271E-2</v>
      </c>
    </row>
    <row r="17" spans="2:4" x14ac:dyDescent="0.2">
      <c r="B17" s="55" t="s">
        <v>67</v>
      </c>
      <c r="C17" s="56">
        <v>12380</v>
      </c>
      <c r="D17" s="82">
        <v>0.13528428276382073</v>
      </c>
    </row>
    <row r="18" spans="2:4" x14ac:dyDescent="0.2">
      <c r="B18" s="59" t="s">
        <v>68</v>
      </c>
      <c r="C18" s="45">
        <v>6050</v>
      </c>
      <c r="D18" s="47">
        <v>6.611227065598671E-2</v>
      </c>
    </row>
    <row r="19" spans="2:4" x14ac:dyDescent="0.2">
      <c r="B19" s="59" t="s">
        <v>69</v>
      </c>
      <c r="C19" s="45">
        <v>96</v>
      </c>
      <c r="D19" s="47">
        <v>1.0490542120619379E-3</v>
      </c>
    </row>
    <row r="20" spans="2:4" x14ac:dyDescent="0.2">
      <c r="B20" s="59" t="s">
        <v>70</v>
      </c>
      <c r="C20" s="44">
        <v>6234</v>
      </c>
      <c r="D20" s="47">
        <v>6.8122957895772093E-2</v>
      </c>
    </row>
    <row r="21" spans="2:4" x14ac:dyDescent="0.2">
      <c r="B21" s="55" t="s">
        <v>71</v>
      </c>
      <c r="C21" s="56">
        <v>2391</v>
      </c>
      <c r="D21" s="82">
        <v>2.6128006469167641E-2</v>
      </c>
    </row>
    <row r="22" spans="2:4" x14ac:dyDescent="0.2">
      <c r="B22" s="59" t="s">
        <v>72</v>
      </c>
      <c r="C22" s="45">
        <v>151</v>
      </c>
      <c r="D22" s="47">
        <v>1.6500748543890899E-3</v>
      </c>
    </row>
    <row r="23" spans="2:4" x14ac:dyDescent="0.2">
      <c r="B23" s="59" t="s">
        <v>73</v>
      </c>
      <c r="C23" s="44">
        <v>1067</v>
      </c>
      <c r="D23" s="47">
        <v>1.1659800461146747E-2</v>
      </c>
    </row>
    <row r="24" spans="2:4" x14ac:dyDescent="0.2">
      <c r="B24" s="59" t="s">
        <v>74</v>
      </c>
      <c r="C24" s="44">
        <v>618</v>
      </c>
      <c r="D24" s="47">
        <v>6.7532864901487253E-3</v>
      </c>
    </row>
    <row r="25" spans="2:4" x14ac:dyDescent="0.2">
      <c r="B25" s="59" t="s">
        <v>75</v>
      </c>
      <c r="C25" s="44">
        <v>555</v>
      </c>
      <c r="D25" s="47">
        <v>6.0648446634830782E-3</v>
      </c>
    </row>
    <row r="26" spans="2:4" x14ac:dyDescent="0.2">
      <c r="B26" s="55" t="s">
        <v>122</v>
      </c>
      <c r="C26" s="55">
        <v>433</v>
      </c>
      <c r="D26" s="82">
        <v>4.7316716023210323E-3</v>
      </c>
    </row>
    <row r="27" spans="2:4" x14ac:dyDescent="0.2">
      <c r="B27" s="48" t="s">
        <v>53</v>
      </c>
      <c r="C27" s="49">
        <v>91511</v>
      </c>
      <c r="D27" s="80">
        <v>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9032-1472-4278-9D49-87FCFD7CC4A8}">
  <dimension ref="B1:F6"/>
  <sheetViews>
    <sheetView showGridLines="0" workbookViewId="0">
      <selection activeCell="B4" sqref="B4:B5"/>
    </sheetView>
  </sheetViews>
  <sheetFormatPr defaultRowHeight="12.75" x14ac:dyDescent="0.2"/>
  <cols>
    <col min="1" max="1" width="9.140625" style="1"/>
    <col min="2" max="2" width="7.140625" style="1" bestFit="1" customWidth="1"/>
    <col min="3" max="3" width="14.28515625" style="1" customWidth="1"/>
    <col min="4" max="4" width="10.7109375" style="1" customWidth="1"/>
    <col min="5" max="5" width="13.5703125" style="1" customWidth="1"/>
    <col min="6" max="6" width="13.7109375" style="1" customWidth="1"/>
    <col min="7" max="16384" width="9.140625" style="1"/>
  </cols>
  <sheetData>
    <row r="1" spans="2:6" x14ac:dyDescent="0.2">
      <c r="B1" s="158" t="s">
        <v>144</v>
      </c>
      <c r="C1" s="158"/>
      <c r="D1" s="158"/>
      <c r="E1" s="158"/>
      <c r="F1" s="158"/>
    </row>
    <row r="2" spans="2:6" x14ac:dyDescent="0.2">
      <c r="B2" s="158" t="s">
        <v>213</v>
      </c>
      <c r="C2" s="158"/>
      <c r="D2" s="158"/>
      <c r="E2" s="158"/>
      <c r="F2" s="158"/>
    </row>
    <row r="3" spans="2:6" x14ac:dyDescent="0.2">
      <c r="B3" s="161" t="s">
        <v>214</v>
      </c>
      <c r="C3" s="161"/>
      <c r="D3" s="161"/>
      <c r="E3" s="161"/>
      <c r="F3" s="161"/>
    </row>
    <row r="4" spans="2:6" ht="15" customHeight="1" x14ac:dyDescent="0.2">
      <c r="B4" s="174" t="s">
        <v>0</v>
      </c>
      <c r="C4" s="176" t="s">
        <v>113</v>
      </c>
      <c r="D4" s="177"/>
      <c r="E4" s="176" t="s">
        <v>116</v>
      </c>
      <c r="F4" s="177"/>
    </row>
    <row r="5" spans="2:6" x14ac:dyDescent="0.2">
      <c r="B5" s="175"/>
      <c r="C5" s="30" t="s">
        <v>209</v>
      </c>
      <c r="D5" s="30" t="s">
        <v>210</v>
      </c>
      <c r="E5" s="33" t="s">
        <v>209</v>
      </c>
      <c r="F5" s="33" t="s">
        <v>210</v>
      </c>
    </row>
    <row r="6" spans="2:6" x14ac:dyDescent="0.2">
      <c r="B6" s="31" t="s">
        <v>2</v>
      </c>
      <c r="C6" s="32">
        <v>90840</v>
      </c>
      <c r="D6" s="32">
        <v>671</v>
      </c>
      <c r="E6" s="34">
        <v>0.99266754816360903</v>
      </c>
      <c r="F6" s="34">
        <v>7.3324518363912534E-3</v>
      </c>
    </row>
  </sheetData>
  <mergeCells count="6">
    <mergeCell ref="B1:F1"/>
    <mergeCell ref="B4:B5"/>
    <mergeCell ref="C4:D4"/>
    <mergeCell ref="E4:F4"/>
    <mergeCell ref="B2:F2"/>
    <mergeCell ref="B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B318-0E27-4A30-A8F8-D771CFBB8F55}">
  <dimension ref="B1:F17"/>
  <sheetViews>
    <sheetView showGridLines="0" workbookViewId="0">
      <selection activeCell="D30" sqref="D30"/>
    </sheetView>
  </sheetViews>
  <sheetFormatPr defaultRowHeight="12.75" x14ac:dyDescent="0.2"/>
  <cols>
    <col min="1" max="1" width="9.140625" style="1"/>
    <col min="2" max="2" width="11.42578125" style="1" bestFit="1" customWidth="1"/>
    <col min="3" max="3" width="16.85546875" style="1" bestFit="1" customWidth="1"/>
    <col min="4" max="4" width="16" style="1" bestFit="1" customWidth="1"/>
    <col min="5" max="5" width="14.5703125" style="1" bestFit="1" customWidth="1"/>
    <col min="6" max="6" width="10.5703125" style="1" bestFit="1" customWidth="1"/>
    <col min="7" max="16384" width="9.140625" style="1"/>
  </cols>
  <sheetData>
    <row r="1" spans="2:6" x14ac:dyDescent="0.2">
      <c r="B1" s="158" t="s">
        <v>145</v>
      </c>
      <c r="C1" s="158"/>
      <c r="D1" s="158"/>
      <c r="E1" s="158"/>
      <c r="F1" s="158"/>
    </row>
    <row r="2" spans="2:6" x14ac:dyDescent="0.2">
      <c r="B2" s="158" t="s">
        <v>147</v>
      </c>
      <c r="C2" s="158"/>
      <c r="D2" s="158"/>
      <c r="E2" s="158"/>
      <c r="F2" s="158"/>
    </row>
    <row r="3" spans="2:6" x14ac:dyDescent="0.2">
      <c r="B3" s="161" t="s">
        <v>109</v>
      </c>
      <c r="C3" s="161"/>
      <c r="D3" s="161"/>
      <c r="E3" s="161"/>
      <c r="F3" s="161"/>
    </row>
    <row r="4" spans="2:6" ht="30" customHeight="1" x14ac:dyDescent="0.2">
      <c r="B4" s="152" t="s">
        <v>0</v>
      </c>
      <c r="C4" s="152" t="s">
        <v>117</v>
      </c>
      <c r="D4" s="152"/>
      <c r="E4" s="178" t="s">
        <v>114</v>
      </c>
      <c r="F4" s="178"/>
    </row>
    <row r="5" spans="2:6" x14ac:dyDescent="0.2">
      <c r="B5" s="152"/>
      <c r="C5" s="35">
        <v>2020</v>
      </c>
      <c r="D5" s="35">
        <v>2021</v>
      </c>
      <c r="E5" s="37" t="s">
        <v>93</v>
      </c>
      <c r="F5" s="37" t="s">
        <v>118</v>
      </c>
    </row>
    <row r="6" spans="2:6" x14ac:dyDescent="0.2">
      <c r="B6" s="44" t="s">
        <v>1</v>
      </c>
      <c r="C6" s="46">
        <v>10888419013.67</v>
      </c>
      <c r="D6" s="84">
        <v>9982948042.8999996</v>
      </c>
      <c r="E6" s="46">
        <v>-905470970.79999995</v>
      </c>
      <c r="F6" s="47">
        <v>-8.3199999999999996E-2</v>
      </c>
    </row>
    <row r="7" spans="2:6" x14ac:dyDescent="0.2">
      <c r="B7" s="44" t="s">
        <v>2</v>
      </c>
      <c r="C7" s="46">
        <v>10742492838.35</v>
      </c>
      <c r="D7" s="84">
        <v>10564911659.820021</v>
      </c>
      <c r="E7" s="46">
        <f>+(D7-C7)</f>
        <v>-177581178.52997971</v>
      </c>
      <c r="F7" s="47">
        <f>+E7/C7</f>
        <v>-1.6530723473794317E-2</v>
      </c>
    </row>
    <row r="8" spans="2:6" x14ac:dyDescent="0.2">
      <c r="B8" s="44" t="s">
        <v>3</v>
      </c>
      <c r="C8" s="46">
        <v>11610593657.950001</v>
      </c>
      <c r="D8" s="44"/>
      <c r="E8" s="44"/>
      <c r="F8" s="44"/>
    </row>
    <row r="9" spans="2:6" x14ac:dyDescent="0.2">
      <c r="B9" s="44" t="s">
        <v>4</v>
      </c>
      <c r="C9" s="46">
        <v>9466650813.3299999</v>
      </c>
      <c r="D9" s="44"/>
      <c r="E9" s="44"/>
      <c r="F9" s="44"/>
    </row>
    <row r="10" spans="2:6" x14ac:dyDescent="0.2">
      <c r="B10" s="44" t="s">
        <v>5</v>
      </c>
      <c r="C10" s="46">
        <v>9481077854.7399998</v>
      </c>
      <c r="D10" s="44"/>
      <c r="E10" s="44"/>
      <c r="F10" s="44"/>
    </row>
    <row r="11" spans="2:6" x14ac:dyDescent="0.2">
      <c r="B11" s="44" t="s">
        <v>6</v>
      </c>
      <c r="C11" s="46">
        <v>9030173087.9500008</v>
      </c>
      <c r="D11" s="44"/>
      <c r="E11" s="44"/>
      <c r="F11" s="44"/>
    </row>
    <row r="12" spans="2:6" x14ac:dyDescent="0.2">
      <c r="B12" s="44" t="s">
        <v>7</v>
      </c>
      <c r="C12" s="46">
        <v>9765625764.6399994</v>
      </c>
      <c r="D12" s="44"/>
      <c r="E12" s="44"/>
      <c r="F12" s="44"/>
    </row>
    <row r="13" spans="2:6" x14ac:dyDescent="0.2">
      <c r="B13" s="44" t="s">
        <v>8</v>
      </c>
      <c r="C13" s="46">
        <v>9738203991.7999992</v>
      </c>
      <c r="D13" s="44"/>
      <c r="E13" s="44"/>
      <c r="F13" s="44"/>
    </row>
    <row r="14" spans="2:6" x14ac:dyDescent="0.2">
      <c r="B14" s="44" t="s">
        <v>9</v>
      </c>
      <c r="C14" s="46">
        <v>9957451903.0200005</v>
      </c>
      <c r="D14" s="44"/>
      <c r="E14" s="44"/>
      <c r="F14" s="44"/>
    </row>
    <row r="15" spans="2:6" x14ac:dyDescent="0.2">
      <c r="B15" s="44" t="s">
        <v>10</v>
      </c>
      <c r="C15" s="46">
        <v>10144090976.74</v>
      </c>
      <c r="D15" s="44"/>
      <c r="E15" s="44"/>
      <c r="F15" s="44"/>
    </row>
    <row r="16" spans="2:6" x14ac:dyDescent="0.2">
      <c r="B16" s="44" t="s">
        <v>11</v>
      </c>
      <c r="C16" s="46">
        <v>10084156039.780001</v>
      </c>
      <c r="D16" s="44"/>
      <c r="E16" s="44"/>
      <c r="F16" s="44"/>
    </row>
    <row r="17" spans="2:6" x14ac:dyDescent="0.2">
      <c r="B17" s="44" t="s">
        <v>12</v>
      </c>
      <c r="C17" s="46">
        <v>10489054623.540001</v>
      </c>
      <c r="D17" s="44"/>
      <c r="E17" s="44"/>
      <c r="F17" s="44"/>
    </row>
  </sheetData>
  <mergeCells count="6">
    <mergeCell ref="B4:B5"/>
    <mergeCell ref="C4:D4"/>
    <mergeCell ref="E4:F4"/>
    <mergeCell ref="B1:F1"/>
    <mergeCell ref="B2:F2"/>
    <mergeCell ref="B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2CA5-635A-4500-8D53-C92CE58F5CAA}">
  <dimension ref="B1:I18"/>
  <sheetViews>
    <sheetView showGridLines="0" workbookViewId="0">
      <selection activeCell="B5" sqref="B5:E18"/>
    </sheetView>
  </sheetViews>
  <sheetFormatPr defaultRowHeight="12.75" x14ac:dyDescent="0.2"/>
  <cols>
    <col min="1" max="1" width="9.140625" style="1"/>
    <col min="2" max="2" width="37.28515625" style="1" bestFit="1" customWidth="1"/>
    <col min="3" max="3" width="15.7109375" style="1" customWidth="1"/>
    <col min="4" max="4" width="17.42578125" style="1" bestFit="1" customWidth="1"/>
    <col min="5" max="5" width="10.42578125" style="1" customWidth="1"/>
    <col min="6" max="6" width="37.28515625" style="1" bestFit="1" customWidth="1"/>
    <col min="7" max="7" width="13.85546875" style="1" bestFit="1" customWidth="1"/>
    <col min="8" max="16384" width="9.140625" style="1"/>
  </cols>
  <sheetData>
    <row r="1" spans="2:9" x14ac:dyDescent="0.2">
      <c r="B1" s="158" t="s">
        <v>146</v>
      </c>
      <c r="C1" s="158"/>
      <c r="D1" s="158"/>
      <c r="E1" s="158"/>
      <c r="F1" s="3"/>
    </row>
    <row r="2" spans="2:9" x14ac:dyDescent="0.2">
      <c r="B2" s="158" t="s">
        <v>148</v>
      </c>
      <c r="C2" s="158"/>
      <c r="D2" s="158"/>
      <c r="E2" s="158"/>
      <c r="F2" s="3"/>
    </row>
    <row r="3" spans="2:9" x14ac:dyDescent="0.2">
      <c r="B3" s="161" t="s">
        <v>214</v>
      </c>
      <c r="C3" s="161"/>
      <c r="D3" s="161"/>
      <c r="E3" s="161"/>
      <c r="F3" s="11"/>
    </row>
    <row r="4" spans="2:9" ht="30" customHeight="1" x14ac:dyDescent="0.2">
      <c r="B4" s="35" t="s">
        <v>123</v>
      </c>
      <c r="C4" s="36" t="s">
        <v>119</v>
      </c>
      <c r="D4" s="35" t="s">
        <v>120</v>
      </c>
      <c r="E4" s="36" t="s">
        <v>121</v>
      </c>
      <c r="F4" s="12"/>
    </row>
    <row r="5" spans="2:9" x14ac:dyDescent="0.2">
      <c r="B5" s="44" t="s">
        <v>211</v>
      </c>
      <c r="C5" s="85">
        <v>5384756604.2699976</v>
      </c>
      <c r="D5" s="86">
        <v>30683</v>
      </c>
      <c r="E5" s="86">
        <v>24101</v>
      </c>
    </row>
    <row r="6" spans="2:9" x14ac:dyDescent="0.2">
      <c r="B6" s="44" t="s">
        <v>124</v>
      </c>
      <c r="C6" s="85">
        <v>2990524636.0199966</v>
      </c>
      <c r="D6" s="86">
        <v>30979</v>
      </c>
      <c r="E6" s="86">
        <v>25644</v>
      </c>
    </row>
    <row r="7" spans="2:9" x14ac:dyDescent="0.2">
      <c r="B7" s="44" t="s">
        <v>125</v>
      </c>
      <c r="C7" s="39">
        <v>1551689798.6799979</v>
      </c>
      <c r="D7" s="38">
        <v>19654</v>
      </c>
      <c r="E7" s="38">
        <v>16197</v>
      </c>
    </row>
    <row r="8" spans="2:9" x14ac:dyDescent="0.2">
      <c r="B8" s="44" t="s">
        <v>126</v>
      </c>
      <c r="C8" s="39">
        <v>205999288.00000012</v>
      </c>
      <c r="D8" s="38">
        <v>1099</v>
      </c>
      <c r="E8" s="38">
        <v>916</v>
      </c>
      <c r="F8" s="24"/>
      <c r="G8" s="22"/>
      <c r="H8" s="23"/>
      <c r="I8" s="23"/>
    </row>
    <row r="9" spans="2:9" x14ac:dyDescent="0.2">
      <c r="B9" s="44" t="s">
        <v>127</v>
      </c>
      <c r="C9" s="39">
        <v>138432598.83999988</v>
      </c>
      <c r="D9" s="38">
        <v>2693</v>
      </c>
      <c r="E9" s="87">
        <v>2339</v>
      </c>
      <c r="F9" s="24"/>
      <c r="G9" s="22"/>
      <c r="H9" s="23"/>
      <c r="I9" s="23"/>
    </row>
    <row r="10" spans="2:9" x14ac:dyDescent="0.2">
      <c r="B10" s="44" t="s">
        <v>128</v>
      </c>
      <c r="C10" s="39">
        <v>120827804.07999998</v>
      </c>
      <c r="D10" s="38">
        <v>73</v>
      </c>
      <c r="E10" s="38">
        <v>63</v>
      </c>
      <c r="F10" s="24"/>
      <c r="G10" s="22"/>
      <c r="H10" s="23"/>
      <c r="I10" s="23"/>
    </row>
    <row r="11" spans="2:9" x14ac:dyDescent="0.2">
      <c r="B11" s="44" t="s">
        <v>138</v>
      </c>
      <c r="C11" s="39">
        <v>32547888.210000027</v>
      </c>
      <c r="D11" s="87">
        <v>257</v>
      </c>
      <c r="E11" s="87">
        <v>236</v>
      </c>
      <c r="F11" s="24"/>
      <c r="G11" s="22"/>
      <c r="H11" s="23"/>
      <c r="I11" s="23"/>
    </row>
    <row r="12" spans="2:9" x14ac:dyDescent="0.2">
      <c r="B12" s="44" t="s">
        <v>129</v>
      </c>
      <c r="C12" s="39">
        <v>31892886.700000007</v>
      </c>
      <c r="D12" s="87">
        <v>316</v>
      </c>
      <c r="E12" s="87">
        <v>274</v>
      </c>
      <c r="F12" s="24"/>
      <c r="G12" s="22"/>
      <c r="H12" s="23"/>
      <c r="I12" s="23"/>
    </row>
    <row r="13" spans="2:9" x14ac:dyDescent="0.2">
      <c r="B13" s="44" t="s">
        <v>130</v>
      </c>
      <c r="C13" s="39">
        <v>31184380.560000017</v>
      </c>
      <c r="D13" s="87">
        <v>343</v>
      </c>
      <c r="E13" s="87">
        <v>300</v>
      </c>
      <c r="F13" s="24"/>
      <c r="G13" s="22"/>
      <c r="H13" s="23"/>
      <c r="I13" s="23"/>
    </row>
    <row r="14" spans="2:9" x14ac:dyDescent="0.2">
      <c r="B14" s="44" t="s">
        <v>131</v>
      </c>
      <c r="C14" s="39">
        <v>27991355.259999994</v>
      </c>
      <c r="D14" s="87">
        <v>438</v>
      </c>
      <c r="E14" s="87">
        <v>385</v>
      </c>
      <c r="F14" s="24"/>
      <c r="G14" s="22"/>
      <c r="H14" s="23"/>
      <c r="I14" s="23"/>
    </row>
    <row r="15" spans="2:9" x14ac:dyDescent="0.2">
      <c r="B15" s="44" t="s">
        <v>133</v>
      </c>
      <c r="C15" s="39">
        <v>16813597.189999998</v>
      </c>
      <c r="D15" s="87">
        <v>236</v>
      </c>
      <c r="E15" s="87">
        <v>167</v>
      </c>
      <c r="F15" s="24"/>
      <c r="G15" s="22"/>
      <c r="H15" s="23"/>
      <c r="I15" s="23"/>
    </row>
    <row r="16" spans="2:9" x14ac:dyDescent="0.2">
      <c r="B16" s="44" t="s">
        <v>134</v>
      </c>
      <c r="C16" s="39">
        <v>16172615.789999997</v>
      </c>
      <c r="D16" s="87">
        <v>441</v>
      </c>
      <c r="E16" s="87">
        <v>376</v>
      </c>
      <c r="F16" s="24"/>
      <c r="G16" s="22"/>
      <c r="H16" s="23"/>
      <c r="I16" s="23"/>
    </row>
    <row r="17" spans="2:9" x14ac:dyDescent="0.2">
      <c r="B17" s="44" t="s">
        <v>132</v>
      </c>
      <c r="C17" s="39">
        <v>16078206.219999999</v>
      </c>
      <c r="D17" s="87">
        <v>176</v>
      </c>
      <c r="E17" s="87">
        <v>154</v>
      </c>
      <c r="F17" s="24"/>
      <c r="G17" s="22"/>
      <c r="H17" s="23"/>
      <c r="I17" s="23"/>
    </row>
    <row r="18" spans="2:9" x14ac:dyDescent="0.2">
      <c r="B18" s="48" t="s">
        <v>53</v>
      </c>
      <c r="C18" s="41">
        <v>10564911659.819994</v>
      </c>
      <c r="D18" s="40">
        <v>87388</v>
      </c>
      <c r="E18" s="40">
        <v>71152</v>
      </c>
    </row>
  </sheetData>
  <mergeCells count="3">
    <mergeCell ref="B1:E1"/>
    <mergeCell ref="B2:E2"/>
    <mergeCell ref="B3: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3FB2-ED7F-4545-943B-6E577E46AFFD}">
  <dimension ref="B1:E28"/>
  <sheetViews>
    <sheetView showGridLines="0" workbookViewId="0">
      <selection activeCell="B5" sqref="B5:E27"/>
    </sheetView>
  </sheetViews>
  <sheetFormatPr defaultRowHeight="12.75" x14ac:dyDescent="0.2"/>
  <cols>
    <col min="1" max="1" width="9.140625" style="1"/>
    <col min="2" max="2" width="37.140625" style="1" bestFit="1" customWidth="1"/>
    <col min="3" max="3" width="20.140625" style="1" bestFit="1" customWidth="1"/>
    <col min="4" max="4" width="17.42578125" style="1" bestFit="1" customWidth="1"/>
    <col min="5" max="5" width="15.85546875" style="1" bestFit="1" customWidth="1"/>
    <col min="6" max="16384" width="9.140625" style="1"/>
  </cols>
  <sheetData>
    <row r="1" spans="2:5" x14ac:dyDescent="0.2">
      <c r="B1" s="158" t="s">
        <v>179</v>
      </c>
      <c r="C1" s="158"/>
      <c r="D1" s="158"/>
      <c r="E1" s="158"/>
    </row>
    <row r="2" spans="2:5" x14ac:dyDescent="0.2">
      <c r="B2" s="158" t="s">
        <v>149</v>
      </c>
      <c r="C2" s="158"/>
      <c r="D2" s="158"/>
      <c r="E2" s="158"/>
    </row>
    <row r="3" spans="2:5" x14ac:dyDescent="0.2">
      <c r="B3" s="161" t="s">
        <v>214</v>
      </c>
      <c r="C3" s="161"/>
      <c r="D3" s="161"/>
      <c r="E3" s="161"/>
    </row>
    <row r="4" spans="2:5" ht="30" customHeight="1" x14ac:dyDescent="0.2">
      <c r="B4" s="35" t="s">
        <v>86</v>
      </c>
      <c r="C4" s="35" t="s">
        <v>119</v>
      </c>
      <c r="D4" s="35" t="s">
        <v>120</v>
      </c>
      <c r="E4" s="35" t="s">
        <v>121</v>
      </c>
    </row>
    <row r="5" spans="2:5" x14ac:dyDescent="0.2">
      <c r="B5" s="55" t="s">
        <v>55</v>
      </c>
      <c r="C5" s="57">
        <v>8788458431.0400009</v>
      </c>
      <c r="D5" s="56">
        <v>73225</v>
      </c>
      <c r="E5" s="56">
        <v>59709</v>
      </c>
    </row>
    <row r="6" spans="2:5" x14ac:dyDescent="0.2">
      <c r="B6" s="59" t="s">
        <v>56</v>
      </c>
      <c r="C6" s="46">
        <v>3797947373.8900018</v>
      </c>
      <c r="D6" s="45">
        <v>1462</v>
      </c>
      <c r="E6" s="45">
        <v>573</v>
      </c>
    </row>
    <row r="7" spans="2:5" x14ac:dyDescent="0.2">
      <c r="B7" s="59" t="s">
        <v>57</v>
      </c>
      <c r="C7" s="46">
        <v>152246447.37999994</v>
      </c>
      <c r="D7" s="45">
        <v>4881</v>
      </c>
      <c r="E7" s="45">
        <v>4220</v>
      </c>
    </row>
    <row r="8" spans="2:5" x14ac:dyDescent="0.2">
      <c r="B8" s="59" t="s">
        <v>58</v>
      </c>
      <c r="C8" s="46">
        <v>1441138513.3200016</v>
      </c>
      <c r="D8" s="45">
        <v>28422</v>
      </c>
      <c r="E8" s="45">
        <v>24065</v>
      </c>
    </row>
    <row r="9" spans="2:5" x14ac:dyDescent="0.2">
      <c r="B9" s="59" t="s">
        <v>59</v>
      </c>
      <c r="C9" s="46">
        <v>303523836.06999999</v>
      </c>
      <c r="D9" s="45">
        <v>930</v>
      </c>
      <c r="E9" s="45">
        <v>759</v>
      </c>
    </row>
    <row r="10" spans="2:5" x14ac:dyDescent="0.2">
      <c r="B10" s="59" t="s">
        <v>60</v>
      </c>
      <c r="C10" s="46">
        <v>144217481.73999989</v>
      </c>
      <c r="D10" s="45">
        <v>535</v>
      </c>
      <c r="E10" s="45">
        <v>458</v>
      </c>
    </row>
    <row r="11" spans="2:5" x14ac:dyDescent="0.2">
      <c r="B11" s="59" t="s">
        <v>61</v>
      </c>
      <c r="C11" s="46">
        <v>293022026.22999996</v>
      </c>
      <c r="D11" s="45">
        <v>5465</v>
      </c>
      <c r="E11" s="45">
        <v>4143</v>
      </c>
    </row>
    <row r="12" spans="2:5" x14ac:dyDescent="0.2">
      <c r="B12" s="59" t="s">
        <v>62</v>
      </c>
      <c r="C12" s="46">
        <v>717340163.38000071</v>
      </c>
      <c r="D12" s="45">
        <v>2981</v>
      </c>
      <c r="E12" s="45">
        <v>2536</v>
      </c>
    </row>
    <row r="13" spans="2:5" x14ac:dyDescent="0.2">
      <c r="B13" s="59" t="s">
        <v>63</v>
      </c>
      <c r="C13" s="46">
        <v>1117171259.5599978</v>
      </c>
      <c r="D13" s="45">
        <v>19072</v>
      </c>
      <c r="E13" s="45">
        <v>15156</v>
      </c>
    </row>
    <row r="14" spans="2:5" x14ac:dyDescent="0.2">
      <c r="B14" s="59" t="s">
        <v>64</v>
      </c>
      <c r="C14" s="46">
        <v>277030974.20999992</v>
      </c>
      <c r="D14" s="45">
        <v>1921</v>
      </c>
      <c r="E14" s="45">
        <v>1498</v>
      </c>
    </row>
    <row r="15" spans="2:5" x14ac:dyDescent="0.2">
      <c r="B15" s="59" t="s">
        <v>65</v>
      </c>
      <c r="C15" s="46">
        <v>294187508.58000016</v>
      </c>
      <c r="D15" s="45">
        <v>4157</v>
      </c>
      <c r="E15" s="45">
        <v>3521</v>
      </c>
    </row>
    <row r="16" spans="2:5" x14ac:dyDescent="0.2">
      <c r="B16" s="59" t="s">
        <v>66</v>
      </c>
      <c r="C16" s="46">
        <v>250632846.67999986</v>
      </c>
      <c r="D16" s="45">
        <v>3399</v>
      </c>
      <c r="E16" s="45">
        <v>2780</v>
      </c>
    </row>
    <row r="17" spans="2:5" x14ac:dyDescent="0.2">
      <c r="B17" s="55" t="s">
        <v>67</v>
      </c>
      <c r="C17" s="57">
        <v>1604768034.2299979</v>
      </c>
      <c r="D17" s="56">
        <v>11462</v>
      </c>
      <c r="E17" s="56">
        <v>9257</v>
      </c>
    </row>
    <row r="18" spans="2:5" x14ac:dyDescent="0.2">
      <c r="B18" s="59" t="s">
        <v>68</v>
      </c>
      <c r="C18" s="46">
        <v>244267228.22000024</v>
      </c>
      <c r="D18" s="45">
        <v>5617</v>
      </c>
      <c r="E18" s="45">
        <v>4430</v>
      </c>
    </row>
    <row r="19" spans="2:5" x14ac:dyDescent="0.2">
      <c r="B19" s="59" t="s">
        <v>69</v>
      </c>
      <c r="C19" s="46">
        <v>76657073.469999999</v>
      </c>
      <c r="D19" s="45">
        <v>79</v>
      </c>
      <c r="E19" s="45">
        <v>64</v>
      </c>
    </row>
    <row r="20" spans="2:5" x14ac:dyDescent="0.2">
      <c r="B20" s="59" t="s">
        <v>70</v>
      </c>
      <c r="C20" s="46">
        <v>1283843732.5399976</v>
      </c>
      <c r="D20" s="45">
        <v>5766</v>
      </c>
      <c r="E20" s="45">
        <v>4763</v>
      </c>
    </row>
    <row r="21" spans="2:5" x14ac:dyDescent="0.2">
      <c r="B21" s="55" t="s">
        <v>71</v>
      </c>
      <c r="C21" s="57">
        <v>168451305.68000007</v>
      </c>
      <c r="D21" s="56">
        <v>2413</v>
      </c>
      <c r="E21" s="56">
        <v>1960</v>
      </c>
    </row>
    <row r="22" spans="2:5" x14ac:dyDescent="0.2">
      <c r="B22" s="59" t="s">
        <v>72</v>
      </c>
      <c r="C22" s="46">
        <v>11571337.479999999</v>
      </c>
      <c r="D22" s="45">
        <v>142</v>
      </c>
      <c r="E22" s="45">
        <v>121</v>
      </c>
    </row>
    <row r="23" spans="2:5" x14ac:dyDescent="0.2">
      <c r="B23" s="59" t="s">
        <v>73</v>
      </c>
      <c r="C23" s="46">
        <v>76368743.13000001</v>
      </c>
      <c r="D23" s="45">
        <v>1127</v>
      </c>
      <c r="E23" s="45">
        <v>903</v>
      </c>
    </row>
    <row r="24" spans="2:5" x14ac:dyDescent="0.2">
      <c r="B24" s="59" t="s">
        <v>74</v>
      </c>
      <c r="C24" s="46">
        <v>57228835.230000041</v>
      </c>
      <c r="D24" s="45">
        <v>634</v>
      </c>
      <c r="E24" s="45">
        <v>511</v>
      </c>
    </row>
    <row r="25" spans="2:5" x14ac:dyDescent="0.2">
      <c r="B25" s="59" t="s">
        <v>75</v>
      </c>
      <c r="C25" s="46">
        <v>23282389.84</v>
      </c>
      <c r="D25" s="45">
        <v>510</v>
      </c>
      <c r="E25" s="45">
        <v>425</v>
      </c>
    </row>
    <row r="26" spans="2:5" x14ac:dyDescent="0.2">
      <c r="B26" s="55" t="s">
        <v>122</v>
      </c>
      <c r="C26" s="57">
        <v>3233888.87</v>
      </c>
      <c r="D26" s="56">
        <v>288</v>
      </c>
      <c r="E26" s="56">
        <v>226</v>
      </c>
    </row>
    <row r="27" spans="2:5" x14ac:dyDescent="0.2">
      <c r="B27" s="61" t="s">
        <v>53</v>
      </c>
      <c r="C27" s="50">
        <v>10564911659.819998</v>
      </c>
      <c r="D27" s="49">
        <v>87388</v>
      </c>
      <c r="E27" s="49">
        <v>71152</v>
      </c>
    </row>
    <row r="28" spans="2:5" x14ac:dyDescent="0.2">
      <c r="C28" s="22"/>
      <c r="E28" s="23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21C6A-A8E5-4084-BD78-F309418DD074}">
  <dimension ref="B1:O17"/>
  <sheetViews>
    <sheetView showGridLines="0" workbookViewId="0">
      <selection activeCell="D8" sqref="D8"/>
    </sheetView>
  </sheetViews>
  <sheetFormatPr defaultRowHeight="12.75" x14ac:dyDescent="0.2"/>
  <cols>
    <col min="1" max="1" width="9.140625" style="1"/>
    <col min="2" max="2" width="9.7109375" style="1" bestFit="1" customWidth="1"/>
    <col min="3" max="3" width="11.140625" style="1" customWidth="1"/>
    <col min="4" max="4" width="10.5703125" style="1" bestFit="1" customWidth="1"/>
    <col min="5" max="5" width="10" style="1" bestFit="1" customWidth="1"/>
    <col min="6" max="6" width="10.5703125" style="1" bestFit="1" customWidth="1"/>
    <col min="7" max="7" width="11" style="1" customWidth="1"/>
    <col min="8" max="8" width="9.85546875" style="7" customWidth="1"/>
    <col min="9" max="10" width="16" style="1" bestFit="1" customWidth="1"/>
    <col min="11" max="11" width="9" style="1" bestFit="1" customWidth="1"/>
    <col min="12" max="12" width="9" style="7" bestFit="1" customWidth="1"/>
    <col min="13" max="14" width="10" style="1" bestFit="1" customWidth="1"/>
    <col min="15" max="16384" width="9.140625" style="1"/>
  </cols>
  <sheetData>
    <row r="1" spans="2:14" x14ac:dyDescent="0.2">
      <c r="B1" s="135" t="s">
        <v>77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2"/>
      <c r="N1" s="2"/>
    </row>
    <row r="2" spans="2:14" x14ac:dyDescent="0.2">
      <c r="B2" s="135" t="s">
        <v>88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2"/>
      <c r="N2" s="2"/>
    </row>
    <row r="3" spans="2:14" x14ac:dyDescent="0.2">
      <c r="B3" s="136" t="s">
        <v>109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4"/>
      <c r="N3" s="14"/>
    </row>
    <row r="4" spans="2:14" ht="25.5" customHeight="1" x14ac:dyDescent="0.2">
      <c r="B4" s="140" t="s">
        <v>0</v>
      </c>
      <c r="C4" s="139" t="s">
        <v>13</v>
      </c>
      <c r="D4" s="139"/>
      <c r="E4" s="139" t="s">
        <v>193</v>
      </c>
      <c r="F4" s="139"/>
      <c r="G4" s="137" t="s">
        <v>96</v>
      </c>
      <c r="H4" s="138"/>
      <c r="I4" s="139" t="s">
        <v>89</v>
      </c>
      <c r="J4" s="139"/>
      <c r="K4" s="137" t="s">
        <v>95</v>
      </c>
      <c r="L4" s="138"/>
      <c r="M4" s="12"/>
      <c r="N4" s="12"/>
    </row>
    <row r="5" spans="2:14" x14ac:dyDescent="0.2">
      <c r="B5" s="140"/>
      <c r="C5" s="110">
        <v>2020</v>
      </c>
      <c r="D5" s="110">
        <v>2021</v>
      </c>
      <c r="E5" s="110">
        <v>2020</v>
      </c>
      <c r="F5" s="110">
        <v>2021</v>
      </c>
      <c r="G5" s="111" t="s">
        <v>93</v>
      </c>
      <c r="H5" s="111" t="s">
        <v>94</v>
      </c>
      <c r="I5" s="112">
        <v>2020</v>
      </c>
      <c r="J5" s="112">
        <v>2021</v>
      </c>
      <c r="K5" s="111">
        <v>2019</v>
      </c>
      <c r="L5" s="111">
        <v>2020</v>
      </c>
    </row>
    <row r="6" spans="2:14" x14ac:dyDescent="0.2">
      <c r="B6" s="70" t="s">
        <v>1</v>
      </c>
      <c r="C6" s="113">
        <v>2115235</v>
      </c>
      <c r="D6" s="113">
        <v>1936276</v>
      </c>
      <c r="E6" s="113">
        <v>2243733</v>
      </c>
      <c r="F6" s="113">
        <v>2052854</v>
      </c>
      <c r="G6" s="114">
        <f>+D6-C6</f>
        <v>-178959</v>
      </c>
      <c r="H6" s="115">
        <f>+G6/C6</f>
        <v>-8.4604783865622493E-2</v>
      </c>
      <c r="I6" s="116">
        <v>53114813733.860107</v>
      </c>
      <c r="J6" s="116">
        <v>51140609169.57</v>
      </c>
      <c r="K6" s="116">
        <f>+I6/C6</f>
        <v>25110.597041870104</v>
      </c>
      <c r="L6" s="116">
        <f>+J6/D6</f>
        <v>26411.838585805948</v>
      </c>
    </row>
    <row r="7" spans="2:14" x14ac:dyDescent="0.2">
      <c r="B7" s="70" t="s">
        <v>2</v>
      </c>
      <c r="C7" s="113">
        <v>2122037</v>
      </c>
      <c r="D7" s="113">
        <v>1961696</v>
      </c>
      <c r="E7" s="113">
        <v>2250408</v>
      </c>
      <c r="F7" s="113">
        <v>2079513</v>
      </c>
      <c r="G7" s="114">
        <f>+D7-C7</f>
        <v>-160341</v>
      </c>
      <c r="H7" s="115">
        <f>+G7/C7</f>
        <v>-7.5559945467491854E-2</v>
      </c>
      <c r="I7" s="116">
        <v>53478434358.260101</v>
      </c>
      <c r="J7" s="116">
        <v>51788230049.890488</v>
      </c>
      <c r="K7" s="116">
        <f>+I7/C7</f>
        <v>25201.461783305429</v>
      </c>
      <c r="L7" s="116">
        <f>+J7/D7</f>
        <v>26399.722510465683</v>
      </c>
    </row>
    <row r="8" spans="2:14" x14ac:dyDescent="0.2">
      <c r="B8" s="70" t="s">
        <v>3</v>
      </c>
      <c r="C8" s="113">
        <v>2107890</v>
      </c>
      <c r="D8" s="113"/>
      <c r="E8" s="113">
        <v>2232919</v>
      </c>
      <c r="F8" s="113"/>
      <c r="G8" s="114"/>
      <c r="H8" s="117"/>
      <c r="I8" s="116">
        <v>53471721743.160133</v>
      </c>
      <c r="J8" s="116"/>
      <c r="K8" s="116"/>
      <c r="L8" s="116"/>
    </row>
    <row r="9" spans="2:14" x14ac:dyDescent="0.2">
      <c r="B9" s="70" t="s">
        <v>4</v>
      </c>
      <c r="C9" s="113">
        <v>1605660</v>
      </c>
      <c r="D9" s="113"/>
      <c r="E9" s="113">
        <v>1707926</v>
      </c>
      <c r="F9" s="113"/>
      <c r="G9" s="114"/>
      <c r="H9" s="117"/>
      <c r="I9" s="116">
        <v>42554180459.130112</v>
      </c>
      <c r="J9" s="116"/>
      <c r="K9" s="116"/>
      <c r="L9" s="116"/>
    </row>
    <row r="10" spans="2:14" x14ac:dyDescent="0.2">
      <c r="B10" s="70" t="s">
        <v>5</v>
      </c>
      <c r="C10" s="113">
        <v>1593310</v>
      </c>
      <c r="D10" s="113"/>
      <c r="E10" s="113">
        <v>1691950</v>
      </c>
      <c r="F10" s="113"/>
      <c r="G10" s="114"/>
      <c r="H10" s="117"/>
      <c r="I10" s="116">
        <v>41957616306.160172</v>
      </c>
      <c r="J10" s="116"/>
      <c r="K10" s="116"/>
      <c r="L10" s="116"/>
    </row>
    <row r="11" spans="2:14" x14ac:dyDescent="0.2">
      <c r="B11" s="70" t="s">
        <v>6</v>
      </c>
      <c r="C11" s="113">
        <v>1791418</v>
      </c>
      <c r="D11" s="113"/>
      <c r="E11" s="113">
        <v>1900942</v>
      </c>
      <c r="F11" s="113"/>
      <c r="G11" s="114"/>
      <c r="H11" s="117"/>
      <c r="I11" s="116">
        <v>45502103164.100174</v>
      </c>
      <c r="J11" s="116"/>
      <c r="K11" s="116"/>
      <c r="L11" s="116"/>
    </row>
    <row r="12" spans="2:14" x14ac:dyDescent="0.2">
      <c r="B12" s="70" t="s">
        <v>7</v>
      </c>
      <c r="C12" s="113">
        <v>1859091</v>
      </c>
      <c r="D12" s="113"/>
      <c r="E12" s="113">
        <v>1979026</v>
      </c>
      <c r="F12" s="113"/>
      <c r="G12" s="114"/>
      <c r="H12" s="117"/>
      <c r="I12" s="116">
        <v>47393870377.949867</v>
      </c>
      <c r="J12" s="116"/>
      <c r="K12" s="116"/>
      <c r="L12" s="116"/>
    </row>
    <row r="13" spans="2:14" x14ac:dyDescent="0.2">
      <c r="B13" s="70" t="s">
        <v>8</v>
      </c>
      <c r="C13" s="113">
        <v>1846934</v>
      </c>
      <c r="D13" s="113"/>
      <c r="E13" s="113">
        <v>1954641</v>
      </c>
      <c r="F13" s="113"/>
      <c r="G13" s="114"/>
      <c r="H13" s="117"/>
      <c r="I13" s="116">
        <v>47645078074.640068</v>
      </c>
      <c r="J13" s="116"/>
      <c r="K13" s="116"/>
      <c r="L13" s="116"/>
    </row>
    <row r="14" spans="2:14" x14ac:dyDescent="0.2">
      <c r="B14" s="70" t="s">
        <v>9</v>
      </c>
      <c r="C14" s="113">
        <v>1871985</v>
      </c>
      <c r="D14" s="113"/>
      <c r="E14" s="113">
        <v>1984648</v>
      </c>
      <c r="F14" s="113"/>
      <c r="G14" s="114"/>
      <c r="H14" s="117"/>
      <c r="I14" s="116">
        <v>47791226998.320061</v>
      </c>
      <c r="J14" s="116"/>
      <c r="K14" s="116"/>
      <c r="L14" s="116"/>
    </row>
    <row r="15" spans="2:14" x14ac:dyDescent="0.2">
      <c r="B15" s="70" t="s">
        <v>10</v>
      </c>
      <c r="C15" s="113">
        <v>1888992</v>
      </c>
      <c r="D15" s="113"/>
      <c r="E15" s="113">
        <v>2003726</v>
      </c>
      <c r="F15" s="113"/>
      <c r="G15" s="114"/>
      <c r="H15" s="117"/>
      <c r="I15" s="116">
        <v>48635382754.879944</v>
      </c>
      <c r="J15" s="116"/>
      <c r="K15" s="116"/>
      <c r="L15" s="116"/>
    </row>
    <row r="16" spans="2:14" x14ac:dyDescent="0.2">
      <c r="B16" s="70" t="s">
        <v>11</v>
      </c>
      <c r="C16" s="113">
        <v>1917278</v>
      </c>
      <c r="D16" s="113"/>
      <c r="E16" s="113">
        <v>2032356</v>
      </c>
      <c r="F16" s="113"/>
      <c r="G16" s="114"/>
      <c r="H16" s="117"/>
      <c r="I16" s="116">
        <v>49287442193.020142</v>
      </c>
      <c r="J16" s="116"/>
      <c r="K16" s="116"/>
      <c r="L16" s="116"/>
    </row>
    <row r="17" spans="2:15" x14ac:dyDescent="0.2">
      <c r="B17" s="70" t="s">
        <v>12</v>
      </c>
      <c r="C17" s="113">
        <v>1919779</v>
      </c>
      <c r="D17" s="113"/>
      <c r="E17" s="113">
        <v>2034503</v>
      </c>
      <c r="F17" s="113"/>
      <c r="G17" s="114"/>
      <c r="H17" s="117"/>
      <c r="I17" s="116">
        <v>50587444137.21003</v>
      </c>
      <c r="J17" s="116"/>
      <c r="K17" s="116"/>
      <c r="L17" s="116"/>
      <c r="O17" s="9"/>
    </row>
  </sheetData>
  <mergeCells count="9">
    <mergeCell ref="B1:L1"/>
    <mergeCell ref="B2:L2"/>
    <mergeCell ref="B3:L3"/>
    <mergeCell ref="G4:H4"/>
    <mergeCell ref="K4:L4"/>
    <mergeCell ref="I4:J4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F1E7D-3AF1-4384-AF08-E5A50C53C40A}">
  <dimension ref="B1:G19"/>
  <sheetViews>
    <sheetView showGridLines="0" workbookViewId="0">
      <selection activeCell="B5" sqref="B5:G18"/>
    </sheetView>
  </sheetViews>
  <sheetFormatPr defaultRowHeight="12.75" x14ac:dyDescent="0.2"/>
  <cols>
    <col min="1" max="1" width="9.140625" style="1"/>
    <col min="2" max="2" width="41" style="1" bestFit="1" customWidth="1"/>
    <col min="3" max="4" width="13.85546875" style="1" bestFit="1" customWidth="1"/>
    <col min="5" max="5" width="14.5703125" style="1" bestFit="1" customWidth="1"/>
    <col min="6" max="6" width="10.28515625" style="1" bestFit="1" customWidth="1"/>
    <col min="7" max="7" width="20.140625" style="1" bestFit="1" customWidth="1"/>
    <col min="8" max="8" width="36.85546875" style="1" bestFit="1" customWidth="1"/>
    <col min="9" max="10" width="13.85546875" style="1" bestFit="1" customWidth="1"/>
    <col min="11" max="11" width="12.28515625" style="1" bestFit="1" customWidth="1"/>
    <col min="12" max="12" width="10.28515625" style="1" bestFit="1" customWidth="1"/>
    <col min="13" max="13" width="13.85546875" style="1" bestFit="1" customWidth="1"/>
    <col min="14" max="16384" width="9.140625" style="1"/>
  </cols>
  <sheetData>
    <row r="1" spans="2:7" x14ac:dyDescent="0.2">
      <c r="B1" s="158" t="s">
        <v>180</v>
      </c>
      <c r="C1" s="158"/>
      <c r="D1" s="158"/>
      <c r="E1" s="158"/>
      <c r="F1" s="158"/>
      <c r="G1" s="158"/>
    </row>
    <row r="2" spans="2:7" x14ac:dyDescent="0.2">
      <c r="B2" s="158" t="s">
        <v>150</v>
      </c>
      <c r="C2" s="158"/>
      <c r="D2" s="158"/>
      <c r="E2" s="158"/>
      <c r="F2" s="158"/>
      <c r="G2" s="158"/>
    </row>
    <row r="3" spans="2:7" x14ac:dyDescent="0.2">
      <c r="B3" s="161" t="s">
        <v>214</v>
      </c>
      <c r="C3" s="161"/>
      <c r="D3" s="161"/>
      <c r="E3" s="161"/>
      <c r="F3" s="161"/>
      <c r="G3" s="161"/>
    </row>
    <row r="4" spans="2:7" x14ac:dyDescent="0.2">
      <c r="B4" s="35" t="s">
        <v>123</v>
      </c>
      <c r="C4" s="35" t="s">
        <v>152</v>
      </c>
      <c r="D4" s="35" t="s">
        <v>153</v>
      </c>
      <c r="E4" s="35" t="s">
        <v>171</v>
      </c>
      <c r="F4" s="35" t="s">
        <v>196</v>
      </c>
      <c r="G4" s="35" t="s">
        <v>119</v>
      </c>
    </row>
    <row r="5" spans="2:7" x14ac:dyDescent="0.2">
      <c r="B5" s="44" t="s">
        <v>211</v>
      </c>
      <c r="C5" s="85">
        <v>1414864261.4800022</v>
      </c>
      <c r="D5" s="85">
        <v>3587877369.369997</v>
      </c>
      <c r="E5" s="85">
        <v>377580401.98000062</v>
      </c>
      <c r="F5" s="85">
        <v>4434571.4399999985</v>
      </c>
      <c r="G5" s="85">
        <v>5384756604.2699976</v>
      </c>
    </row>
    <row r="6" spans="2:7" x14ac:dyDescent="0.2">
      <c r="B6" s="44" t="s">
        <v>124</v>
      </c>
      <c r="C6" s="85">
        <v>819481927.51000047</v>
      </c>
      <c r="D6" s="85">
        <v>2103565853.7199996</v>
      </c>
      <c r="E6" s="85">
        <v>64433037.049999811</v>
      </c>
      <c r="F6" s="85">
        <v>3043817.7399999998</v>
      </c>
      <c r="G6" s="85">
        <v>2990524636.0199966</v>
      </c>
    </row>
    <row r="7" spans="2:7" x14ac:dyDescent="0.2">
      <c r="B7" s="44" t="s">
        <v>125</v>
      </c>
      <c r="C7" s="85">
        <v>425756416.87999928</v>
      </c>
      <c r="D7" s="85">
        <v>1092529360.2</v>
      </c>
      <c r="E7" s="85">
        <v>31668787.209999934</v>
      </c>
      <c r="F7" s="85">
        <v>1735234.3900000013</v>
      </c>
      <c r="G7" s="85">
        <v>1551689798.6799979</v>
      </c>
    </row>
    <row r="8" spans="2:7" x14ac:dyDescent="0.2">
      <c r="B8" s="44" t="s">
        <v>126</v>
      </c>
      <c r="C8" s="85">
        <v>57557444.330000043</v>
      </c>
      <c r="D8" s="85">
        <v>144555403.69000003</v>
      </c>
      <c r="E8" s="85">
        <v>3781494.5300000082</v>
      </c>
      <c r="F8" s="85">
        <v>104945.45000000006</v>
      </c>
      <c r="G8" s="85">
        <v>205999288.00000012</v>
      </c>
    </row>
    <row r="9" spans="2:7" x14ac:dyDescent="0.2">
      <c r="B9" s="44" t="s">
        <v>127</v>
      </c>
      <c r="C9" s="85">
        <v>37733314.500000037</v>
      </c>
      <c r="D9" s="85">
        <v>97287259.769999966</v>
      </c>
      <c r="E9" s="85">
        <v>3240629.2500000075</v>
      </c>
      <c r="F9" s="85">
        <v>171395.31999999983</v>
      </c>
      <c r="G9" s="85">
        <v>138432598.83999988</v>
      </c>
    </row>
    <row r="10" spans="2:7" x14ac:dyDescent="0.2">
      <c r="B10" s="44" t="s">
        <v>128</v>
      </c>
      <c r="C10" s="85">
        <v>33468098.88000001</v>
      </c>
      <c r="D10" s="85">
        <v>84677095.989999995</v>
      </c>
      <c r="E10" s="85">
        <v>2666388.1700000023</v>
      </c>
      <c r="F10" s="85">
        <v>16221.04</v>
      </c>
      <c r="G10" s="85">
        <v>120827804.07999998</v>
      </c>
    </row>
    <row r="11" spans="2:7" x14ac:dyDescent="0.2">
      <c r="B11" s="44" t="s">
        <v>138</v>
      </c>
      <c r="C11" s="85">
        <v>8864914.9399999958</v>
      </c>
      <c r="D11" s="85">
        <v>22803797.530000009</v>
      </c>
      <c r="E11" s="85">
        <v>865847.2899999998</v>
      </c>
      <c r="F11" s="85">
        <v>13328.45</v>
      </c>
      <c r="G11" s="85">
        <v>32547888.210000027</v>
      </c>
    </row>
    <row r="12" spans="2:7" x14ac:dyDescent="0.2">
      <c r="B12" s="44" t="s">
        <v>129</v>
      </c>
      <c r="C12" s="85">
        <v>8812133.8799999934</v>
      </c>
      <c r="D12" s="85">
        <v>22580947.880000003</v>
      </c>
      <c r="E12" s="85">
        <v>440360.0799999999</v>
      </c>
      <c r="F12" s="85">
        <v>59444.859999999993</v>
      </c>
      <c r="G12" s="85">
        <v>31892886.700000007</v>
      </c>
    </row>
    <row r="13" spans="2:7" x14ac:dyDescent="0.2">
      <c r="B13" s="44" t="s">
        <v>130</v>
      </c>
      <c r="C13" s="85">
        <v>8574378.4800000023</v>
      </c>
      <c r="D13" s="85">
        <v>21937930.16</v>
      </c>
      <c r="E13" s="85">
        <v>650571.74999999977</v>
      </c>
      <c r="F13" s="85">
        <v>21500.169999999995</v>
      </c>
      <c r="G13" s="85">
        <v>31184380.560000017</v>
      </c>
    </row>
    <row r="14" spans="2:7" x14ac:dyDescent="0.2">
      <c r="B14" s="44" t="s">
        <v>131</v>
      </c>
      <c r="C14" s="85">
        <v>7684522.4199999971</v>
      </c>
      <c r="D14" s="85">
        <v>19708936.939999994</v>
      </c>
      <c r="E14" s="85">
        <v>581410.92999999993</v>
      </c>
      <c r="F14" s="85">
        <v>16484.970000000005</v>
      </c>
      <c r="G14" s="85">
        <v>27991355.259999994</v>
      </c>
    </row>
    <row r="15" spans="2:7" x14ac:dyDescent="0.2">
      <c r="B15" s="44" t="s">
        <v>133</v>
      </c>
      <c r="C15" s="85">
        <v>4662176.3399999989</v>
      </c>
      <c r="D15" s="85">
        <v>11920569.890000004</v>
      </c>
      <c r="E15" s="85">
        <v>212929.92999999991</v>
      </c>
      <c r="F15" s="85">
        <v>17921.029999999992</v>
      </c>
      <c r="G15" s="85">
        <v>16813597.189999998</v>
      </c>
    </row>
    <row r="16" spans="2:7" x14ac:dyDescent="0.2">
      <c r="B16" s="44" t="s">
        <v>134</v>
      </c>
      <c r="C16" s="85">
        <v>4350744.1199999982</v>
      </c>
      <c r="D16" s="85">
        <v>11127393.65</v>
      </c>
      <c r="E16" s="85">
        <v>673007.5499999997</v>
      </c>
      <c r="F16" s="85">
        <v>21470.47</v>
      </c>
      <c r="G16" s="85">
        <v>16172615.789999997</v>
      </c>
    </row>
    <row r="17" spans="2:7" x14ac:dyDescent="0.2">
      <c r="B17" s="44" t="s">
        <v>132</v>
      </c>
      <c r="C17" s="85">
        <v>4431696.6999999993</v>
      </c>
      <c r="D17" s="85">
        <v>11336859.000000002</v>
      </c>
      <c r="E17" s="85">
        <v>295573.84999999992</v>
      </c>
      <c r="F17" s="85">
        <v>14076.669999999998</v>
      </c>
      <c r="G17" s="85">
        <v>16078206.219999999</v>
      </c>
    </row>
    <row r="18" spans="2:7" x14ac:dyDescent="0.2">
      <c r="B18" s="48" t="s">
        <v>53</v>
      </c>
      <c r="C18" s="41">
        <v>2836242030.4600019</v>
      </c>
      <c r="D18" s="41">
        <v>7231908777.7899961</v>
      </c>
      <c r="E18" s="41">
        <v>487090439.57000041</v>
      </c>
      <c r="F18" s="41">
        <v>9670411.9999999963</v>
      </c>
      <c r="G18" s="41">
        <v>10564911659.819992</v>
      </c>
    </row>
    <row r="19" spans="2:7" x14ac:dyDescent="0.2">
      <c r="B19" s="19" t="s">
        <v>172</v>
      </c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DA09-AE9F-48C3-B8BC-66A4AB255E99}">
  <dimension ref="B1:H31"/>
  <sheetViews>
    <sheetView showGridLines="0" workbookViewId="0">
      <selection activeCell="B5" sqref="B5:G27"/>
    </sheetView>
  </sheetViews>
  <sheetFormatPr defaultRowHeight="12.75" x14ac:dyDescent="0.2"/>
  <cols>
    <col min="1" max="1" width="9.140625" style="1"/>
    <col min="2" max="2" width="41" style="1" bestFit="1" customWidth="1"/>
    <col min="3" max="3" width="21.5703125" style="1" bestFit="1" customWidth="1"/>
    <col min="4" max="4" width="15" style="1" bestFit="1" customWidth="1"/>
    <col min="5" max="5" width="13.5703125" style="1" bestFit="1" customWidth="1"/>
    <col min="6" max="6" width="11.42578125" style="1" bestFit="1" customWidth="1"/>
    <col min="7" max="7" width="19.85546875" style="1" bestFit="1" customWidth="1"/>
    <col min="8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7" x14ac:dyDescent="0.2">
      <c r="B1" s="158" t="s">
        <v>184</v>
      </c>
      <c r="C1" s="158"/>
      <c r="D1" s="158"/>
      <c r="E1" s="158"/>
      <c r="F1" s="158"/>
      <c r="G1" s="158"/>
    </row>
    <row r="2" spans="2:7" x14ac:dyDescent="0.2">
      <c r="B2" s="158" t="s">
        <v>150</v>
      </c>
      <c r="C2" s="158"/>
      <c r="D2" s="158"/>
      <c r="E2" s="158"/>
      <c r="F2" s="158"/>
      <c r="G2" s="158"/>
    </row>
    <row r="3" spans="2:7" x14ac:dyDescent="0.2">
      <c r="B3" s="161" t="s">
        <v>214</v>
      </c>
      <c r="C3" s="161"/>
      <c r="D3" s="161"/>
      <c r="E3" s="161"/>
      <c r="F3" s="161"/>
      <c r="G3" s="161"/>
    </row>
    <row r="4" spans="2:7" x14ac:dyDescent="0.2">
      <c r="B4" s="63" t="s">
        <v>173</v>
      </c>
      <c r="C4" s="88" t="s">
        <v>181</v>
      </c>
      <c r="D4" s="88" t="s">
        <v>182</v>
      </c>
      <c r="E4" s="88" t="s">
        <v>183</v>
      </c>
      <c r="F4" s="88" t="s">
        <v>196</v>
      </c>
      <c r="G4" s="88" t="s">
        <v>119</v>
      </c>
    </row>
    <row r="5" spans="2:7" x14ac:dyDescent="0.2">
      <c r="B5" s="93" t="s">
        <v>55</v>
      </c>
      <c r="C5" s="94">
        <v>2350034709.5499964</v>
      </c>
      <c r="D5" s="94">
        <v>5978827888.8100061</v>
      </c>
      <c r="E5" s="94">
        <v>451532563.65999997</v>
      </c>
      <c r="F5" s="94">
        <v>8063269.0200000033</v>
      </c>
      <c r="G5" s="94">
        <v>8788458431.0400009</v>
      </c>
    </row>
    <row r="6" spans="2:7" x14ac:dyDescent="0.2">
      <c r="B6" s="95" t="s">
        <v>56</v>
      </c>
      <c r="C6" s="96">
        <v>985322537.17000008</v>
      </c>
      <c r="D6" s="96">
        <v>2485851622.6799994</v>
      </c>
      <c r="E6" s="96">
        <v>325034394.97000009</v>
      </c>
      <c r="F6" s="96">
        <v>1738819.07</v>
      </c>
      <c r="G6" s="96">
        <v>3797947373.8900018</v>
      </c>
    </row>
    <row r="7" spans="2:7" x14ac:dyDescent="0.2">
      <c r="B7" s="95" t="s">
        <v>58</v>
      </c>
      <c r="C7" s="96">
        <v>394504553.02999812</v>
      </c>
      <c r="D7" s="96">
        <v>1015117349.4800054</v>
      </c>
      <c r="E7" s="96">
        <v>29209653.609999973</v>
      </c>
      <c r="F7" s="96">
        <v>2306957.2000000007</v>
      </c>
      <c r="G7" s="96">
        <v>1441138513.3200016</v>
      </c>
    </row>
    <row r="8" spans="2:7" x14ac:dyDescent="0.2">
      <c r="B8" s="95" t="s">
        <v>63</v>
      </c>
      <c r="C8" s="96">
        <v>305767300.2999987</v>
      </c>
      <c r="D8" s="96">
        <v>786871770.55000114</v>
      </c>
      <c r="E8" s="96">
        <v>22721125.229999959</v>
      </c>
      <c r="F8" s="96">
        <v>1811063.4800000032</v>
      </c>
      <c r="G8" s="96">
        <v>1117171259.5599978</v>
      </c>
    </row>
    <row r="9" spans="2:7" x14ac:dyDescent="0.2">
      <c r="B9" s="95" t="s">
        <v>62</v>
      </c>
      <c r="C9" s="96">
        <v>196864109.64999971</v>
      </c>
      <c r="D9" s="96">
        <v>486624519.01000065</v>
      </c>
      <c r="E9" s="96">
        <v>33662289.669999979</v>
      </c>
      <c r="F9" s="96">
        <v>189245.04999999996</v>
      </c>
      <c r="G9" s="96">
        <v>717340163.38000071</v>
      </c>
    </row>
    <row r="10" spans="2:7" x14ac:dyDescent="0.2">
      <c r="B10" s="95" t="s">
        <v>59</v>
      </c>
      <c r="C10" s="96">
        <v>83497827.060000017</v>
      </c>
      <c r="D10" s="96">
        <v>214152145.93000004</v>
      </c>
      <c r="E10" s="96">
        <v>5731436.0500000017</v>
      </c>
      <c r="F10" s="96">
        <v>142427.03000000003</v>
      </c>
      <c r="G10" s="96">
        <v>303523836.06999999</v>
      </c>
    </row>
    <row r="11" spans="2:7" x14ac:dyDescent="0.2">
      <c r="B11" s="95" t="s">
        <v>65</v>
      </c>
      <c r="C11" s="96">
        <v>78994190.650000051</v>
      </c>
      <c r="D11" s="96">
        <v>204886420.87000006</v>
      </c>
      <c r="E11" s="96">
        <v>9917340.3399999961</v>
      </c>
      <c r="F11" s="96">
        <v>389556.72</v>
      </c>
      <c r="G11" s="96">
        <v>294187508.58000016</v>
      </c>
    </row>
    <row r="12" spans="2:7" x14ac:dyDescent="0.2">
      <c r="B12" s="95" t="s">
        <v>61</v>
      </c>
      <c r="C12" s="96">
        <v>79870741.549999923</v>
      </c>
      <c r="D12" s="96">
        <v>205748301.10999987</v>
      </c>
      <c r="E12" s="96">
        <v>6910659.1200000038</v>
      </c>
      <c r="F12" s="96">
        <v>492324.45000000007</v>
      </c>
      <c r="G12" s="96">
        <v>293022026.22999996</v>
      </c>
    </row>
    <row r="13" spans="2:7" x14ac:dyDescent="0.2">
      <c r="B13" s="95" t="s">
        <v>64</v>
      </c>
      <c r="C13" s="96">
        <v>75523061.860000014</v>
      </c>
      <c r="D13" s="96">
        <v>193924008.38999999</v>
      </c>
      <c r="E13" s="96">
        <v>7276303.3100000015</v>
      </c>
      <c r="F13" s="96">
        <v>307600.64999999997</v>
      </c>
      <c r="G13" s="96">
        <v>277030974.20999992</v>
      </c>
    </row>
    <row r="14" spans="2:7" x14ac:dyDescent="0.2">
      <c r="B14" s="95" t="s">
        <v>66</v>
      </c>
      <c r="C14" s="96">
        <v>68486057.930000037</v>
      </c>
      <c r="D14" s="96">
        <v>176552988.8300001</v>
      </c>
      <c r="E14" s="96">
        <v>5229567.7000000104</v>
      </c>
      <c r="F14" s="96">
        <v>364232.2199999998</v>
      </c>
      <c r="G14" s="96">
        <v>250632846.67999986</v>
      </c>
    </row>
    <row r="15" spans="2:7" x14ac:dyDescent="0.2">
      <c r="B15" s="95" t="s">
        <v>57</v>
      </c>
      <c r="C15" s="96">
        <v>41843387.329999998</v>
      </c>
      <c r="D15" s="96">
        <v>107641811.09999998</v>
      </c>
      <c r="E15" s="96">
        <v>2477534.9800000028</v>
      </c>
      <c r="F15" s="96">
        <v>283713.96999999991</v>
      </c>
      <c r="G15" s="96">
        <v>152246447.37999994</v>
      </c>
    </row>
    <row r="16" spans="2:7" x14ac:dyDescent="0.2">
      <c r="B16" s="95" t="s">
        <v>60</v>
      </c>
      <c r="C16" s="96">
        <v>39360943.019999996</v>
      </c>
      <c r="D16" s="96">
        <v>101456950.85999998</v>
      </c>
      <c r="E16" s="96">
        <v>3362258.680000002</v>
      </c>
      <c r="F16" s="96">
        <v>37329.18</v>
      </c>
      <c r="G16" s="96">
        <v>144217481.73999989</v>
      </c>
    </row>
    <row r="17" spans="2:8" x14ac:dyDescent="0.2">
      <c r="B17" s="93" t="s">
        <v>67</v>
      </c>
      <c r="C17" s="94">
        <v>439205026.77999949</v>
      </c>
      <c r="D17" s="94">
        <v>1131468883.2400022</v>
      </c>
      <c r="E17" s="94">
        <v>32805742.069999978</v>
      </c>
      <c r="F17" s="94">
        <v>1288382.1399999997</v>
      </c>
      <c r="G17" s="94">
        <v>1604768034.2299979</v>
      </c>
    </row>
    <row r="18" spans="2:8" x14ac:dyDescent="0.2">
      <c r="B18" s="95" t="s">
        <v>70</v>
      </c>
      <c r="C18" s="96">
        <v>351159881.34999949</v>
      </c>
      <c r="D18" s="96">
        <v>904393924.35000205</v>
      </c>
      <c r="E18" s="96">
        <v>27574339.579999972</v>
      </c>
      <c r="F18" s="96">
        <v>715587.26</v>
      </c>
      <c r="G18" s="96">
        <v>1283843732.5399976</v>
      </c>
    </row>
    <row r="19" spans="2:8" x14ac:dyDescent="0.2">
      <c r="B19" s="95" t="s">
        <v>68</v>
      </c>
      <c r="C19" s="96">
        <v>66912279.060000032</v>
      </c>
      <c r="D19" s="96">
        <v>172971613.27000019</v>
      </c>
      <c r="E19" s="96">
        <v>3822568.0000000079</v>
      </c>
      <c r="F19" s="96">
        <v>560767.88999999955</v>
      </c>
      <c r="G19" s="96">
        <v>244267228.22000024</v>
      </c>
    </row>
    <row r="20" spans="2:8" x14ac:dyDescent="0.2">
      <c r="B20" s="95" t="s">
        <v>69</v>
      </c>
      <c r="C20" s="96">
        <v>21132866.370000005</v>
      </c>
      <c r="D20" s="96">
        <v>54103345.619999997</v>
      </c>
      <c r="E20" s="96">
        <v>1408834.4900000002</v>
      </c>
      <c r="F20" s="96">
        <v>12026.99</v>
      </c>
      <c r="G20" s="96">
        <v>76657073.469999999</v>
      </c>
    </row>
    <row r="21" spans="2:8" x14ac:dyDescent="0.2">
      <c r="B21" s="93" t="s">
        <v>71</v>
      </c>
      <c r="C21" s="94">
        <v>46154332.749999993</v>
      </c>
      <c r="D21" s="94">
        <v>119413320.85000001</v>
      </c>
      <c r="E21" s="94">
        <v>2578733.2799999998</v>
      </c>
      <c r="F21" s="94">
        <v>304918.8</v>
      </c>
      <c r="G21" s="94">
        <v>168451305.68000007</v>
      </c>
    </row>
    <row r="22" spans="2:8" x14ac:dyDescent="0.2">
      <c r="B22" s="95" t="s">
        <v>73</v>
      </c>
      <c r="C22" s="96">
        <v>20966819.419999998</v>
      </c>
      <c r="D22" s="96">
        <v>54254518.660000011</v>
      </c>
      <c r="E22" s="96">
        <v>1036881.6499999999</v>
      </c>
      <c r="F22" s="96">
        <v>110523.40000000005</v>
      </c>
      <c r="G22" s="96">
        <v>76368743.13000001</v>
      </c>
    </row>
    <row r="23" spans="2:8" x14ac:dyDescent="0.2">
      <c r="B23" s="95" t="s">
        <v>74</v>
      </c>
      <c r="C23" s="96">
        <v>15676825.129999997</v>
      </c>
      <c r="D23" s="96">
        <v>40581521.32</v>
      </c>
      <c r="E23" s="96">
        <v>880738.08999999985</v>
      </c>
      <c r="F23" s="96">
        <v>89750.689999999973</v>
      </c>
      <c r="G23" s="96">
        <v>57228835.230000041</v>
      </c>
    </row>
    <row r="24" spans="2:8" x14ac:dyDescent="0.2">
      <c r="B24" s="95" t="s">
        <v>75</v>
      </c>
      <c r="C24" s="96">
        <v>6364789.1599999983</v>
      </c>
      <c r="D24" s="96">
        <v>16443263.260000002</v>
      </c>
      <c r="E24" s="96">
        <v>440484.97999999986</v>
      </c>
      <c r="F24" s="96">
        <v>33852.44</v>
      </c>
      <c r="G24" s="96">
        <v>23282389.84</v>
      </c>
    </row>
    <row r="25" spans="2:8" x14ac:dyDescent="0.2">
      <c r="B25" s="95" t="s">
        <v>72</v>
      </c>
      <c r="C25" s="96">
        <v>3145899.0400000005</v>
      </c>
      <c r="D25" s="96">
        <v>8134017.6100000013</v>
      </c>
      <c r="E25" s="96">
        <v>220628.56</v>
      </c>
      <c r="F25" s="96">
        <v>70792.27</v>
      </c>
      <c r="G25" s="96">
        <v>11571337.479999999</v>
      </c>
    </row>
    <row r="26" spans="2:8" x14ac:dyDescent="0.2">
      <c r="B26" s="93" t="s">
        <v>122</v>
      </c>
      <c r="C26" s="94">
        <v>847961.38</v>
      </c>
      <c r="D26" s="94">
        <v>2198684.89</v>
      </c>
      <c r="E26" s="94">
        <v>173400.56</v>
      </c>
      <c r="F26" s="94">
        <v>13842.04</v>
      </c>
      <c r="G26" s="94">
        <v>3233888.87</v>
      </c>
    </row>
    <row r="27" spans="2:8" x14ac:dyDescent="0.2">
      <c r="B27" s="97" t="s">
        <v>53</v>
      </c>
      <c r="C27" s="98">
        <v>2836242030.4599962</v>
      </c>
      <c r="D27" s="98">
        <v>7231908777.7900085</v>
      </c>
      <c r="E27" s="98">
        <v>487090439.56999993</v>
      </c>
      <c r="F27" s="98">
        <v>9670412.0000000037</v>
      </c>
      <c r="G27" s="98">
        <v>10564911659.819998</v>
      </c>
    </row>
    <row r="28" spans="2:8" x14ac:dyDescent="0.2">
      <c r="B28" s="26"/>
    </row>
    <row r="31" spans="2:8" x14ac:dyDescent="0.2">
      <c r="H31" s="1" t="s">
        <v>170</v>
      </c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71989-4F05-477A-AB97-445317F11E90}">
  <dimension ref="B1:H31"/>
  <sheetViews>
    <sheetView showGridLines="0" workbookViewId="0">
      <selection activeCell="B20" sqref="B20"/>
    </sheetView>
  </sheetViews>
  <sheetFormatPr defaultRowHeight="12.75" x14ac:dyDescent="0.2"/>
  <cols>
    <col min="1" max="1" width="9.140625" style="1"/>
    <col min="2" max="2" width="41" style="1" bestFit="1" customWidth="1"/>
    <col min="3" max="5" width="15" style="1" bestFit="1" customWidth="1"/>
    <col min="6" max="6" width="20.140625" style="1" bestFit="1" customWidth="1"/>
    <col min="7" max="7" width="36.85546875" style="1" bestFit="1" customWidth="1"/>
    <col min="8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6" x14ac:dyDescent="0.2">
      <c r="B1" s="158" t="s">
        <v>188</v>
      </c>
      <c r="C1" s="158"/>
      <c r="D1" s="158"/>
      <c r="E1" s="158"/>
      <c r="F1" s="158"/>
    </row>
    <row r="2" spans="2:6" x14ac:dyDescent="0.2">
      <c r="B2" s="158" t="s">
        <v>151</v>
      </c>
      <c r="C2" s="158"/>
      <c r="D2" s="158"/>
      <c r="E2" s="158"/>
      <c r="F2" s="158"/>
    </row>
    <row r="3" spans="2:6" x14ac:dyDescent="0.2">
      <c r="B3" s="161" t="s">
        <v>214</v>
      </c>
      <c r="C3" s="161"/>
      <c r="D3" s="161"/>
      <c r="E3" s="161"/>
      <c r="F3" s="161"/>
    </row>
    <row r="4" spans="2:6" ht="30" customHeight="1" x14ac:dyDescent="0.2">
      <c r="B4" s="35" t="s">
        <v>123</v>
      </c>
      <c r="C4" s="35" t="s">
        <v>135</v>
      </c>
      <c r="D4" s="35" t="s">
        <v>136</v>
      </c>
      <c r="E4" s="35" t="s">
        <v>137</v>
      </c>
      <c r="F4" s="35" t="s">
        <v>119</v>
      </c>
    </row>
    <row r="5" spans="2:6" x14ac:dyDescent="0.2">
      <c r="B5" s="75" t="s">
        <v>211</v>
      </c>
      <c r="C5" s="71">
        <v>2554578825.1599975</v>
      </c>
      <c r="D5" s="71">
        <v>2348764492.7700033</v>
      </c>
      <c r="E5" s="71">
        <v>250817348.06999999</v>
      </c>
      <c r="F5" s="71">
        <v>5384756604.2699976</v>
      </c>
    </row>
    <row r="6" spans="2:6" x14ac:dyDescent="0.2">
      <c r="B6" s="75" t="s">
        <v>124</v>
      </c>
      <c r="C6" s="71">
        <v>1429527829.2300012</v>
      </c>
      <c r="D6" s="71">
        <v>1419436761.9099958</v>
      </c>
      <c r="E6" s="71">
        <v>138699591.80000001</v>
      </c>
      <c r="F6" s="71">
        <v>2990524636.0199966</v>
      </c>
    </row>
    <row r="7" spans="2:6" x14ac:dyDescent="0.2">
      <c r="B7" s="75" t="s">
        <v>125</v>
      </c>
      <c r="C7" s="71">
        <v>740716747.94000018</v>
      </c>
      <c r="D7" s="71">
        <v>737582615.87999904</v>
      </c>
      <c r="E7" s="71">
        <v>71984728.350000113</v>
      </c>
      <c r="F7" s="71">
        <v>1551689798.6799979</v>
      </c>
    </row>
    <row r="8" spans="2:6" x14ac:dyDescent="0.2">
      <c r="B8" s="75" t="s">
        <v>126</v>
      </c>
      <c r="C8" s="71">
        <v>97277327.849999979</v>
      </c>
      <c r="D8" s="71">
        <v>99306945.569999993</v>
      </c>
      <c r="E8" s="71">
        <v>9319463.2399999909</v>
      </c>
      <c r="F8" s="71">
        <v>205999288.00000012</v>
      </c>
    </row>
    <row r="9" spans="2:6" x14ac:dyDescent="0.2">
      <c r="B9" s="75" t="s">
        <v>127</v>
      </c>
      <c r="C9" s="71">
        <v>66511081.670000017</v>
      </c>
      <c r="D9" s="71">
        <v>64924938.740000017</v>
      </c>
      <c r="E9" s="71">
        <v>6655268.4299999978</v>
      </c>
      <c r="F9" s="71">
        <v>138432598.83999988</v>
      </c>
    </row>
    <row r="10" spans="2:6" x14ac:dyDescent="0.2">
      <c r="B10" s="75" t="s">
        <v>128</v>
      </c>
      <c r="C10" s="71">
        <v>56782048.95000001</v>
      </c>
      <c r="D10" s="71">
        <v>59823607.659999996</v>
      </c>
      <c r="E10" s="71">
        <v>4183343.4700000007</v>
      </c>
      <c r="F10" s="71">
        <v>120827804.07999998</v>
      </c>
    </row>
    <row r="11" spans="2:6" x14ac:dyDescent="0.2">
      <c r="B11" s="75" t="s">
        <v>138</v>
      </c>
      <c r="C11" s="71">
        <v>15656765.700000005</v>
      </c>
      <c r="D11" s="71">
        <v>15367961.539999992</v>
      </c>
      <c r="E11" s="71">
        <v>1503065.1099999994</v>
      </c>
      <c r="F11" s="71">
        <v>32547888.210000027</v>
      </c>
    </row>
    <row r="12" spans="2:6" x14ac:dyDescent="0.2">
      <c r="B12" s="75" t="s">
        <v>129</v>
      </c>
      <c r="C12" s="71">
        <v>15038780.6</v>
      </c>
      <c r="D12" s="71">
        <v>15440768.210000005</v>
      </c>
      <c r="E12" s="71">
        <v>1404032.040000001</v>
      </c>
      <c r="F12" s="71">
        <v>31892886.700000007</v>
      </c>
    </row>
    <row r="13" spans="2:6" x14ac:dyDescent="0.2">
      <c r="B13" s="75" t="s">
        <v>130</v>
      </c>
      <c r="C13" s="71">
        <v>14808342.909999991</v>
      </c>
      <c r="D13" s="71">
        <v>15040020.850000001</v>
      </c>
      <c r="E13" s="71">
        <v>1336016.8</v>
      </c>
      <c r="F13" s="71">
        <v>31184380.560000017</v>
      </c>
    </row>
    <row r="14" spans="2:6" x14ac:dyDescent="0.2">
      <c r="B14" s="75" t="s">
        <v>131</v>
      </c>
      <c r="C14" s="71">
        <v>13330404.77</v>
      </c>
      <c r="D14" s="71">
        <v>13402402.119999997</v>
      </c>
      <c r="E14" s="71">
        <v>1258548.3699999994</v>
      </c>
      <c r="F14" s="71">
        <v>27991355.259999994</v>
      </c>
    </row>
    <row r="15" spans="2:6" x14ac:dyDescent="0.2">
      <c r="B15" s="75" t="s">
        <v>133</v>
      </c>
      <c r="C15" s="71">
        <v>7840284.5400000019</v>
      </c>
      <c r="D15" s="71">
        <v>8261517.3999999994</v>
      </c>
      <c r="E15" s="71">
        <v>711785.24999999977</v>
      </c>
      <c r="F15" s="71">
        <v>16813597.189999998</v>
      </c>
    </row>
    <row r="16" spans="2:6" x14ac:dyDescent="0.2">
      <c r="B16" s="75" t="s">
        <v>134</v>
      </c>
      <c r="C16" s="71">
        <v>7824002.7199999969</v>
      </c>
      <c r="D16" s="71">
        <v>7679807.2999999998</v>
      </c>
      <c r="E16" s="71">
        <v>668803.77</v>
      </c>
      <c r="F16" s="71">
        <v>16172615.789999997</v>
      </c>
    </row>
    <row r="17" spans="2:8" x14ac:dyDescent="0.2">
      <c r="B17" s="75" t="s">
        <v>132</v>
      </c>
      <c r="C17" s="71">
        <v>7614760.7700000014</v>
      </c>
      <c r="D17" s="71">
        <v>7763422.4300000025</v>
      </c>
      <c r="E17" s="71">
        <v>686239.8899999999</v>
      </c>
      <c r="F17" s="71">
        <v>16078206.219999999</v>
      </c>
    </row>
    <row r="18" spans="2:8" x14ac:dyDescent="0.2">
      <c r="B18" s="48" t="s">
        <v>53</v>
      </c>
      <c r="C18" s="74">
        <v>5027507202.8099985</v>
      </c>
      <c r="D18" s="74">
        <v>4812795262.3799973</v>
      </c>
      <c r="E18" s="74">
        <v>489228234.59000015</v>
      </c>
      <c r="F18" s="99">
        <v>10564911659.819992</v>
      </c>
    </row>
    <row r="19" spans="2:8" x14ac:dyDescent="0.2">
      <c r="B19" s="26" t="s">
        <v>222</v>
      </c>
      <c r="C19" s="100"/>
      <c r="D19" s="100"/>
      <c r="E19" s="100"/>
      <c r="F19" s="100"/>
    </row>
    <row r="21" spans="2:8" ht="15" x14ac:dyDescent="0.2">
      <c r="B21" s="133"/>
    </row>
    <row r="31" spans="2:8" x14ac:dyDescent="0.2">
      <c r="H31" s="1" t="s">
        <v>170</v>
      </c>
    </row>
  </sheetData>
  <sortState xmlns:xlrd2="http://schemas.microsoft.com/office/spreadsheetml/2017/richdata2" ref="B5:F17">
    <sortCondition descending="1" ref="F5:F17"/>
  </sortState>
  <mergeCells count="3">
    <mergeCell ref="B1:F1"/>
    <mergeCell ref="B2:F2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47B0-387D-404E-9128-F5ACB841F32A}">
  <dimension ref="B1:H31"/>
  <sheetViews>
    <sheetView showGridLines="0" workbookViewId="0">
      <selection activeCell="B30" sqref="B30"/>
    </sheetView>
  </sheetViews>
  <sheetFormatPr defaultRowHeight="12.75" x14ac:dyDescent="0.2"/>
  <cols>
    <col min="1" max="1" width="9.140625" style="1"/>
    <col min="2" max="2" width="52.5703125" style="1" bestFit="1" customWidth="1"/>
    <col min="3" max="5" width="15" style="1" bestFit="1" customWidth="1"/>
    <col min="6" max="6" width="21.42578125" style="1" bestFit="1" customWidth="1"/>
    <col min="7" max="7" width="36.85546875" style="1" bestFit="1" customWidth="1"/>
    <col min="8" max="8" width="1.5703125" style="1" bestFit="1" customWidth="1"/>
    <col min="9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6" x14ac:dyDescent="0.2">
      <c r="B1" s="158" t="s">
        <v>212</v>
      </c>
      <c r="C1" s="158"/>
      <c r="D1" s="158"/>
      <c r="E1" s="158"/>
      <c r="F1" s="158"/>
    </row>
    <row r="2" spans="2:6" x14ac:dyDescent="0.2">
      <c r="B2" s="158" t="s">
        <v>151</v>
      </c>
      <c r="C2" s="158"/>
      <c r="D2" s="158"/>
      <c r="E2" s="158"/>
      <c r="F2" s="158"/>
    </row>
    <row r="3" spans="2:6" x14ac:dyDescent="0.2">
      <c r="B3" s="161" t="s">
        <v>214</v>
      </c>
      <c r="C3" s="161"/>
      <c r="D3" s="161"/>
      <c r="E3" s="161"/>
      <c r="F3" s="161"/>
    </row>
    <row r="4" spans="2:6" ht="30" customHeight="1" x14ac:dyDescent="0.2">
      <c r="B4" s="63" t="s">
        <v>173</v>
      </c>
      <c r="C4" s="63" t="s">
        <v>174</v>
      </c>
      <c r="D4" s="63" t="s">
        <v>175</v>
      </c>
      <c r="E4" s="63" t="s">
        <v>176</v>
      </c>
      <c r="F4" s="88" t="s">
        <v>119</v>
      </c>
    </row>
    <row r="5" spans="2:6" x14ac:dyDescent="0.2">
      <c r="B5" s="89" t="s">
        <v>55</v>
      </c>
      <c r="C5" s="90">
        <v>4180079223.0799994</v>
      </c>
      <c r="D5" s="90">
        <v>3969700129.619997</v>
      </c>
      <c r="E5" s="90">
        <v>404264704.89000022</v>
      </c>
      <c r="F5" s="90">
        <v>8788458431.0400009</v>
      </c>
    </row>
    <row r="6" spans="2:6" x14ac:dyDescent="0.2">
      <c r="B6" s="67" t="s">
        <v>56</v>
      </c>
      <c r="C6" s="71">
        <v>1793180964.8899996</v>
      </c>
      <c r="D6" s="71">
        <v>1612297440.78</v>
      </c>
      <c r="E6" s="71">
        <v>175903340.81000009</v>
      </c>
      <c r="F6" s="71">
        <v>3797947373.8900018</v>
      </c>
    </row>
    <row r="7" spans="2:6" x14ac:dyDescent="0.2">
      <c r="B7" s="67" t="s">
        <v>58</v>
      </c>
      <c r="C7" s="71">
        <v>689400599.90999961</v>
      </c>
      <c r="D7" s="71">
        <v>683368969.17999768</v>
      </c>
      <c r="E7" s="71">
        <v>67380865.430000141</v>
      </c>
      <c r="F7" s="71">
        <v>1441138513.3200016</v>
      </c>
    </row>
    <row r="8" spans="2:6" x14ac:dyDescent="0.2">
      <c r="B8" s="67" t="s">
        <v>63</v>
      </c>
      <c r="C8" s="71">
        <v>535194770.87999988</v>
      </c>
      <c r="D8" s="71">
        <v>527828510.47999889</v>
      </c>
      <c r="E8" s="71">
        <v>52389093.099999994</v>
      </c>
      <c r="F8" s="71">
        <v>1117171259.5599978</v>
      </c>
    </row>
    <row r="9" spans="2:6" x14ac:dyDescent="0.2">
      <c r="B9" s="67" t="s">
        <v>62</v>
      </c>
      <c r="C9" s="71">
        <v>335539055.74000001</v>
      </c>
      <c r="D9" s="71">
        <v>341409952.80000007</v>
      </c>
      <c r="E9" s="71">
        <v>27358756.040000007</v>
      </c>
      <c r="F9" s="71">
        <v>717340163.38000071</v>
      </c>
    </row>
    <row r="10" spans="2:6" x14ac:dyDescent="0.2">
      <c r="B10" s="67" t="s">
        <v>59</v>
      </c>
      <c r="C10" s="71">
        <v>146337436.07999995</v>
      </c>
      <c r="D10" s="71">
        <v>143548290.16000003</v>
      </c>
      <c r="E10" s="71">
        <v>13581255.940000001</v>
      </c>
      <c r="F10" s="71">
        <v>303523836.06999999</v>
      </c>
    </row>
    <row r="11" spans="2:6" x14ac:dyDescent="0.2">
      <c r="B11" s="67" t="s">
        <v>65</v>
      </c>
      <c r="C11" s="71">
        <v>144197109.48000005</v>
      </c>
      <c r="D11" s="71">
        <v>134079416.09999998</v>
      </c>
      <c r="E11" s="71">
        <v>15219179.77</v>
      </c>
      <c r="F11" s="71">
        <v>294187508.58000016</v>
      </c>
    </row>
    <row r="12" spans="2:6" x14ac:dyDescent="0.2">
      <c r="B12" s="67" t="s">
        <v>61</v>
      </c>
      <c r="C12" s="71">
        <v>140573344.06999999</v>
      </c>
      <c r="D12" s="71">
        <v>138447818.2700001</v>
      </c>
      <c r="E12" s="71">
        <v>13866518.779999997</v>
      </c>
      <c r="F12" s="71">
        <v>293022026.22999996</v>
      </c>
    </row>
    <row r="13" spans="2:6" x14ac:dyDescent="0.2">
      <c r="B13" s="67" t="s">
        <v>64</v>
      </c>
      <c r="C13" s="71">
        <v>134783325.91000003</v>
      </c>
      <c r="D13" s="71">
        <v>128954646.80000006</v>
      </c>
      <c r="E13" s="71">
        <v>12550363.030000003</v>
      </c>
      <c r="F13" s="71">
        <v>277030974.20999992</v>
      </c>
    </row>
    <row r="14" spans="2:6" x14ac:dyDescent="0.2">
      <c r="B14" s="67" t="s">
        <v>66</v>
      </c>
      <c r="C14" s="71">
        <v>120124624.13000007</v>
      </c>
      <c r="D14" s="71">
        <v>118275117.53000011</v>
      </c>
      <c r="E14" s="71">
        <v>12035782.400000006</v>
      </c>
      <c r="F14" s="71">
        <v>250632846.67999986</v>
      </c>
    </row>
    <row r="15" spans="2:6" x14ac:dyDescent="0.2">
      <c r="B15" s="67" t="s">
        <v>57</v>
      </c>
      <c r="C15" s="71">
        <v>72214697.649999976</v>
      </c>
      <c r="D15" s="71">
        <v>72731635.359999999</v>
      </c>
      <c r="E15" s="71">
        <v>7110424.3499999996</v>
      </c>
      <c r="F15" s="71">
        <v>152246447.37999994</v>
      </c>
    </row>
    <row r="16" spans="2:6" x14ac:dyDescent="0.2">
      <c r="B16" s="67" t="s">
        <v>60</v>
      </c>
      <c r="C16" s="71">
        <v>68533294.340000004</v>
      </c>
      <c r="D16" s="71">
        <v>68758332.160000011</v>
      </c>
      <c r="E16" s="71">
        <v>6869125.2400000002</v>
      </c>
      <c r="F16" s="71">
        <v>144217481.73999989</v>
      </c>
    </row>
    <row r="17" spans="2:8" x14ac:dyDescent="0.2">
      <c r="B17" s="89" t="s">
        <v>67</v>
      </c>
      <c r="C17" s="90">
        <v>765015396.08000124</v>
      </c>
      <c r="D17" s="90">
        <v>762619889.37999678</v>
      </c>
      <c r="E17" s="90">
        <v>76228608.680000171</v>
      </c>
      <c r="F17" s="90">
        <v>1604768034.2299979</v>
      </c>
    </row>
    <row r="18" spans="2:8" x14ac:dyDescent="0.2">
      <c r="B18" s="67" t="s">
        <v>70</v>
      </c>
      <c r="C18" s="71">
        <v>612905022.49000108</v>
      </c>
      <c r="D18" s="71">
        <v>609713144.30999672</v>
      </c>
      <c r="E18" s="71">
        <v>60670842.830000162</v>
      </c>
      <c r="F18" s="71">
        <v>1283843732.5399976</v>
      </c>
    </row>
    <row r="19" spans="2:8" x14ac:dyDescent="0.2">
      <c r="B19" s="67" t="s">
        <v>68</v>
      </c>
      <c r="C19" s="71">
        <v>116089805.06000012</v>
      </c>
      <c r="D19" s="71">
        <v>115655205.69999999</v>
      </c>
      <c r="E19" s="71">
        <v>12247800.280000007</v>
      </c>
      <c r="F19" s="71">
        <v>244267228.22000024</v>
      </c>
    </row>
    <row r="20" spans="2:8" x14ac:dyDescent="0.2">
      <c r="B20" s="67" t="s">
        <v>69</v>
      </c>
      <c r="C20" s="71">
        <v>36020568.530000001</v>
      </c>
      <c r="D20" s="71">
        <v>37251539.36999999</v>
      </c>
      <c r="E20" s="71">
        <v>3309965.57</v>
      </c>
      <c r="F20" s="71">
        <v>76657073.469999999</v>
      </c>
    </row>
    <row r="21" spans="2:8" x14ac:dyDescent="0.2">
      <c r="B21" s="89" t="s">
        <v>71</v>
      </c>
      <c r="C21" s="90">
        <v>80778842.589999959</v>
      </c>
      <c r="D21" s="90">
        <v>79038506.420000032</v>
      </c>
      <c r="E21" s="90">
        <v>8571510.1699999981</v>
      </c>
      <c r="F21" s="90">
        <v>168451305.68000007</v>
      </c>
    </row>
    <row r="22" spans="2:8" x14ac:dyDescent="0.2">
      <c r="B22" s="67" t="s">
        <v>73</v>
      </c>
      <c r="C22" s="71">
        <v>36430411.519999981</v>
      </c>
      <c r="D22" s="71">
        <v>36023078.81000001</v>
      </c>
      <c r="E22" s="71">
        <v>3895529.8599999994</v>
      </c>
      <c r="F22" s="71">
        <v>76368743.13000001</v>
      </c>
    </row>
    <row r="23" spans="2:8" x14ac:dyDescent="0.2">
      <c r="B23" s="67" t="s">
        <v>74</v>
      </c>
      <c r="C23" s="71">
        <v>27500813.979999993</v>
      </c>
      <c r="D23" s="71">
        <v>26752011.100000016</v>
      </c>
      <c r="E23" s="71">
        <v>2935549.0899999985</v>
      </c>
      <c r="F23" s="71">
        <v>57228835.230000041</v>
      </c>
    </row>
    <row r="24" spans="2:8" x14ac:dyDescent="0.2">
      <c r="B24" s="67" t="s">
        <v>75</v>
      </c>
      <c r="C24" s="71">
        <v>11262250.899999995</v>
      </c>
      <c r="D24" s="71">
        <v>10859452.869999999</v>
      </c>
      <c r="E24" s="71">
        <v>1158686.0700000003</v>
      </c>
      <c r="F24" s="71">
        <v>23282389.84</v>
      </c>
    </row>
    <row r="25" spans="2:8" x14ac:dyDescent="0.2">
      <c r="B25" s="67" t="s">
        <v>72</v>
      </c>
      <c r="C25" s="71">
        <v>5585366.1899999995</v>
      </c>
      <c r="D25" s="71">
        <v>5403963.6399999997</v>
      </c>
      <c r="E25" s="71">
        <v>581745.14999999991</v>
      </c>
      <c r="F25" s="71">
        <v>11571337.479999999</v>
      </c>
    </row>
    <row r="26" spans="2:8" x14ac:dyDescent="0.2">
      <c r="B26" s="89" t="s">
        <v>122</v>
      </c>
      <c r="C26" s="90">
        <v>1633741.06</v>
      </c>
      <c r="D26" s="90">
        <v>1436736.96</v>
      </c>
      <c r="E26" s="90">
        <v>163410.84999999998</v>
      </c>
      <c r="F26" s="90">
        <v>3233888.87</v>
      </c>
    </row>
    <row r="27" spans="2:8" x14ac:dyDescent="0.2">
      <c r="B27" s="91" t="s">
        <v>206</v>
      </c>
      <c r="C27" s="92">
        <v>5027507202.8100023</v>
      </c>
      <c r="D27" s="92">
        <v>4812795262.3799934</v>
      </c>
      <c r="E27" s="92">
        <v>489228234.59000051</v>
      </c>
      <c r="F27" s="92">
        <v>10564911659.819998</v>
      </c>
    </row>
    <row r="28" spans="2:8" x14ac:dyDescent="0.2">
      <c r="B28" s="26" t="s">
        <v>172</v>
      </c>
    </row>
    <row r="29" spans="2:8" x14ac:dyDescent="0.2">
      <c r="B29" s="26" t="s">
        <v>222</v>
      </c>
    </row>
    <row r="30" spans="2:8" ht="15" x14ac:dyDescent="0.2">
      <c r="B30" s="133"/>
    </row>
    <row r="31" spans="2:8" x14ac:dyDescent="0.2">
      <c r="H31" s="1" t="s">
        <v>170</v>
      </c>
    </row>
  </sheetData>
  <mergeCells count="3">
    <mergeCell ref="B1:F1"/>
    <mergeCell ref="B2:F2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84079-83FB-4D3D-AF62-3DB30172BE9C}">
  <dimension ref="B1:R21"/>
  <sheetViews>
    <sheetView showGridLines="0" workbookViewId="0">
      <selection activeCell="B4" sqref="B4:O6"/>
    </sheetView>
  </sheetViews>
  <sheetFormatPr defaultRowHeight="12.75" x14ac:dyDescent="0.2"/>
  <cols>
    <col min="1" max="2" width="9.140625" style="1"/>
    <col min="3" max="4" width="8.85546875" style="1" bestFit="1" customWidth="1"/>
    <col min="5" max="7" width="8.85546875" style="1" customWidth="1"/>
    <col min="8" max="10" width="14.85546875" style="1" customWidth="1"/>
    <col min="11" max="11" width="14.85546875" style="1" bestFit="1" customWidth="1"/>
    <col min="12" max="13" width="10.42578125" style="1" customWidth="1"/>
    <col min="14" max="14" width="8.7109375" style="1" bestFit="1" customWidth="1"/>
    <col min="15" max="15" width="8.85546875" style="1" bestFit="1" customWidth="1"/>
    <col min="16" max="16" width="8.7109375" style="12" bestFit="1" customWidth="1"/>
    <col min="17" max="17" width="12.140625" style="1" customWidth="1"/>
    <col min="18" max="18" width="11" style="1" customWidth="1"/>
    <col min="19" max="16384" width="9.140625" style="1"/>
  </cols>
  <sheetData>
    <row r="1" spans="2:18" x14ac:dyDescent="0.2">
      <c r="B1" s="135" t="s">
        <v>78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4"/>
      <c r="Q1" s="2"/>
      <c r="R1" s="2"/>
    </row>
    <row r="2" spans="2:18" x14ac:dyDescent="0.2">
      <c r="B2" s="135" t="s">
        <v>104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4"/>
      <c r="Q2" s="2"/>
      <c r="R2" s="2"/>
    </row>
    <row r="3" spans="2:18" x14ac:dyDescent="0.2">
      <c r="B3" s="142" t="s">
        <v>214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"/>
      <c r="Q3" s="8"/>
      <c r="R3" s="8"/>
    </row>
    <row r="4" spans="2:18" x14ac:dyDescent="0.2">
      <c r="B4" s="143" t="s">
        <v>102</v>
      </c>
      <c r="C4" s="143"/>
      <c r="D4" s="143"/>
      <c r="E4" s="144" t="s">
        <v>193</v>
      </c>
      <c r="F4" s="145"/>
      <c r="G4" s="146"/>
      <c r="H4" s="143" t="s">
        <v>89</v>
      </c>
      <c r="I4" s="143"/>
      <c r="J4" s="143"/>
      <c r="K4" s="147" t="s">
        <v>90</v>
      </c>
      <c r="L4" s="148"/>
      <c r="M4" s="149"/>
      <c r="N4" s="141" t="s">
        <v>163</v>
      </c>
      <c r="O4" s="141"/>
      <c r="Q4" s="16"/>
    </row>
    <row r="5" spans="2:18" x14ac:dyDescent="0.2">
      <c r="B5" s="112" t="s">
        <v>14</v>
      </c>
      <c r="C5" s="112" t="s">
        <v>15</v>
      </c>
      <c r="D5" s="112" t="s">
        <v>53</v>
      </c>
      <c r="E5" s="112" t="s">
        <v>14</v>
      </c>
      <c r="F5" s="112" t="s">
        <v>15</v>
      </c>
      <c r="G5" s="112" t="s">
        <v>53</v>
      </c>
      <c r="H5" s="112" t="s">
        <v>14</v>
      </c>
      <c r="I5" s="112" t="s">
        <v>15</v>
      </c>
      <c r="J5" s="112" t="s">
        <v>53</v>
      </c>
      <c r="K5" s="121" t="s">
        <v>14</v>
      </c>
      <c r="L5" s="121" t="s">
        <v>15</v>
      </c>
      <c r="M5" s="121" t="s">
        <v>53</v>
      </c>
      <c r="N5" s="121" t="s">
        <v>14</v>
      </c>
      <c r="O5" s="121" t="s">
        <v>15</v>
      </c>
      <c r="Q5" s="16"/>
    </row>
    <row r="6" spans="2:18" x14ac:dyDescent="0.2">
      <c r="B6" s="38">
        <v>889831</v>
      </c>
      <c r="C6" s="38">
        <v>1071865</v>
      </c>
      <c r="D6" s="38">
        <v>1961696</v>
      </c>
      <c r="E6" s="38">
        <v>949180</v>
      </c>
      <c r="F6" s="38">
        <v>1130333</v>
      </c>
      <c r="G6" s="38">
        <v>2079513</v>
      </c>
      <c r="H6" s="39">
        <v>23830646732.920025</v>
      </c>
      <c r="I6" s="39">
        <v>27957583316.969791</v>
      </c>
      <c r="J6" s="39">
        <v>51788230049.889816</v>
      </c>
      <c r="K6" s="39">
        <v>26781.092963630199</v>
      </c>
      <c r="L6" s="39">
        <v>26083.119904997169</v>
      </c>
      <c r="M6" s="39">
        <f>+J6/D6</f>
        <v>26399.722510465341</v>
      </c>
      <c r="N6" s="130">
        <f>B6/$D$6</f>
        <v>0.45360290279431675</v>
      </c>
      <c r="O6" s="130">
        <f>C6/$D$6</f>
        <v>0.54639709720568319</v>
      </c>
    </row>
    <row r="9" spans="2:18" x14ac:dyDescent="0.2">
      <c r="I9" s="9"/>
    </row>
    <row r="10" spans="2:18" x14ac:dyDescent="0.2">
      <c r="C10" s="9"/>
      <c r="I10" s="9"/>
    </row>
    <row r="11" spans="2:18" x14ac:dyDescent="0.2">
      <c r="C11" s="9"/>
    </row>
    <row r="12" spans="2:18" x14ac:dyDescent="0.2">
      <c r="C12" s="9"/>
    </row>
    <row r="18" spans="3:8" x14ac:dyDescent="0.2">
      <c r="C18" s="17"/>
      <c r="D18" s="17"/>
      <c r="E18" s="17"/>
      <c r="F18" s="17"/>
      <c r="G18" s="17"/>
      <c r="H18" s="17"/>
    </row>
    <row r="19" spans="3:8" x14ac:dyDescent="0.2">
      <c r="D19" s="18"/>
      <c r="E19" s="18"/>
      <c r="F19" s="18"/>
      <c r="G19" s="18"/>
      <c r="H19" s="18"/>
    </row>
    <row r="20" spans="3:8" x14ac:dyDescent="0.2">
      <c r="D20" s="9"/>
      <c r="E20" s="9"/>
      <c r="F20" s="9"/>
      <c r="G20" s="9"/>
      <c r="H20" s="9"/>
    </row>
    <row r="21" spans="3:8" x14ac:dyDescent="0.2">
      <c r="D21" s="9"/>
      <c r="E21" s="9"/>
      <c r="F21" s="9"/>
      <c r="G21" s="9"/>
      <c r="H21" s="9"/>
    </row>
  </sheetData>
  <mergeCells count="8">
    <mergeCell ref="N4:O4"/>
    <mergeCell ref="B3:O3"/>
    <mergeCell ref="B2:O2"/>
    <mergeCell ref="B1:O1"/>
    <mergeCell ref="B4:D4"/>
    <mergeCell ref="H4:J4"/>
    <mergeCell ref="E4:G4"/>
    <mergeCell ref="K4:M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30C6-77AD-473D-83C7-B6063B18A044}">
  <dimension ref="B1:AA30"/>
  <sheetViews>
    <sheetView showGridLines="0" workbookViewId="0">
      <selection activeCell="B4" sqref="B4:Z7"/>
    </sheetView>
  </sheetViews>
  <sheetFormatPr defaultRowHeight="12.75" x14ac:dyDescent="0.2"/>
  <cols>
    <col min="1" max="1" width="9.140625" style="1"/>
    <col min="2" max="2" width="5.85546875" style="1" customWidth="1"/>
    <col min="3" max="3" width="6.5703125" style="1" customWidth="1"/>
    <col min="4" max="4" width="7.85546875" style="1" customWidth="1"/>
    <col min="5" max="5" width="7.42578125" style="1" customWidth="1"/>
    <col min="6" max="6" width="7.85546875" style="1" customWidth="1"/>
    <col min="7" max="7" width="7.5703125" style="1" customWidth="1"/>
    <col min="8" max="8" width="7.140625" style="1" customWidth="1"/>
    <col min="9" max="9" width="8.42578125" style="1" customWidth="1"/>
    <col min="10" max="10" width="7.28515625" style="1" customWidth="1"/>
    <col min="11" max="11" width="8" style="1" customWidth="1"/>
    <col min="12" max="12" width="11.28515625" style="1" customWidth="1"/>
    <col min="13" max="16" width="14.85546875" style="1" customWidth="1"/>
    <col min="17" max="17" width="7.85546875" style="1" customWidth="1"/>
    <col min="18" max="19" width="8.7109375" style="1" customWidth="1"/>
    <col min="20" max="20" width="8.28515625" style="1" customWidth="1"/>
    <col min="21" max="21" width="8.140625" style="1" bestFit="1" customWidth="1"/>
    <col min="22" max="22" width="8.140625" style="1" customWidth="1"/>
    <col min="23" max="23" width="9.28515625" style="1" bestFit="1" customWidth="1"/>
    <col min="24" max="16384" width="9.140625" style="1"/>
  </cols>
  <sheetData>
    <row r="1" spans="2:27" x14ac:dyDescent="0.2">
      <c r="C1" s="135" t="s">
        <v>79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2"/>
    </row>
    <row r="2" spans="2:27" x14ac:dyDescent="0.2">
      <c r="C2" s="135" t="s">
        <v>103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2"/>
    </row>
    <row r="3" spans="2:27" x14ac:dyDescent="0.2">
      <c r="C3" s="150" t="s">
        <v>214</v>
      </c>
      <c r="D3" s="150"/>
      <c r="E3" s="150"/>
      <c r="F3" s="150"/>
      <c r="G3" s="150"/>
      <c r="H3" s="150"/>
      <c r="I3" s="150"/>
      <c r="J3" s="150"/>
      <c r="K3" s="150"/>
      <c r="L3" s="150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01"/>
    </row>
    <row r="4" spans="2:27" ht="15" customHeight="1" x14ac:dyDescent="0.2">
      <c r="B4" s="152" t="s">
        <v>97</v>
      </c>
      <c r="C4" s="152"/>
      <c r="D4" s="152"/>
      <c r="E4" s="152"/>
      <c r="F4" s="152"/>
      <c r="G4" s="153" t="s">
        <v>216</v>
      </c>
      <c r="H4" s="154"/>
      <c r="I4" s="154"/>
      <c r="J4" s="154"/>
      <c r="K4" s="155"/>
      <c r="L4" s="153" t="s">
        <v>89</v>
      </c>
      <c r="M4" s="154"/>
      <c r="N4" s="154"/>
      <c r="O4" s="154"/>
      <c r="P4" s="155"/>
      <c r="Q4" s="147" t="s">
        <v>90</v>
      </c>
      <c r="R4" s="148"/>
      <c r="S4" s="148"/>
      <c r="T4" s="148"/>
      <c r="U4" s="149"/>
      <c r="V4" s="147" t="s">
        <v>163</v>
      </c>
      <c r="W4" s="148"/>
      <c r="X4" s="148"/>
      <c r="Y4" s="148"/>
      <c r="Z4" s="149"/>
    </row>
    <row r="5" spans="2:27" ht="36" x14ac:dyDescent="0.2">
      <c r="B5" s="118" t="s">
        <v>215</v>
      </c>
      <c r="C5" s="118" t="s">
        <v>98</v>
      </c>
      <c r="D5" s="108" t="s">
        <v>99</v>
      </c>
      <c r="E5" s="108" t="s">
        <v>100</v>
      </c>
      <c r="F5" s="112" t="s">
        <v>53</v>
      </c>
      <c r="G5" s="118" t="s">
        <v>215</v>
      </c>
      <c r="H5" s="118" t="s">
        <v>98</v>
      </c>
      <c r="I5" s="108" t="s">
        <v>99</v>
      </c>
      <c r="J5" s="108" t="s">
        <v>100</v>
      </c>
      <c r="K5" s="112" t="s">
        <v>53</v>
      </c>
      <c r="L5" s="118" t="s">
        <v>215</v>
      </c>
      <c r="M5" s="119" t="s">
        <v>98</v>
      </c>
      <c r="N5" s="106" t="s">
        <v>99</v>
      </c>
      <c r="O5" s="108" t="s">
        <v>100</v>
      </c>
      <c r="P5" s="112" t="s">
        <v>53</v>
      </c>
      <c r="Q5" s="120" t="s">
        <v>215</v>
      </c>
      <c r="R5" s="120" t="s">
        <v>98</v>
      </c>
      <c r="S5" s="107" t="s">
        <v>99</v>
      </c>
      <c r="T5" s="109" t="s">
        <v>100</v>
      </c>
      <c r="U5" s="121" t="s">
        <v>53</v>
      </c>
      <c r="V5" s="120" t="s">
        <v>215</v>
      </c>
      <c r="W5" s="122" t="s">
        <v>98</v>
      </c>
      <c r="X5" s="107" t="s">
        <v>99</v>
      </c>
      <c r="Y5" s="109" t="s">
        <v>100</v>
      </c>
      <c r="Z5" s="121" t="s">
        <v>53</v>
      </c>
    </row>
    <row r="6" spans="2:27" x14ac:dyDescent="0.2">
      <c r="B6" s="75">
        <v>341</v>
      </c>
      <c r="C6" s="38">
        <v>619463</v>
      </c>
      <c r="D6" s="38">
        <v>1080232</v>
      </c>
      <c r="E6" s="123">
        <v>261660</v>
      </c>
      <c r="F6" s="38">
        <v>1961696</v>
      </c>
      <c r="G6" s="38">
        <v>341</v>
      </c>
      <c r="H6" s="38">
        <v>645244</v>
      </c>
      <c r="I6" s="38">
        <v>1153216</v>
      </c>
      <c r="J6" s="38">
        <v>280712</v>
      </c>
      <c r="K6" s="38">
        <v>2079513</v>
      </c>
      <c r="L6" s="38">
        <v>3953963.3199999994</v>
      </c>
      <c r="M6" s="39">
        <v>11722378644.370033</v>
      </c>
      <c r="N6" s="124">
        <v>32395411326.989956</v>
      </c>
      <c r="O6" s="39">
        <v>7666486115.2100296</v>
      </c>
      <c r="P6" s="39">
        <v>51788230049.890022</v>
      </c>
      <c r="Q6" s="39">
        <v>11595.200351906156</v>
      </c>
      <c r="R6" s="125">
        <v>18923.452481213622</v>
      </c>
      <c r="S6" s="125">
        <v>29989.309080817784</v>
      </c>
      <c r="T6" s="125">
        <v>29299.419533784414</v>
      </c>
      <c r="U6" s="125">
        <v>26399.722510465694</v>
      </c>
      <c r="V6" s="115">
        <f>B6/$F$6</f>
        <v>1.7382917638614749E-4</v>
      </c>
      <c r="W6" s="115">
        <f>C6/$F$6</f>
        <v>0.31577930525422898</v>
      </c>
      <c r="X6" s="115">
        <f t="shared" ref="X6:Z6" si="0">D6/$F$6</f>
        <v>0.55066228406440143</v>
      </c>
      <c r="Y6" s="115">
        <f t="shared" si="0"/>
        <v>0.13338458150498345</v>
      </c>
      <c r="Z6" s="115">
        <f t="shared" si="0"/>
        <v>1</v>
      </c>
    </row>
    <row r="7" spans="2:27" x14ac:dyDescent="0.2">
      <c r="B7" s="100"/>
      <c r="C7" s="100"/>
      <c r="D7" s="131"/>
      <c r="E7" s="100"/>
      <c r="F7" s="100"/>
      <c r="G7" s="100"/>
      <c r="H7" s="100"/>
      <c r="I7" s="100"/>
      <c r="J7" s="100"/>
      <c r="K7" s="100"/>
      <c r="L7" s="100"/>
      <c r="M7" s="132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</row>
    <row r="9" spans="2:27" x14ac:dyDescent="0.2">
      <c r="D9" s="9"/>
    </row>
    <row r="10" spans="2:27" x14ac:dyDescent="0.2">
      <c r="D10" s="9"/>
      <c r="E10" s="9"/>
      <c r="F10" s="9"/>
      <c r="G10" s="9"/>
      <c r="H10" s="9"/>
      <c r="I10" s="9"/>
      <c r="J10" s="9"/>
      <c r="K10" s="9"/>
      <c r="L10" s="9"/>
    </row>
    <row r="11" spans="2:27" x14ac:dyDescent="0.2">
      <c r="D11" s="9"/>
    </row>
    <row r="12" spans="2:27" x14ac:dyDescent="0.2">
      <c r="D12" s="9"/>
      <c r="F12" s="9"/>
      <c r="G12" s="9"/>
      <c r="H12" s="9"/>
      <c r="I12" s="9"/>
      <c r="J12" s="9"/>
      <c r="K12" s="9"/>
      <c r="L12" s="9"/>
    </row>
    <row r="13" spans="2:27" x14ac:dyDescent="0.2">
      <c r="F13" s="9"/>
      <c r="G13" s="9"/>
      <c r="H13" s="9"/>
      <c r="I13" s="9"/>
      <c r="J13" s="9"/>
      <c r="K13" s="9"/>
      <c r="L13" s="9"/>
    </row>
    <row r="14" spans="2:27" x14ac:dyDescent="0.2">
      <c r="F14" s="9"/>
      <c r="G14" s="9"/>
      <c r="H14" s="9"/>
      <c r="I14" s="9"/>
      <c r="J14" s="9"/>
      <c r="K14" s="9"/>
      <c r="L14" s="9"/>
    </row>
    <row r="18" spans="4:17" x14ac:dyDescent="0.2">
      <c r="D18" s="18"/>
    </row>
    <row r="19" spans="4:17" x14ac:dyDescent="0.2">
      <c r="D19" s="18"/>
      <c r="E19" s="9"/>
    </row>
    <row r="20" spans="4:17" x14ac:dyDescent="0.2">
      <c r="D20" s="18"/>
      <c r="P20" s="21"/>
      <c r="Q20" s="21"/>
    </row>
    <row r="21" spans="4:17" x14ac:dyDescent="0.2">
      <c r="D21" s="18"/>
      <c r="O21" s="21"/>
    </row>
    <row r="22" spans="4:17" x14ac:dyDescent="0.2">
      <c r="D22" s="18"/>
    </row>
    <row r="23" spans="4:17" x14ac:dyDescent="0.2">
      <c r="D23" s="18"/>
    </row>
    <row r="24" spans="4:17" x14ac:dyDescent="0.2">
      <c r="D24" s="18"/>
    </row>
    <row r="25" spans="4:17" x14ac:dyDescent="0.2">
      <c r="D25" s="18"/>
    </row>
    <row r="26" spans="4:17" x14ac:dyDescent="0.2">
      <c r="D26" s="18"/>
    </row>
    <row r="27" spans="4:17" x14ac:dyDescent="0.2">
      <c r="D27" s="18"/>
    </row>
    <row r="28" spans="4:17" x14ac:dyDescent="0.2">
      <c r="D28" s="18"/>
    </row>
    <row r="29" spans="4:17" x14ac:dyDescent="0.2">
      <c r="D29" s="18"/>
    </row>
    <row r="30" spans="4:17" x14ac:dyDescent="0.2">
      <c r="D30" s="18"/>
    </row>
  </sheetData>
  <mergeCells count="8">
    <mergeCell ref="C3:Z3"/>
    <mergeCell ref="C2:Z2"/>
    <mergeCell ref="C1:Z1"/>
    <mergeCell ref="B4:F4"/>
    <mergeCell ref="L4:P4"/>
    <mergeCell ref="G4:K4"/>
    <mergeCell ref="Q4:U4"/>
    <mergeCell ref="V4:Z4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71641-8576-46A6-891E-5A4F46D2F29C}">
  <dimension ref="B1:Z21"/>
  <sheetViews>
    <sheetView showGridLines="0" workbookViewId="0">
      <selection activeCell="B4" sqref="B4:V12"/>
    </sheetView>
  </sheetViews>
  <sheetFormatPr defaultRowHeight="12.75" x14ac:dyDescent="0.2"/>
  <cols>
    <col min="1" max="1" width="9.140625" style="1"/>
    <col min="2" max="2" width="16.5703125" style="1" customWidth="1"/>
    <col min="3" max="3" width="8.5703125" style="1" hidden="1" customWidth="1"/>
    <col min="4" max="4" width="8.85546875" style="1" hidden="1" customWidth="1"/>
    <col min="5" max="5" width="9.5703125" style="1" hidden="1" customWidth="1"/>
    <col min="6" max="6" width="8.42578125" style="1" hidden="1" customWidth="1"/>
    <col min="7" max="7" width="8.85546875" style="1" hidden="1" customWidth="1"/>
    <col min="8" max="8" width="8.7109375" style="1" customWidth="1"/>
    <col min="9" max="9" width="9.7109375" style="1" customWidth="1"/>
    <col min="10" max="10" width="8.42578125" style="1" customWidth="1"/>
    <col min="11" max="11" width="8.7109375" style="1" customWidth="1"/>
    <col min="12" max="12" width="8.42578125" style="1" customWidth="1"/>
    <col min="13" max="13" width="7.85546875" style="1" customWidth="1"/>
    <col min="14" max="15" width="13.140625" style="1" customWidth="1"/>
    <col min="16" max="16" width="12.5703125" style="1" customWidth="1"/>
    <col min="17" max="17" width="13.140625" style="1" customWidth="1"/>
    <col min="18" max="18" width="8.140625" style="1" customWidth="1"/>
    <col min="19" max="19" width="7.7109375" style="1" customWidth="1"/>
    <col min="20" max="20" width="7.28515625" style="1" customWidth="1"/>
    <col min="21" max="21" width="8.7109375" style="1" customWidth="1"/>
    <col min="22" max="22" width="7.85546875" style="1" bestFit="1" customWidth="1"/>
    <col min="23" max="24" width="18.140625" style="1" bestFit="1" customWidth="1"/>
    <col min="25" max="25" width="14.85546875" style="1" bestFit="1" customWidth="1"/>
    <col min="26" max="26" width="12" style="1" bestFit="1" customWidth="1"/>
    <col min="27" max="30" width="26" style="1" bestFit="1" customWidth="1"/>
    <col min="31" max="31" width="29.42578125" style="1" bestFit="1" customWidth="1"/>
    <col min="32" max="32" width="31" style="1" bestFit="1" customWidth="1"/>
    <col min="33" max="33" width="17" style="1" bestFit="1" customWidth="1"/>
    <col min="34" max="36" width="18.140625" style="1" bestFit="1" customWidth="1"/>
    <col min="37" max="37" width="14.85546875" style="1" bestFit="1" customWidth="1"/>
    <col min="38" max="38" width="11.28515625" style="1" bestFit="1" customWidth="1"/>
    <col min="39" max="16384" width="9.140625" style="1"/>
  </cols>
  <sheetData>
    <row r="1" spans="2:26" x14ac:dyDescent="0.2">
      <c r="B1" s="158" t="s">
        <v>80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3"/>
      <c r="X1" s="3"/>
      <c r="Y1" s="3"/>
      <c r="Z1" s="3"/>
    </row>
    <row r="2" spans="2:26" ht="12.75" customHeight="1" x14ac:dyDescent="0.2">
      <c r="B2" s="157" t="s">
        <v>139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0"/>
      <c r="X2" s="10"/>
      <c r="Y2" s="10"/>
      <c r="Z2" s="10"/>
    </row>
    <row r="3" spans="2:26" x14ac:dyDescent="0.2">
      <c r="B3" s="156" t="s">
        <v>214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3"/>
      <c r="X3" s="13"/>
      <c r="Y3" s="13"/>
      <c r="Z3" s="13"/>
    </row>
    <row r="4" spans="2:26" ht="15" customHeight="1" x14ac:dyDescent="0.2">
      <c r="B4" s="152" t="s">
        <v>101</v>
      </c>
      <c r="C4" s="153" t="s">
        <v>217</v>
      </c>
      <c r="D4" s="154"/>
      <c r="E4" s="154"/>
      <c r="F4" s="154"/>
      <c r="G4" s="155"/>
      <c r="H4" s="153" t="s">
        <v>218</v>
      </c>
      <c r="I4" s="154"/>
      <c r="J4" s="154"/>
      <c r="K4" s="154"/>
      <c r="L4" s="155"/>
      <c r="M4" s="153" t="s">
        <v>89</v>
      </c>
      <c r="N4" s="154"/>
      <c r="O4" s="154"/>
      <c r="P4" s="154"/>
      <c r="Q4" s="155"/>
      <c r="R4" s="147" t="s">
        <v>90</v>
      </c>
      <c r="S4" s="148"/>
      <c r="T4" s="148"/>
      <c r="U4" s="148"/>
      <c r="V4" s="149"/>
    </row>
    <row r="5" spans="2:26" ht="32.25" customHeight="1" x14ac:dyDescent="0.2">
      <c r="B5" s="152"/>
      <c r="C5" s="108" t="s">
        <v>215</v>
      </c>
      <c r="D5" s="108" t="s">
        <v>98</v>
      </c>
      <c r="E5" s="108" t="s">
        <v>99</v>
      </c>
      <c r="F5" s="108" t="s">
        <v>100</v>
      </c>
      <c r="G5" s="108" t="s">
        <v>53</v>
      </c>
      <c r="H5" s="108" t="s">
        <v>215</v>
      </c>
      <c r="I5" s="108" t="s">
        <v>98</v>
      </c>
      <c r="J5" s="106" t="s">
        <v>99</v>
      </c>
      <c r="K5" s="108" t="s">
        <v>100</v>
      </c>
      <c r="L5" s="108" t="s">
        <v>53</v>
      </c>
      <c r="M5" s="108" t="s">
        <v>215</v>
      </c>
      <c r="N5" s="106" t="s">
        <v>98</v>
      </c>
      <c r="O5" s="106" t="s">
        <v>99</v>
      </c>
      <c r="P5" s="108" t="s">
        <v>100</v>
      </c>
      <c r="Q5" s="108" t="s">
        <v>53</v>
      </c>
      <c r="R5" s="109" t="s">
        <v>215</v>
      </c>
      <c r="S5" s="109" t="s">
        <v>98</v>
      </c>
      <c r="T5" s="109" t="s">
        <v>99</v>
      </c>
      <c r="U5" s="109" t="s">
        <v>100</v>
      </c>
      <c r="V5" s="109" t="s">
        <v>53</v>
      </c>
    </row>
    <row r="6" spans="2:26" x14ac:dyDescent="0.2">
      <c r="B6" s="126" t="s">
        <v>200</v>
      </c>
      <c r="C6" s="87">
        <v>11</v>
      </c>
      <c r="D6" s="38">
        <v>16635</v>
      </c>
      <c r="E6" s="38">
        <v>25282</v>
      </c>
      <c r="F6" s="38">
        <v>14509</v>
      </c>
      <c r="G6" s="38">
        <v>50745</v>
      </c>
      <c r="H6" s="38">
        <v>11</v>
      </c>
      <c r="I6" s="38">
        <v>20008</v>
      </c>
      <c r="J6" s="38">
        <v>32730</v>
      </c>
      <c r="K6" s="38">
        <v>17391</v>
      </c>
      <c r="L6" s="38">
        <v>70140</v>
      </c>
      <c r="M6" s="38">
        <v>35374.490000000005</v>
      </c>
      <c r="N6" s="39">
        <v>55088426.669999979</v>
      </c>
      <c r="O6" s="39">
        <v>91267130.349999964</v>
      </c>
      <c r="P6" s="39">
        <v>49278050.629999988</v>
      </c>
      <c r="Q6" s="39">
        <v>195668982.13999993</v>
      </c>
      <c r="R6" s="39">
        <v>3215.8627272727276</v>
      </c>
      <c r="S6" s="39">
        <v>3311.5976357078439</v>
      </c>
      <c r="T6" s="39">
        <v>3609.9648109326781</v>
      </c>
      <c r="U6" s="39">
        <v>3396.3781535598587</v>
      </c>
      <c r="V6" s="39">
        <v>3467.0337214947613</v>
      </c>
    </row>
    <row r="7" spans="2:26" x14ac:dyDescent="0.2">
      <c r="B7" s="126" t="s">
        <v>201</v>
      </c>
      <c r="C7" s="87">
        <v>110</v>
      </c>
      <c r="D7" s="38">
        <v>59696</v>
      </c>
      <c r="E7" s="38">
        <v>94326</v>
      </c>
      <c r="F7" s="38">
        <v>45992</v>
      </c>
      <c r="G7" s="38">
        <v>219473</v>
      </c>
      <c r="H7" s="38">
        <v>110</v>
      </c>
      <c r="I7" s="38">
        <v>65798</v>
      </c>
      <c r="J7" s="38">
        <v>111185</v>
      </c>
      <c r="K7" s="38">
        <v>50065</v>
      </c>
      <c r="L7" s="38">
        <v>227158</v>
      </c>
      <c r="M7" s="38">
        <v>737497.95</v>
      </c>
      <c r="N7" s="39">
        <v>534247863.21999967</v>
      </c>
      <c r="O7" s="39">
        <v>914305961.02999794</v>
      </c>
      <c r="P7" s="39">
        <v>427473966.09999985</v>
      </c>
      <c r="Q7" s="39">
        <v>1876765288.2999976</v>
      </c>
      <c r="R7" s="39">
        <v>6704.5268181818174</v>
      </c>
      <c r="S7" s="39">
        <v>8949.4750606405742</v>
      </c>
      <c r="T7" s="39">
        <v>9693.0428623072949</v>
      </c>
      <c r="U7" s="39">
        <v>9294.5287463037021</v>
      </c>
      <c r="V7" s="39">
        <v>9378.0120740140701</v>
      </c>
    </row>
    <row r="8" spans="2:26" x14ac:dyDescent="0.2">
      <c r="B8" s="126" t="s">
        <v>202</v>
      </c>
      <c r="C8" s="87">
        <v>150</v>
      </c>
      <c r="D8" s="38">
        <v>247199</v>
      </c>
      <c r="E8" s="38">
        <v>339361</v>
      </c>
      <c r="F8" s="38">
        <v>87918</v>
      </c>
      <c r="G8" s="38">
        <v>656656</v>
      </c>
      <c r="H8" s="38">
        <v>150</v>
      </c>
      <c r="I8" s="38">
        <v>259008</v>
      </c>
      <c r="J8" s="38">
        <v>369341</v>
      </c>
      <c r="K8" s="38">
        <v>95972</v>
      </c>
      <c r="L8" s="38">
        <v>724471</v>
      </c>
      <c r="M8" s="38">
        <v>1654924.68</v>
      </c>
      <c r="N8" s="39">
        <v>3040341269.0199933</v>
      </c>
      <c r="O8" s="39">
        <v>4387000099.5399981</v>
      </c>
      <c r="P8" s="39">
        <v>1130699879.7100015</v>
      </c>
      <c r="Q8" s="39">
        <v>8559696172.9499931</v>
      </c>
      <c r="R8" s="39">
        <v>11032.831199999999</v>
      </c>
      <c r="S8" s="39">
        <v>12299.164919841882</v>
      </c>
      <c r="T8" s="39">
        <v>12927.23707067105</v>
      </c>
      <c r="U8" s="39">
        <v>12860.846239791641</v>
      </c>
      <c r="V8" s="39">
        <v>12688.023878270644</v>
      </c>
    </row>
    <row r="9" spans="2:26" x14ac:dyDescent="0.2">
      <c r="B9" s="126" t="s">
        <v>203</v>
      </c>
      <c r="C9" s="87">
        <v>67</v>
      </c>
      <c r="D9" s="38">
        <v>225618</v>
      </c>
      <c r="E9" s="38">
        <v>334176</v>
      </c>
      <c r="F9" s="38">
        <v>51225</v>
      </c>
      <c r="G9" s="38">
        <v>600800</v>
      </c>
      <c r="H9" s="38">
        <v>67</v>
      </c>
      <c r="I9" s="38">
        <v>229786</v>
      </c>
      <c r="J9" s="38">
        <v>350561</v>
      </c>
      <c r="K9" s="38">
        <v>53970</v>
      </c>
      <c r="L9" s="38">
        <v>634384</v>
      </c>
      <c r="M9" s="38">
        <v>1414683.53</v>
      </c>
      <c r="N9" s="39">
        <v>4602903086.7100058</v>
      </c>
      <c r="O9" s="39">
        <v>7251125340.3299913</v>
      </c>
      <c r="P9" s="39">
        <v>1147431271.5099983</v>
      </c>
      <c r="Q9" s="39">
        <v>13002874382.079994</v>
      </c>
      <c r="R9" s="39">
        <v>21114.679552238806</v>
      </c>
      <c r="S9" s="39">
        <v>20401.311449928668</v>
      </c>
      <c r="T9" s="39">
        <v>21698.522156977135</v>
      </c>
      <c r="U9" s="39">
        <v>22399.829604880397</v>
      </c>
      <c r="V9" s="39">
        <v>21278.305151942681</v>
      </c>
    </row>
    <row r="10" spans="2:26" x14ac:dyDescent="0.2">
      <c r="B10" s="126" t="s">
        <v>204</v>
      </c>
      <c r="C10" s="87">
        <v>3</v>
      </c>
      <c r="D10" s="38">
        <v>49708</v>
      </c>
      <c r="E10" s="38">
        <v>119406</v>
      </c>
      <c r="F10" s="38">
        <v>22678</v>
      </c>
      <c r="G10" s="38">
        <v>190274</v>
      </c>
      <c r="H10" s="38">
        <v>3</v>
      </c>
      <c r="I10" s="38">
        <v>50052</v>
      </c>
      <c r="J10" s="38">
        <v>123701</v>
      </c>
      <c r="K10" s="38">
        <v>23965</v>
      </c>
      <c r="L10" s="38">
        <v>197721</v>
      </c>
      <c r="M10" s="38">
        <v>111482.67</v>
      </c>
      <c r="N10" s="39">
        <v>1914235340.5099993</v>
      </c>
      <c r="O10" s="39">
        <v>4799688968.0099974</v>
      </c>
      <c r="P10" s="39">
        <v>951384565.72000027</v>
      </c>
      <c r="Q10" s="39">
        <v>7665420356.909997</v>
      </c>
      <c r="R10" s="39">
        <v>37160.89</v>
      </c>
      <c r="S10" s="39">
        <v>38509.602891083916</v>
      </c>
      <c r="T10" s="39">
        <v>40196.380148484976</v>
      </c>
      <c r="U10" s="39">
        <v>41951.872551371387</v>
      </c>
      <c r="V10" s="39">
        <v>39966.737177246512</v>
      </c>
    </row>
    <row r="11" spans="2:26" x14ac:dyDescent="0.2">
      <c r="B11" s="126" t="s">
        <v>205</v>
      </c>
      <c r="C11" s="87"/>
      <c r="D11" s="38">
        <v>20607</v>
      </c>
      <c r="E11" s="38">
        <v>167681</v>
      </c>
      <c r="F11" s="38">
        <v>39338</v>
      </c>
      <c r="G11" s="38">
        <v>228840</v>
      </c>
      <c r="H11" s="38"/>
      <c r="I11" s="38">
        <v>20592</v>
      </c>
      <c r="J11" s="38">
        <v>165698</v>
      </c>
      <c r="K11" s="38">
        <v>39349</v>
      </c>
      <c r="L11" s="38">
        <v>225639</v>
      </c>
      <c r="M11" s="38"/>
      <c r="N11" s="39">
        <v>1575562658.2400005</v>
      </c>
      <c r="O11" s="39">
        <v>14952023827.730021</v>
      </c>
      <c r="P11" s="39">
        <v>3960218381.5400014</v>
      </c>
      <c r="Q11" s="39">
        <v>20487804867.510021</v>
      </c>
      <c r="R11" s="39"/>
      <c r="S11" s="39">
        <v>76457.643433784659</v>
      </c>
      <c r="T11" s="39">
        <v>89169.457647139629</v>
      </c>
      <c r="U11" s="39">
        <v>100671.57408968431</v>
      </c>
      <c r="V11" s="39">
        <v>90006.435413836705</v>
      </c>
    </row>
    <row r="12" spans="2:26" x14ac:dyDescent="0.2">
      <c r="B12" s="127" t="s">
        <v>53</v>
      </c>
      <c r="C12" s="128">
        <v>341</v>
      </c>
      <c r="D12" s="40">
        <v>619463</v>
      </c>
      <c r="E12" s="40">
        <v>1080232</v>
      </c>
      <c r="F12" s="40">
        <v>261660</v>
      </c>
      <c r="G12" s="40">
        <v>1946788</v>
      </c>
      <c r="H12" s="40">
        <v>341</v>
      </c>
      <c r="I12" s="40">
        <v>645244</v>
      </c>
      <c r="J12" s="40">
        <v>1153216</v>
      </c>
      <c r="K12" s="40">
        <v>280712</v>
      </c>
      <c r="L12" s="40">
        <v>2079513</v>
      </c>
      <c r="M12" s="40">
        <v>3953963.3200000003</v>
      </c>
      <c r="N12" s="41">
        <v>11722378644.369997</v>
      </c>
      <c r="O12" s="41">
        <v>32395411326.990005</v>
      </c>
      <c r="P12" s="41">
        <v>7666486115.210001</v>
      </c>
      <c r="Q12" s="41">
        <v>51788230049.889999</v>
      </c>
      <c r="R12" s="41">
        <v>11595.200351906156</v>
      </c>
      <c r="S12" s="41">
        <v>18923.452481213542</v>
      </c>
      <c r="T12" s="41">
        <v>29989.309080817853</v>
      </c>
      <c r="U12" s="41">
        <v>29299.419533784316</v>
      </c>
      <c r="V12" s="41">
        <v>26399.722510465435</v>
      </c>
    </row>
    <row r="15" spans="2:26" x14ac:dyDescent="0.2">
      <c r="D15" s="9"/>
      <c r="E15" s="9"/>
      <c r="G15" s="9"/>
      <c r="H15" s="9"/>
      <c r="I15" s="9"/>
      <c r="J15" s="9"/>
      <c r="K15" s="9"/>
      <c r="L15" s="9"/>
      <c r="M15" s="9"/>
    </row>
    <row r="16" spans="2:26" x14ac:dyDescent="0.2">
      <c r="G16" s="9"/>
      <c r="H16" s="9"/>
      <c r="I16" s="9"/>
      <c r="J16" s="9"/>
      <c r="K16" s="9"/>
      <c r="L16" s="9"/>
      <c r="M16" s="9"/>
    </row>
    <row r="17" spans="6:13" x14ac:dyDescent="0.2">
      <c r="F17" s="9"/>
      <c r="G17" s="9"/>
      <c r="H17" s="9"/>
      <c r="I17" s="9"/>
      <c r="J17" s="9"/>
      <c r="K17" s="9"/>
      <c r="L17" s="9"/>
      <c r="M17" s="9"/>
    </row>
    <row r="18" spans="6:13" x14ac:dyDescent="0.2">
      <c r="F18" s="9"/>
      <c r="G18" s="9"/>
      <c r="H18" s="9"/>
      <c r="I18" s="9"/>
      <c r="J18" s="9"/>
      <c r="K18" s="9"/>
      <c r="L18" s="9"/>
      <c r="M18" s="9"/>
    </row>
    <row r="19" spans="6:13" x14ac:dyDescent="0.2">
      <c r="F19" s="9"/>
      <c r="G19" s="9"/>
      <c r="H19" s="9"/>
      <c r="I19" s="9"/>
      <c r="J19" s="9"/>
      <c r="K19" s="9"/>
      <c r="L19" s="9"/>
      <c r="M19" s="9"/>
    </row>
    <row r="20" spans="6:13" x14ac:dyDescent="0.2">
      <c r="G20" s="9"/>
      <c r="H20" s="9"/>
      <c r="I20" s="9"/>
      <c r="J20" s="9"/>
      <c r="K20" s="9"/>
      <c r="L20" s="9"/>
      <c r="M20" s="9"/>
    </row>
    <row r="21" spans="6:13" x14ac:dyDescent="0.2">
      <c r="G21" s="9"/>
      <c r="H21" s="9"/>
      <c r="I21" s="9"/>
      <c r="J21" s="9"/>
      <c r="K21" s="9"/>
      <c r="L21" s="9"/>
      <c r="M21" s="9"/>
    </row>
  </sheetData>
  <mergeCells count="8">
    <mergeCell ref="B3:V3"/>
    <mergeCell ref="B2:V2"/>
    <mergeCell ref="B1:V1"/>
    <mergeCell ref="B4:B5"/>
    <mergeCell ref="C4:G4"/>
    <mergeCell ref="H4:L4"/>
    <mergeCell ref="M4:Q4"/>
    <mergeCell ref="R4:V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3C49-3144-425F-B71B-A63938112B0C}">
  <dimension ref="B1:AF16"/>
  <sheetViews>
    <sheetView showGridLines="0" topLeftCell="F1" workbookViewId="0">
      <selection activeCell="B4" sqref="B4:AC6"/>
    </sheetView>
  </sheetViews>
  <sheetFormatPr defaultRowHeight="12.75" x14ac:dyDescent="0.2"/>
  <cols>
    <col min="1" max="1" width="9.140625" style="1"/>
    <col min="2" max="2" width="7" style="1" bestFit="1" customWidth="1"/>
    <col min="3" max="3" width="10.28515625" style="1" customWidth="1"/>
    <col min="4" max="4" width="10.140625" style="1" customWidth="1"/>
    <col min="5" max="5" width="10.7109375" style="1" customWidth="1"/>
    <col min="6" max="6" width="9.85546875" style="1" customWidth="1"/>
    <col min="7" max="7" width="8.85546875" style="1" customWidth="1"/>
    <col min="8" max="15" width="8.5703125" style="1" customWidth="1"/>
    <col min="16" max="16" width="10.85546875" style="1" bestFit="1" customWidth="1"/>
    <col min="17" max="17" width="11.85546875" style="1" bestFit="1" customWidth="1"/>
    <col min="18" max="18" width="13.28515625" style="1" bestFit="1" customWidth="1"/>
    <col min="19" max="20" width="14.140625" style="1" bestFit="1" customWidth="1"/>
    <col min="21" max="23" width="13.140625" style="1" bestFit="1" customWidth="1"/>
    <col min="24" max="24" width="11.85546875" style="1" customWidth="1"/>
    <col min="25" max="25" width="9.85546875" style="1" customWidth="1"/>
    <col min="26" max="28" width="9.28515625" style="1" bestFit="1" customWidth="1"/>
    <col min="29" max="29" width="8.42578125" style="1" bestFit="1" customWidth="1"/>
    <col min="30" max="30" width="7" style="1" bestFit="1" customWidth="1"/>
    <col min="31" max="31" width="9.140625" style="1"/>
    <col min="32" max="32" width="9.7109375" style="1" customWidth="1"/>
    <col min="33" max="16384" width="9.140625" style="1"/>
  </cols>
  <sheetData>
    <row r="1" spans="2:32" ht="15" customHeight="1" x14ac:dyDescent="0.2">
      <c r="B1" s="157" t="s">
        <v>81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0"/>
      <c r="AF1" s="10"/>
    </row>
    <row r="2" spans="2:32" x14ac:dyDescent="0.2">
      <c r="B2" s="158" t="s">
        <v>16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3"/>
      <c r="AF2" s="3"/>
    </row>
    <row r="3" spans="2:32" x14ac:dyDescent="0.2">
      <c r="B3" s="161" t="s">
        <v>214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2"/>
      <c r="AE3" s="11"/>
      <c r="AF3" s="11"/>
    </row>
    <row r="4" spans="2:32" x14ac:dyDescent="0.2">
      <c r="B4" s="153" t="s">
        <v>155</v>
      </c>
      <c r="C4" s="154"/>
      <c r="D4" s="154"/>
      <c r="E4" s="154"/>
      <c r="F4" s="154"/>
      <c r="G4" s="154"/>
      <c r="H4" s="155"/>
      <c r="I4" s="153" t="s">
        <v>219</v>
      </c>
      <c r="J4" s="154"/>
      <c r="K4" s="154"/>
      <c r="L4" s="154"/>
      <c r="M4" s="154"/>
      <c r="N4" s="154"/>
      <c r="O4" s="155"/>
      <c r="P4" s="153" t="s">
        <v>89</v>
      </c>
      <c r="Q4" s="154"/>
      <c r="R4" s="154"/>
      <c r="S4" s="154"/>
      <c r="T4" s="154"/>
      <c r="U4" s="154"/>
      <c r="V4" s="155"/>
      <c r="W4" s="159" t="s">
        <v>111</v>
      </c>
      <c r="X4" s="159"/>
      <c r="Y4" s="159"/>
      <c r="Z4" s="159"/>
      <c r="AA4" s="159"/>
      <c r="AB4" s="159"/>
      <c r="AC4" s="160"/>
      <c r="AD4" s="12"/>
    </row>
    <row r="5" spans="2:32" ht="24" x14ac:dyDescent="0.2">
      <c r="B5" s="36" t="s">
        <v>156</v>
      </c>
      <c r="C5" s="36" t="s">
        <v>91</v>
      </c>
      <c r="D5" s="36" t="s">
        <v>17</v>
      </c>
      <c r="E5" s="36" t="s">
        <v>18</v>
      </c>
      <c r="F5" s="36" t="s">
        <v>19</v>
      </c>
      <c r="G5" s="36" t="s">
        <v>154</v>
      </c>
      <c r="H5" s="35" t="s">
        <v>53</v>
      </c>
      <c r="I5" s="105" t="s">
        <v>156</v>
      </c>
      <c r="J5" s="105" t="s">
        <v>91</v>
      </c>
      <c r="K5" s="105" t="s">
        <v>17</v>
      </c>
      <c r="L5" s="105" t="s">
        <v>18</v>
      </c>
      <c r="M5" s="105" t="s">
        <v>19</v>
      </c>
      <c r="N5" s="105" t="s">
        <v>154</v>
      </c>
      <c r="O5" s="104" t="s">
        <v>53</v>
      </c>
      <c r="P5" s="36" t="s">
        <v>156</v>
      </c>
      <c r="Q5" s="36" t="s">
        <v>91</v>
      </c>
      <c r="R5" s="36" t="s">
        <v>17</v>
      </c>
      <c r="S5" s="36" t="s">
        <v>18</v>
      </c>
      <c r="T5" s="36" t="s">
        <v>19</v>
      </c>
      <c r="U5" s="36" t="s">
        <v>154</v>
      </c>
      <c r="V5" s="35" t="s">
        <v>53</v>
      </c>
      <c r="W5" s="37" t="s">
        <v>110</v>
      </c>
      <c r="X5" s="37" t="s">
        <v>91</v>
      </c>
      <c r="Y5" s="37" t="s">
        <v>17</v>
      </c>
      <c r="Z5" s="37" t="s">
        <v>18</v>
      </c>
      <c r="AA5" s="37" t="s">
        <v>19</v>
      </c>
      <c r="AB5" s="37" t="s">
        <v>154</v>
      </c>
      <c r="AC5" s="37" t="s">
        <v>53</v>
      </c>
    </row>
    <row r="6" spans="2:32" x14ac:dyDescent="0.2">
      <c r="B6" s="38">
        <v>56437</v>
      </c>
      <c r="C6" s="38">
        <v>200124</v>
      </c>
      <c r="D6" s="38">
        <v>674628</v>
      </c>
      <c r="E6" s="38">
        <v>611086</v>
      </c>
      <c r="F6" s="38">
        <v>191795</v>
      </c>
      <c r="G6" s="38">
        <v>227626</v>
      </c>
      <c r="H6" s="38">
        <v>1961696</v>
      </c>
      <c r="I6" s="38">
        <v>70140</v>
      </c>
      <c r="J6" s="38">
        <v>227158</v>
      </c>
      <c r="K6" s="38">
        <v>724471</v>
      </c>
      <c r="L6" s="38">
        <v>634384</v>
      </c>
      <c r="M6" s="38">
        <v>197721</v>
      </c>
      <c r="N6" s="38">
        <v>225639</v>
      </c>
      <c r="O6" s="38">
        <v>2079513</v>
      </c>
      <c r="P6" s="39">
        <v>195668982.13999996</v>
      </c>
      <c r="Q6" s="39">
        <v>1876765288.299994</v>
      </c>
      <c r="R6" s="39">
        <v>8559696172.9499817</v>
      </c>
      <c r="S6" s="39">
        <v>13002874382.080061</v>
      </c>
      <c r="T6" s="39">
        <v>7665420356.909997</v>
      </c>
      <c r="U6" s="39">
        <v>20487804867.509991</v>
      </c>
      <c r="V6" s="39">
        <v>51788230049.89003</v>
      </c>
      <c r="W6" s="39">
        <v>3467.0337214947631</v>
      </c>
      <c r="X6" s="39">
        <v>9378.012074014081</v>
      </c>
      <c r="Y6" s="39">
        <v>12688.023878270664</v>
      </c>
      <c r="Z6" s="39">
        <v>21278.305151942706</v>
      </c>
      <c r="AA6" s="39">
        <v>39966.737177246527</v>
      </c>
      <c r="AB6" s="39">
        <v>90006.435413836691</v>
      </c>
      <c r="AC6" s="39">
        <v>26399.722510465399</v>
      </c>
    </row>
    <row r="9" spans="2:32" x14ac:dyDescent="0.2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2:32" x14ac:dyDescent="0.2">
      <c r="P10" s="129"/>
      <c r="Q10" s="129"/>
      <c r="R10" s="129"/>
      <c r="S10" s="129"/>
      <c r="T10" s="129"/>
      <c r="U10" s="129"/>
      <c r="V10" s="129"/>
    </row>
    <row r="11" spans="2:32" x14ac:dyDescent="0.2">
      <c r="C11" s="9"/>
      <c r="D11" s="9"/>
      <c r="E11" s="9"/>
    </row>
    <row r="12" spans="2:32" x14ac:dyDescent="0.2">
      <c r="E12" s="9"/>
    </row>
    <row r="13" spans="2:32" x14ac:dyDescent="0.2">
      <c r="E13" s="9"/>
    </row>
    <row r="14" spans="2:32" x14ac:dyDescent="0.2">
      <c r="E14" s="9"/>
    </row>
    <row r="15" spans="2:32" x14ac:dyDescent="0.2">
      <c r="E15" s="9"/>
    </row>
    <row r="16" spans="2:32" x14ac:dyDescent="0.2">
      <c r="E16" s="9"/>
    </row>
  </sheetData>
  <mergeCells count="7">
    <mergeCell ref="B4:H4"/>
    <mergeCell ref="P4:V4"/>
    <mergeCell ref="W4:AC4"/>
    <mergeCell ref="B1:AD1"/>
    <mergeCell ref="B2:AD2"/>
    <mergeCell ref="B3:AD3"/>
    <mergeCell ref="I4:O4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C43C-07CE-4DE0-9520-BCB7C5D8386A}">
  <dimension ref="B1:J37"/>
  <sheetViews>
    <sheetView showGridLines="0" workbookViewId="0">
      <selection activeCell="B5" sqref="B5:G37"/>
    </sheetView>
  </sheetViews>
  <sheetFormatPr defaultRowHeight="12.75" x14ac:dyDescent="0.2"/>
  <cols>
    <col min="1" max="1" width="9.140625" style="1"/>
    <col min="2" max="2" width="28.85546875" style="1" bestFit="1" customWidth="1"/>
    <col min="3" max="3" width="10.140625" style="1" bestFit="1" customWidth="1"/>
    <col min="4" max="4" width="9.28515625" style="1" bestFit="1" customWidth="1"/>
    <col min="5" max="5" width="15.28515625" style="7" bestFit="1" customWidth="1"/>
    <col min="6" max="6" width="13.140625" style="1" bestFit="1" customWidth="1"/>
    <col min="7" max="7" width="9.42578125" style="1" bestFit="1" customWidth="1"/>
    <col min="8" max="8" width="9.140625" style="1"/>
    <col min="9" max="9" width="28.85546875" style="1" bestFit="1" customWidth="1"/>
    <col min="10" max="10" width="16" style="1" bestFit="1" customWidth="1"/>
    <col min="11" max="16384" width="9.140625" style="1"/>
  </cols>
  <sheetData>
    <row r="1" spans="2:10" x14ac:dyDescent="0.2">
      <c r="B1" s="158" t="s">
        <v>82</v>
      </c>
      <c r="C1" s="158"/>
      <c r="D1" s="158"/>
      <c r="E1" s="158"/>
      <c r="F1" s="158"/>
      <c r="G1" s="158"/>
    </row>
    <row r="2" spans="2:10" x14ac:dyDescent="0.2">
      <c r="B2" s="158" t="s">
        <v>192</v>
      </c>
      <c r="C2" s="158"/>
      <c r="D2" s="158"/>
      <c r="E2" s="158"/>
      <c r="F2" s="158"/>
      <c r="G2" s="158"/>
    </row>
    <row r="3" spans="2:10" x14ac:dyDescent="0.2">
      <c r="B3" s="163" t="s">
        <v>214</v>
      </c>
      <c r="C3" s="163"/>
      <c r="D3" s="163"/>
      <c r="E3" s="163"/>
      <c r="F3" s="163"/>
      <c r="G3" s="163"/>
    </row>
    <row r="4" spans="2:10" ht="24" x14ac:dyDescent="0.25">
      <c r="B4" s="35" t="s">
        <v>20</v>
      </c>
      <c r="C4" s="36" t="s">
        <v>162</v>
      </c>
      <c r="D4" s="36" t="s">
        <v>164</v>
      </c>
      <c r="E4" s="36" t="s">
        <v>89</v>
      </c>
      <c r="F4" s="37" t="s">
        <v>90</v>
      </c>
      <c r="G4" s="37" t="s">
        <v>165</v>
      </c>
      <c r="I4"/>
      <c r="J4"/>
    </row>
    <row r="5" spans="2:10" ht="15" x14ac:dyDescent="0.25">
      <c r="B5" s="44" t="s">
        <v>21</v>
      </c>
      <c r="C5" s="45">
        <v>998638</v>
      </c>
      <c r="D5" s="45">
        <v>1046836</v>
      </c>
      <c r="E5" s="46">
        <v>33794923499.959969</v>
      </c>
      <c r="F5" s="46">
        <v>33841.014962338675</v>
      </c>
      <c r="G5" s="47">
        <v>0.50340440285778454</v>
      </c>
      <c r="I5" s="28"/>
      <c r="J5"/>
    </row>
    <row r="6" spans="2:10" ht="15" x14ac:dyDescent="0.25">
      <c r="B6" s="44" t="s">
        <v>22</v>
      </c>
      <c r="C6" s="45">
        <v>272432</v>
      </c>
      <c r="D6" s="45">
        <v>291471</v>
      </c>
      <c r="E6" s="46">
        <v>5918374240.9599905</v>
      </c>
      <c r="F6" s="46">
        <v>21724.225645151782</v>
      </c>
      <c r="G6" s="47">
        <v>0.14016310549633496</v>
      </c>
      <c r="I6" s="28"/>
      <c r="J6"/>
    </row>
    <row r="7" spans="2:10" ht="15" x14ac:dyDescent="0.25">
      <c r="B7" s="44" t="s">
        <v>23</v>
      </c>
      <c r="C7" s="45">
        <v>230905</v>
      </c>
      <c r="D7" s="45">
        <v>247617</v>
      </c>
      <c r="E7" s="46">
        <v>4489099534.6699944</v>
      </c>
      <c r="F7" s="46">
        <v>19441.326669712627</v>
      </c>
      <c r="G7" s="47">
        <v>0.11907451408094107</v>
      </c>
      <c r="I7" s="28"/>
      <c r="J7"/>
    </row>
    <row r="8" spans="2:10" ht="15" x14ac:dyDescent="0.25">
      <c r="B8" s="44" t="s">
        <v>24</v>
      </c>
      <c r="C8" s="45">
        <v>51866</v>
      </c>
      <c r="D8" s="45">
        <v>53550</v>
      </c>
      <c r="E8" s="46">
        <v>1120914106.4100003</v>
      </c>
      <c r="F8" s="46">
        <v>21611.73227952802</v>
      </c>
      <c r="G8" s="47">
        <v>2.5751221560047954E-2</v>
      </c>
      <c r="I8" s="28"/>
      <c r="J8"/>
    </row>
    <row r="9" spans="2:10" ht="15" x14ac:dyDescent="0.25">
      <c r="B9" s="44" t="s">
        <v>25</v>
      </c>
      <c r="C9" s="45">
        <v>48030</v>
      </c>
      <c r="D9" s="45">
        <v>49786</v>
      </c>
      <c r="E9" s="46">
        <v>1074729662.6999991</v>
      </c>
      <c r="F9" s="46">
        <v>22376.216171143016</v>
      </c>
      <c r="G9" s="47">
        <v>2.3941182382605928E-2</v>
      </c>
      <c r="I9" s="28"/>
      <c r="J9"/>
    </row>
    <row r="10" spans="2:10" ht="15" x14ac:dyDescent="0.25">
      <c r="B10" s="44" t="s">
        <v>26</v>
      </c>
      <c r="C10" s="45">
        <v>43338</v>
      </c>
      <c r="D10" s="45">
        <v>44493</v>
      </c>
      <c r="E10" s="46">
        <v>793065379.87000024</v>
      </c>
      <c r="F10" s="46">
        <v>18299.538046748818</v>
      </c>
      <c r="G10" s="47">
        <v>2.1395874899555811E-2</v>
      </c>
      <c r="I10" s="28"/>
      <c r="J10"/>
    </row>
    <row r="11" spans="2:10" ht="15" x14ac:dyDescent="0.25">
      <c r="B11" s="44" t="s">
        <v>27</v>
      </c>
      <c r="C11" s="45">
        <v>40583</v>
      </c>
      <c r="D11" s="45">
        <v>42820</v>
      </c>
      <c r="E11" s="46">
        <v>686804006.63000071</v>
      </c>
      <c r="F11" s="46">
        <v>16923.44101298575</v>
      </c>
      <c r="G11" s="47">
        <v>2.059135961160137E-2</v>
      </c>
      <c r="I11" s="28"/>
      <c r="J11"/>
    </row>
    <row r="12" spans="2:10" ht="15" x14ac:dyDescent="0.25">
      <c r="B12" s="44" t="s">
        <v>28</v>
      </c>
      <c r="C12" s="45">
        <v>36469</v>
      </c>
      <c r="D12" s="45">
        <v>38804</v>
      </c>
      <c r="E12" s="46">
        <v>616833335.45000005</v>
      </c>
      <c r="F12" s="46">
        <v>16913.908674490664</v>
      </c>
      <c r="G12" s="47">
        <v>1.8660138215053235E-2</v>
      </c>
      <c r="I12" s="28"/>
      <c r="J12"/>
    </row>
    <row r="13" spans="2:10" ht="15" x14ac:dyDescent="0.25">
      <c r="B13" s="44" t="s">
        <v>29</v>
      </c>
      <c r="C13" s="45">
        <v>34603</v>
      </c>
      <c r="D13" s="45">
        <v>36553</v>
      </c>
      <c r="E13" s="46">
        <v>520848241.40999979</v>
      </c>
      <c r="F13" s="46">
        <v>15052.112285350975</v>
      </c>
      <c r="G13" s="47">
        <v>1.7577673234069707E-2</v>
      </c>
      <c r="I13" s="28"/>
      <c r="J13"/>
    </row>
    <row r="14" spans="2:10" ht="15" x14ac:dyDescent="0.25">
      <c r="B14" s="44" t="s">
        <v>30</v>
      </c>
      <c r="C14" s="45">
        <v>29168</v>
      </c>
      <c r="D14" s="45">
        <v>33444</v>
      </c>
      <c r="E14" s="46">
        <v>384023444.02000052</v>
      </c>
      <c r="F14" s="46">
        <v>13165.916210230407</v>
      </c>
      <c r="G14" s="47">
        <v>1.6082611649939193E-2</v>
      </c>
      <c r="I14" s="28"/>
      <c r="J14"/>
    </row>
    <row r="15" spans="2:10" ht="15" x14ac:dyDescent="0.25">
      <c r="B15" s="44" t="s">
        <v>31</v>
      </c>
      <c r="C15" s="45">
        <v>24769</v>
      </c>
      <c r="D15" s="45">
        <v>26371</v>
      </c>
      <c r="E15" s="46">
        <v>401742322.82999992</v>
      </c>
      <c r="F15" s="46">
        <v>16219.561662965802</v>
      </c>
      <c r="G15" s="47">
        <v>1.2681334523996723E-2</v>
      </c>
      <c r="I15" s="28"/>
      <c r="J15"/>
    </row>
    <row r="16" spans="2:10" ht="15" x14ac:dyDescent="0.25">
      <c r="B16" s="44" t="s">
        <v>32</v>
      </c>
      <c r="C16" s="45">
        <v>24207</v>
      </c>
      <c r="D16" s="45">
        <v>25146</v>
      </c>
      <c r="E16" s="46">
        <v>352960390.1500001</v>
      </c>
      <c r="F16" s="46">
        <v>14580.922466641885</v>
      </c>
      <c r="G16" s="47">
        <v>1.2092254292230922E-2</v>
      </c>
      <c r="I16" s="28"/>
      <c r="J16"/>
    </row>
    <row r="17" spans="2:10" ht="15" x14ac:dyDescent="0.25">
      <c r="B17" s="44" t="s">
        <v>33</v>
      </c>
      <c r="C17" s="45">
        <v>19659</v>
      </c>
      <c r="D17" s="45">
        <v>21056</v>
      </c>
      <c r="E17" s="46">
        <v>263706528.00999999</v>
      </c>
      <c r="F17" s="46">
        <v>13414.03570934432</v>
      </c>
      <c r="G17" s="47">
        <v>1.0125447640865915E-2</v>
      </c>
      <c r="I17" s="28"/>
      <c r="J17"/>
    </row>
    <row r="18" spans="2:10" ht="15" x14ac:dyDescent="0.25">
      <c r="B18" s="44" t="s">
        <v>34</v>
      </c>
      <c r="C18" s="45">
        <v>12209</v>
      </c>
      <c r="D18" s="45">
        <v>13699</v>
      </c>
      <c r="E18" s="46">
        <v>177094335.41</v>
      </c>
      <c r="F18" s="46">
        <v>14505.228553526087</v>
      </c>
      <c r="G18" s="47">
        <v>6.5876000775181498E-3</v>
      </c>
      <c r="I18" s="28"/>
      <c r="J18"/>
    </row>
    <row r="19" spans="2:10" ht="15" x14ac:dyDescent="0.25">
      <c r="B19" s="44" t="s">
        <v>37</v>
      </c>
      <c r="C19" s="45">
        <v>11126</v>
      </c>
      <c r="D19" s="45">
        <v>12950</v>
      </c>
      <c r="E19" s="46">
        <v>99948512.620000079</v>
      </c>
      <c r="F19" s="46">
        <v>8983.3284756426456</v>
      </c>
      <c r="G19" s="47">
        <v>6.2274195929527734E-3</v>
      </c>
      <c r="I19" s="28"/>
      <c r="J19"/>
    </row>
    <row r="20" spans="2:10" ht="15" x14ac:dyDescent="0.25">
      <c r="B20" s="44" t="s">
        <v>36</v>
      </c>
      <c r="C20" s="45">
        <v>9243</v>
      </c>
      <c r="D20" s="45">
        <v>10135</v>
      </c>
      <c r="E20" s="46">
        <v>104861700.88000005</v>
      </c>
      <c r="F20" s="46">
        <v>11344.985489559673</v>
      </c>
      <c r="G20" s="47">
        <v>4.8737372644460505E-3</v>
      </c>
      <c r="I20" s="28"/>
      <c r="J20"/>
    </row>
    <row r="21" spans="2:10" ht="15" x14ac:dyDescent="0.25">
      <c r="B21" s="44" t="s">
        <v>35</v>
      </c>
      <c r="C21" s="45">
        <v>9170</v>
      </c>
      <c r="D21" s="45">
        <v>10003</v>
      </c>
      <c r="E21" s="46">
        <v>134140172.75000004</v>
      </c>
      <c r="F21" s="46">
        <v>14628.154062159219</v>
      </c>
      <c r="G21" s="47">
        <v>4.8102608639618988E-3</v>
      </c>
      <c r="I21" s="28"/>
      <c r="J21"/>
    </row>
    <row r="22" spans="2:10" ht="15" x14ac:dyDescent="0.25">
      <c r="B22" s="44" t="s">
        <v>38</v>
      </c>
      <c r="C22" s="45">
        <v>8584</v>
      </c>
      <c r="D22" s="45">
        <v>9529</v>
      </c>
      <c r="E22" s="46">
        <v>104335969.57999997</v>
      </c>
      <c r="F22" s="46">
        <v>12154.702886766072</v>
      </c>
      <c r="G22" s="47">
        <v>4.5823228804051722E-3</v>
      </c>
      <c r="I22" s="28"/>
      <c r="J22"/>
    </row>
    <row r="23" spans="2:10" ht="15" x14ac:dyDescent="0.25">
      <c r="B23" s="44" t="s">
        <v>40</v>
      </c>
      <c r="C23" s="45">
        <v>8465</v>
      </c>
      <c r="D23" s="45">
        <v>9103</v>
      </c>
      <c r="E23" s="46">
        <v>91970479.910000041</v>
      </c>
      <c r="F23" s="46">
        <v>10864.793846426466</v>
      </c>
      <c r="G23" s="47">
        <v>4.377467224297227E-3</v>
      </c>
      <c r="I23" s="28"/>
      <c r="J23"/>
    </row>
    <row r="24" spans="2:10" ht="15" x14ac:dyDescent="0.25">
      <c r="B24" s="44" t="s">
        <v>41</v>
      </c>
      <c r="C24" s="45">
        <v>8641</v>
      </c>
      <c r="D24" s="45">
        <v>9003</v>
      </c>
      <c r="E24" s="46">
        <v>113680140.17999996</v>
      </c>
      <c r="F24" s="46">
        <v>13155.900958222424</v>
      </c>
      <c r="G24" s="47">
        <v>4.3293790421122637E-3</v>
      </c>
      <c r="I24" s="28"/>
      <c r="J24"/>
    </row>
    <row r="25" spans="2:10" ht="15" x14ac:dyDescent="0.25">
      <c r="B25" s="44" t="s">
        <v>39</v>
      </c>
      <c r="C25" s="45">
        <v>7088</v>
      </c>
      <c r="D25" s="45">
        <v>8998</v>
      </c>
      <c r="E25" s="46">
        <v>88314731.040000007</v>
      </c>
      <c r="F25" s="46">
        <v>12459.753250564336</v>
      </c>
      <c r="G25" s="47">
        <v>4.3269746330030154E-3</v>
      </c>
      <c r="I25" s="28"/>
      <c r="J25"/>
    </row>
    <row r="26" spans="2:10" ht="15" x14ac:dyDescent="0.25">
      <c r="B26" s="44" t="s">
        <v>42</v>
      </c>
      <c r="C26" s="45">
        <v>7042</v>
      </c>
      <c r="D26" s="45">
        <v>8052</v>
      </c>
      <c r="E26" s="46">
        <v>96228751.649999991</v>
      </c>
      <c r="F26" s="46">
        <v>13664.97467338824</v>
      </c>
      <c r="G26" s="47">
        <v>3.872060429533261E-3</v>
      </c>
      <c r="I26" s="28"/>
      <c r="J26"/>
    </row>
    <row r="27" spans="2:10" ht="15" x14ac:dyDescent="0.25">
      <c r="B27" s="44" t="s">
        <v>43</v>
      </c>
      <c r="C27" s="45">
        <v>4682</v>
      </c>
      <c r="D27" s="45">
        <v>6338</v>
      </c>
      <c r="E27" s="46">
        <v>60874070.570000015</v>
      </c>
      <c r="F27" s="46">
        <v>13001.723744126444</v>
      </c>
      <c r="G27" s="47">
        <v>3.0478289868829866E-3</v>
      </c>
      <c r="I27" s="28"/>
      <c r="J27"/>
    </row>
    <row r="28" spans="2:10" ht="15" x14ac:dyDescent="0.25">
      <c r="B28" s="44" t="s">
        <v>44</v>
      </c>
      <c r="C28" s="45">
        <v>5918</v>
      </c>
      <c r="D28" s="45">
        <v>6086</v>
      </c>
      <c r="E28" s="46">
        <v>106915071.53000003</v>
      </c>
      <c r="F28" s="46">
        <v>18066.081704967899</v>
      </c>
      <c r="G28" s="47">
        <v>2.9266467677768787E-3</v>
      </c>
      <c r="I28" s="28"/>
      <c r="J28"/>
    </row>
    <row r="29" spans="2:10" ht="15" x14ac:dyDescent="0.25">
      <c r="B29" s="44" t="s">
        <v>47</v>
      </c>
      <c r="C29" s="45">
        <v>2826</v>
      </c>
      <c r="D29" s="45">
        <v>3296</v>
      </c>
      <c r="E29" s="46">
        <v>29081063.459999993</v>
      </c>
      <c r="F29" s="46">
        <v>10290.53908704883</v>
      </c>
      <c r="G29" s="47">
        <v>1.5849864848163969E-3</v>
      </c>
      <c r="I29" s="28"/>
      <c r="J29"/>
    </row>
    <row r="30" spans="2:10" ht="15" x14ac:dyDescent="0.25">
      <c r="B30" s="44" t="s">
        <v>45</v>
      </c>
      <c r="C30" s="45">
        <v>2895</v>
      </c>
      <c r="D30" s="45">
        <v>3046</v>
      </c>
      <c r="E30" s="46">
        <v>48435721.699999988</v>
      </c>
      <c r="F30" s="46">
        <v>16730.819240069082</v>
      </c>
      <c r="G30" s="47">
        <v>1.4647660293539881E-3</v>
      </c>
      <c r="I30" s="28"/>
      <c r="J30"/>
    </row>
    <row r="31" spans="2:10" ht="15" x14ac:dyDescent="0.25">
      <c r="B31" s="44" t="s">
        <v>46</v>
      </c>
      <c r="C31" s="45">
        <v>2826</v>
      </c>
      <c r="D31" s="45">
        <v>2962</v>
      </c>
      <c r="E31" s="46">
        <v>49006065.080000013</v>
      </c>
      <c r="F31" s="46">
        <v>17341.141217268229</v>
      </c>
      <c r="G31" s="47">
        <v>1.4243719563186189E-3</v>
      </c>
      <c r="I31" s="28"/>
      <c r="J31"/>
    </row>
    <row r="32" spans="2:10" ht="15" x14ac:dyDescent="0.25">
      <c r="B32" s="44" t="s">
        <v>49</v>
      </c>
      <c r="C32" s="45">
        <v>1316</v>
      </c>
      <c r="D32" s="45">
        <v>2635</v>
      </c>
      <c r="E32" s="46">
        <v>13851287.6</v>
      </c>
      <c r="F32" s="46">
        <v>10525.29452887538</v>
      </c>
      <c r="G32" s="47">
        <v>1.2671236005737882E-3</v>
      </c>
      <c r="I32" s="28"/>
      <c r="J32"/>
    </row>
    <row r="33" spans="2:10" ht="15" x14ac:dyDescent="0.25">
      <c r="B33" s="44" t="s">
        <v>48</v>
      </c>
      <c r="C33" s="45">
        <v>1996</v>
      </c>
      <c r="D33" s="45">
        <v>2570</v>
      </c>
      <c r="E33" s="46">
        <v>14484088.129999997</v>
      </c>
      <c r="F33" s="46">
        <v>7256.557179358716</v>
      </c>
      <c r="G33" s="47">
        <v>1.235866282153562E-3</v>
      </c>
      <c r="I33" s="28"/>
      <c r="J33"/>
    </row>
    <row r="34" spans="2:10" ht="15" x14ac:dyDescent="0.25">
      <c r="B34" s="44" t="s">
        <v>50</v>
      </c>
      <c r="C34" s="45">
        <v>1412</v>
      </c>
      <c r="D34" s="45">
        <v>1492</v>
      </c>
      <c r="E34" s="46">
        <v>17761180.20999999</v>
      </c>
      <c r="F34" s="46">
        <v>12578.739525495743</v>
      </c>
      <c r="G34" s="47">
        <v>7.1747567819965537E-4</v>
      </c>
      <c r="I34" s="28"/>
      <c r="J34"/>
    </row>
    <row r="35" spans="2:10" ht="15" x14ac:dyDescent="0.25">
      <c r="B35" s="44" t="s">
        <v>51</v>
      </c>
      <c r="C35" s="44">
        <v>963</v>
      </c>
      <c r="D35" s="45">
        <v>998</v>
      </c>
      <c r="E35" s="46">
        <v>12513750.630000001</v>
      </c>
      <c r="F35" s="46">
        <v>12994.548940809969</v>
      </c>
      <c r="G35" s="47">
        <v>4.7992005820593573E-4</v>
      </c>
      <c r="I35" s="28"/>
      <c r="J35"/>
    </row>
    <row r="36" spans="2:10" ht="15" x14ac:dyDescent="0.25">
      <c r="B36" s="44" t="s">
        <v>52</v>
      </c>
      <c r="C36" s="44">
        <v>627</v>
      </c>
      <c r="D36" s="45">
        <v>671</v>
      </c>
      <c r="E36" s="46">
        <v>6708263.8899999997</v>
      </c>
      <c r="F36" s="46">
        <v>10698.985470494417</v>
      </c>
      <c r="G36" s="47">
        <v>3.2267170246110509E-4</v>
      </c>
      <c r="I36" s="28"/>
      <c r="J36"/>
    </row>
    <row r="37" spans="2:10" x14ac:dyDescent="0.2">
      <c r="B37" s="48" t="s">
        <v>206</v>
      </c>
      <c r="C37" s="49">
        <v>1961696</v>
      </c>
      <c r="D37" s="49">
        <v>2079513</v>
      </c>
      <c r="E37" s="50">
        <v>51788230049.889961</v>
      </c>
      <c r="F37" s="50">
        <v>26399.722510465686</v>
      </c>
      <c r="G37" s="51">
        <v>1</v>
      </c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D1A9-B241-4584-80FC-DE692629AAD3}">
  <dimension ref="C1:AB13"/>
  <sheetViews>
    <sheetView showGridLines="0" topLeftCell="B1" workbookViewId="0">
      <selection activeCell="C5" sqref="C5:AA7"/>
    </sheetView>
  </sheetViews>
  <sheetFormatPr defaultRowHeight="12.75" x14ac:dyDescent="0.2"/>
  <cols>
    <col min="1" max="2" width="9.140625" style="1"/>
    <col min="3" max="3" width="7" style="1" bestFit="1" customWidth="1"/>
    <col min="4" max="4" width="7.42578125" style="1" bestFit="1" customWidth="1"/>
    <col min="5" max="5" width="8" style="1" bestFit="1" customWidth="1"/>
    <col min="6" max="6" width="7.85546875" style="1" bestFit="1" customWidth="1"/>
    <col min="7" max="7" width="8.85546875" style="1" bestFit="1" customWidth="1"/>
    <col min="8" max="8" width="6.5703125" style="1" bestFit="1" customWidth="1"/>
    <col min="9" max="9" width="7" style="1" bestFit="1" customWidth="1"/>
    <col min="10" max="10" width="7.140625" style="1" bestFit="1" customWidth="1"/>
    <col min="11" max="12" width="7.85546875" style="1" bestFit="1" customWidth="1"/>
    <col min="13" max="13" width="12.140625" style="1" hidden="1" customWidth="1"/>
    <col min="14" max="16" width="13.85546875" style="1" hidden="1" customWidth="1"/>
    <col min="17" max="17" width="14.85546875" style="1" hidden="1" customWidth="1"/>
    <col min="18" max="22" width="8.140625" style="1" bestFit="1" customWidth="1"/>
    <col min="23" max="23" width="11" style="1" bestFit="1" customWidth="1"/>
    <col min="24" max="24" width="6.7109375" style="1" bestFit="1" customWidth="1"/>
    <col min="25" max="25" width="8" style="1" bestFit="1" customWidth="1"/>
    <col min="26" max="26" width="7.85546875" style="1" bestFit="1" customWidth="1"/>
    <col min="27" max="27" width="6.7109375" style="1" bestFit="1" customWidth="1"/>
    <col min="28" max="28" width="7.7109375" style="1" bestFit="1" customWidth="1"/>
    <col min="29" max="16384" width="9.140625" style="1"/>
  </cols>
  <sheetData>
    <row r="1" spans="3:28" x14ac:dyDescent="0.2">
      <c r="C1" s="165" t="s">
        <v>83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03"/>
    </row>
    <row r="2" spans="3:28" x14ac:dyDescent="0.2">
      <c r="C2" s="165" t="s">
        <v>105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03"/>
    </row>
    <row r="3" spans="3:28" x14ac:dyDescent="0.2">
      <c r="C3" s="164" t="s">
        <v>190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02"/>
    </row>
    <row r="4" spans="3:28" ht="15" customHeight="1" x14ac:dyDescent="0.2">
      <c r="C4" s="156" t="s">
        <v>214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3"/>
    </row>
    <row r="5" spans="3:28" x14ac:dyDescent="0.2">
      <c r="C5" s="153" t="s">
        <v>221</v>
      </c>
      <c r="D5" s="154"/>
      <c r="E5" s="154"/>
      <c r="F5" s="154"/>
      <c r="G5" s="155"/>
      <c r="H5" s="153" t="s">
        <v>220</v>
      </c>
      <c r="I5" s="154"/>
      <c r="J5" s="154"/>
      <c r="K5" s="154"/>
      <c r="L5" s="155"/>
      <c r="M5" s="152" t="s">
        <v>89</v>
      </c>
      <c r="N5" s="152"/>
      <c r="O5" s="152"/>
      <c r="P5" s="152"/>
      <c r="Q5" s="152"/>
      <c r="R5" s="160" t="s">
        <v>90</v>
      </c>
      <c r="S5" s="166"/>
      <c r="T5" s="166"/>
      <c r="U5" s="166"/>
      <c r="V5" s="167"/>
      <c r="W5" s="159" t="s">
        <v>161</v>
      </c>
      <c r="X5" s="159"/>
      <c r="Y5" s="159"/>
      <c r="Z5" s="159"/>
      <c r="AA5" s="159"/>
    </row>
    <row r="6" spans="3:28" ht="24" x14ac:dyDescent="0.2">
      <c r="C6" s="35" t="s">
        <v>157</v>
      </c>
      <c r="D6" s="36" t="s">
        <v>160</v>
      </c>
      <c r="E6" s="36" t="s">
        <v>158</v>
      </c>
      <c r="F6" s="35" t="s">
        <v>106</v>
      </c>
      <c r="G6" s="35" t="s">
        <v>53</v>
      </c>
      <c r="H6" s="104" t="s">
        <v>157</v>
      </c>
      <c r="I6" s="105" t="s">
        <v>160</v>
      </c>
      <c r="J6" s="105" t="s">
        <v>158</v>
      </c>
      <c r="K6" s="104" t="s">
        <v>106</v>
      </c>
      <c r="L6" s="104" t="s">
        <v>53</v>
      </c>
      <c r="M6" s="35" t="s">
        <v>157</v>
      </c>
      <c r="N6" s="36" t="s">
        <v>160</v>
      </c>
      <c r="O6" s="36" t="s">
        <v>158</v>
      </c>
      <c r="P6" s="35" t="s">
        <v>106</v>
      </c>
      <c r="Q6" s="35" t="s">
        <v>53</v>
      </c>
      <c r="R6" s="52" t="s">
        <v>157</v>
      </c>
      <c r="S6" s="37" t="s">
        <v>159</v>
      </c>
      <c r="T6" s="52" t="s">
        <v>158</v>
      </c>
      <c r="U6" s="52" t="s">
        <v>106</v>
      </c>
      <c r="V6" s="52" t="s">
        <v>53</v>
      </c>
      <c r="W6" s="52" t="s">
        <v>157</v>
      </c>
      <c r="X6" s="83" t="s">
        <v>159</v>
      </c>
      <c r="Y6" s="52" t="s">
        <v>158</v>
      </c>
      <c r="Z6" s="52" t="s">
        <v>106</v>
      </c>
      <c r="AA6" s="52" t="s">
        <v>53</v>
      </c>
    </row>
    <row r="7" spans="3:28" x14ac:dyDescent="0.2">
      <c r="C7" s="42">
        <v>238223</v>
      </c>
      <c r="D7" s="42">
        <v>291191</v>
      </c>
      <c r="E7" s="42">
        <v>203701</v>
      </c>
      <c r="F7" s="42">
        <v>1228581</v>
      </c>
      <c r="G7" s="42">
        <v>1961696</v>
      </c>
      <c r="H7" s="42">
        <v>254048</v>
      </c>
      <c r="I7" s="42">
        <v>306532</v>
      </c>
      <c r="J7" s="42">
        <v>218390</v>
      </c>
      <c r="K7" s="42">
        <v>1300543</v>
      </c>
      <c r="L7" s="42">
        <v>2079513</v>
      </c>
      <c r="M7" s="43">
        <v>3895988939.2300215</v>
      </c>
      <c r="N7" s="43">
        <v>6299140474.0500088</v>
      </c>
      <c r="O7" s="43">
        <v>5454854502.2200117</v>
      </c>
      <c r="P7" s="43">
        <v>36138246134.390015</v>
      </c>
      <c r="Q7" s="43">
        <v>51788230049.89006</v>
      </c>
      <c r="R7" s="53">
        <v>16354.377785646313</v>
      </c>
      <c r="S7" s="53">
        <v>21632.332297529829</v>
      </c>
      <c r="T7" s="53">
        <v>26778.732074069405</v>
      </c>
      <c r="U7" s="53">
        <v>29414.622344306168</v>
      </c>
      <c r="V7" s="53">
        <v>26399.722510465632</v>
      </c>
      <c r="W7" s="47">
        <v>0.12143726652855488</v>
      </c>
      <c r="X7" s="47">
        <v>0.14843839208521606</v>
      </c>
      <c r="Y7" s="47">
        <v>0.10383922891212502</v>
      </c>
      <c r="Z7" s="47">
        <v>0.62628511247410401</v>
      </c>
      <c r="AA7" s="47">
        <f t="shared" ref="AA7" si="0">G7/$G$7</f>
        <v>1</v>
      </c>
    </row>
    <row r="8" spans="3:28" x14ac:dyDescent="0.2">
      <c r="C8" s="20"/>
    </row>
    <row r="9" spans="3:28" x14ac:dyDescent="0.2">
      <c r="C9" s="20"/>
      <c r="D9" s="9"/>
      <c r="E9" s="9"/>
      <c r="F9" s="9"/>
      <c r="G9" s="9"/>
      <c r="H9" s="9"/>
      <c r="I9" s="9"/>
      <c r="J9" s="9"/>
      <c r="K9" s="9"/>
      <c r="L9" s="9"/>
    </row>
    <row r="10" spans="3:28" x14ac:dyDescent="0.2">
      <c r="C10" s="20"/>
      <c r="D10" s="9"/>
    </row>
    <row r="11" spans="3:28" x14ac:dyDescent="0.2">
      <c r="C11" s="20"/>
      <c r="D11" s="9"/>
    </row>
    <row r="12" spans="3:28" x14ac:dyDescent="0.2">
      <c r="C12" s="20"/>
      <c r="D12" s="9"/>
    </row>
    <row r="13" spans="3:28" x14ac:dyDescent="0.2">
      <c r="D13" s="9"/>
    </row>
  </sheetData>
  <mergeCells count="9">
    <mergeCell ref="C3:AA3"/>
    <mergeCell ref="C1:AA1"/>
    <mergeCell ref="C2:AA2"/>
    <mergeCell ref="R5:V5"/>
    <mergeCell ref="W5:AA5"/>
    <mergeCell ref="C5:G5"/>
    <mergeCell ref="M5:Q5"/>
    <mergeCell ref="C4:AA4"/>
    <mergeCell ref="H5:L5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3CA7-6201-461A-81AF-A07D6BF99B4A}">
  <dimension ref="B1:H30"/>
  <sheetViews>
    <sheetView showGridLines="0" workbookViewId="0">
      <selection activeCell="B5" sqref="B5:G27"/>
    </sheetView>
  </sheetViews>
  <sheetFormatPr defaultRowHeight="12.75" x14ac:dyDescent="0.2"/>
  <cols>
    <col min="1" max="1" width="9.140625" style="1"/>
    <col min="2" max="2" width="43.42578125" style="1" bestFit="1" customWidth="1"/>
    <col min="3" max="3" width="14.85546875" style="1" customWidth="1"/>
    <col min="4" max="4" width="10.7109375" style="1" customWidth="1"/>
    <col min="5" max="5" width="15.7109375" style="1" bestFit="1" customWidth="1"/>
    <col min="6" max="6" width="15.28515625" style="1" bestFit="1" customWidth="1"/>
    <col min="7" max="7" width="13.42578125" style="1" customWidth="1"/>
    <col min="8" max="11" width="9.140625" style="1"/>
    <col min="12" max="12" width="10" style="1" bestFit="1" customWidth="1"/>
    <col min="13" max="17" width="6" style="1" bestFit="1" customWidth="1"/>
    <col min="18" max="18" width="24.42578125" style="1" bestFit="1" customWidth="1"/>
    <col min="19" max="19" width="7" style="1" bestFit="1" customWidth="1"/>
    <col min="20" max="20" width="6" style="1" bestFit="1" customWidth="1"/>
    <col min="21" max="24" width="5" style="1" bestFit="1" customWidth="1"/>
    <col min="25" max="28" width="4" style="1" bestFit="1" customWidth="1"/>
    <col min="29" max="35" width="3" style="1" bestFit="1" customWidth="1"/>
    <col min="36" max="36" width="24.7109375" style="1" bestFit="1" customWidth="1"/>
    <col min="37" max="37" width="29.42578125" style="1" bestFit="1" customWidth="1"/>
    <col min="38" max="16384" width="9.140625" style="1"/>
  </cols>
  <sheetData>
    <row r="1" spans="2:8" x14ac:dyDescent="0.2">
      <c r="B1" s="157" t="s">
        <v>84</v>
      </c>
      <c r="C1" s="157"/>
      <c r="D1" s="157"/>
      <c r="E1" s="157"/>
      <c r="F1" s="157"/>
      <c r="G1" s="157"/>
    </row>
    <row r="2" spans="2:8" ht="15" customHeight="1" x14ac:dyDescent="0.2">
      <c r="B2" s="157" t="s">
        <v>54</v>
      </c>
      <c r="C2" s="157"/>
      <c r="D2" s="157"/>
      <c r="E2" s="157"/>
      <c r="F2" s="157"/>
      <c r="G2" s="157"/>
    </row>
    <row r="3" spans="2:8" x14ac:dyDescent="0.2">
      <c r="B3" s="168" t="s">
        <v>214</v>
      </c>
      <c r="C3" s="168"/>
      <c r="D3" s="168"/>
      <c r="E3" s="168"/>
      <c r="F3" s="168"/>
      <c r="G3" s="168"/>
    </row>
    <row r="4" spans="2:8" ht="24" x14ac:dyDescent="0.2">
      <c r="B4" s="54" t="s">
        <v>112</v>
      </c>
      <c r="C4" s="36" t="s">
        <v>97</v>
      </c>
      <c r="D4" s="36" t="s">
        <v>92</v>
      </c>
      <c r="E4" s="36" t="s">
        <v>89</v>
      </c>
      <c r="F4" s="37" t="s">
        <v>90</v>
      </c>
      <c r="G4" s="37" t="s">
        <v>163</v>
      </c>
    </row>
    <row r="5" spans="2:8" x14ac:dyDescent="0.2">
      <c r="B5" s="55" t="s">
        <v>55</v>
      </c>
      <c r="C5" s="56">
        <v>1578218</v>
      </c>
      <c r="D5" s="56">
        <v>1681360</v>
      </c>
      <c r="E5" s="57">
        <v>42623413438.350006</v>
      </c>
      <c r="F5" s="57">
        <v>27007.304084955384</v>
      </c>
      <c r="G5" s="58">
        <v>0.80853545998510223</v>
      </c>
      <c r="H5" s="27"/>
    </row>
    <row r="6" spans="2:8" x14ac:dyDescent="0.2">
      <c r="B6" s="59" t="s">
        <v>56</v>
      </c>
      <c r="C6" s="45">
        <v>564252</v>
      </c>
      <c r="D6" s="45">
        <v>595472</v>
      </c>
      <c r="E6" s="46">
        <v>17232062714.239994</v>
      </c>
      <c r="F6" s="46">
        <v>30539.657306026376</v>
      </c>
      <c r="G6" s="60">
        <v>0.28635166022044584</v>
      </c>
      <c r="H6" s="27"/>
    </row>
    <row r="7" spans="2:8" x14ac:dyDescent="0.2">
      <c r="B7" s="59" t="s">
        <v>58</v>
      </c>
      <c r="C7" s="45">
        <v>321990</v>
      </c>
      <c r="D7" s="45">
        <v>337976</v>
      </c>
      <c r="E7" s="46">
        <v>7446065861.2600031</v>
      </c>
      <c r="F7" s="46">
        <v>23125.146312804754</v>
      </c>
      <c r="G7" s="60">
        <v>0.16252651462145223</v>
      </c>
      <c r="H7" s="27"/>
    </row>
    <row r="8" spans="2:8" x14ac:dyDescent="0.2">
      <c r="B8" s="59" t="s">
        <v>63</v>
      </c>
      <c r="C8" s="45">
        <v>276300</v>
      </c>
      <c r="D8" s="45">
        <v>296100</v>
      </c>
      <c r="E8" s="46">
        <v>5831883299.3600016</v>
      </c>
      <c r="F8" s="46">
        <v>21107.069487368808</v>
      </c>
      <c r="G8" s="60">
        <v>0.14238910744967692</v>
      </c>
      <c r="H8" s="27"/>
    </row>
    <row r="9" spans="2:8" x14ac:dyDescent="0.2">
      <c r="B9" s="59" t="s">
        <v>61</v>
      </c>
      <c r="C9" s="45">
        <v>90834</v>
      </c>
      <c r="D9" s="45">
        <v>96722</v>
      </c>
      <c r="E9" s="46">
        <v>1520155195.24</v>
      </c>
      <c r="F9" s="46">
        <v>16735.53069599489</v>
      </c>
      <c r="G9" s="60">
        <v>4.6511851572940396E-2</v>
      </c>
      <c r="H9" s="27"/>
    </row>
    <row r="10" spans="2:8" x14ac:dyDescent="0.2">
      <c r="B10" s="59" t="s">
        <v>62</v>
      </c>
      <c r="C10" s="45">
        <v>80965</v>
      </c>
      <c r="D10" s="45">
        <v>82952</v>
      </c>
      <c r="E10" s="46">
        <v>3643944246.8599997</v>
      </c>
      <c r="F10" s="46">
        <v>45006.413226208853</v>
      </c>
      <c r="G10" s="60">
        <v>3.9890108886070919E-2</v>
      </c>
      <c r="H10" s="27"/>
    </row>
    <row r="11" spans="2:8" x14ac:dyDescent="0.2">
      <c r="B11" s="59" t="s">
        <v>65</v>
      </c>
      <c r="C11" s="45">
        <v>53723</v>
      </c>
      <c r="D11" s="45">
        <v>64889</v>
      </c>
      <c r="E11" s="46">
        <v>1406355811.9100001</v>
      </c>
      <c r="F11" s="46">
        <v>26177.909124769652</v>
      </c>
      <c r="G11" s="60">
        <v>3.1203940538000966E-2</v>
      </c>
      <c r="H11" s="27"/>
    </row>
    <row r="12" spans="2:8" x14ac:dyDescent="0.2">
      <c r="B12" s="59" t="s">
        <v>66</v>
      </c>
      <c r="C12" s="45">
        <v>50984</v>
      </c>
      <c r="D12" s="45">
        <v>53197</v>
      </c>
      <c r="E12" s="46">
        <v>1286950987.8999989</v>
      </c>
      <c r="F12" s="46">
        <v>25242.252234034186</v>
      </c>
      <c r="G12" s="60">
        <v>2.5581470276935032E-2</v>
      </c>
      <c r="H12" s="27"/>
    </row>
    <row r="13" spans="2:8" x14ac:dyDescent="0.2">
      <c r="B13" s="59" t="s">
        <v>59</v>
      </c>
      <c r="C13" s="45">
        <v>45285</v>
      </c>
      <c r="D13" s="45">
        <v>47571</v>
      </c>
      <c r="E13" s="46">
        <v>1480234823.8899989</v>
      </c>
      <c r="F13" s="46">
        <v>32687.088967428484</v>
      </c>
      <c r="G13" s="60">
        <v>2.2876029147208987E-2</v>
      </c>
      <c r="H13" s="27"/>
    </row>
    <row r="14" spans="2:8" x14ac:dyDescent="0.2">
      <c r="B14" s="59" t="s">
        <v>64</v>
      </c>
      <c r="C14" s="45">
        <v>41273</v>
      </c>
      <c r="D14" s="45">
        <v>51650</v>
      </c>
      <c r="E14" s="46">
        <v>1261504649.7600002</v>
      </c>
      <c r="F14" s="46">
        <v>30564.88866232162</v>
      </c>
      <c r="G14" s="60">
        <v>2.4837546098533649E-2</v>
      </c>
      <c r="H14" s="27"/>
    </row>
    <row r="15" spans="2:8" x14ac:dyDescent="0.2">
      <c r="B15" s="59" t="s">
        <v>57</v>
      </c>
      <c r="C15" s="45">
        <v>32044</v>
      </c>
      <c r="D15" s="45">
        <v>33889</v>
      </c>
      <c r="E15" s="46">
        <v>773733344.11000001</v>
      </c>
      <c r="F15" s="46">
        <v>24145.966299775311</v>
      </c>
      <c r="G15" s="60">
        <v>1.629660406066228E-2</v>
      </c>
      <c r="H15" s="27"/>
    </row>
    <row r="16" spans="2:8" x14ac:dyDescent="0.2">
      <c r="B16" s="59" t="s">
        <v>60</v>
      </c>
      <c r="C16" s="45">
        <v>20568</v>
      </c>
      <c r="D16" s="45">
        <v>20942</v>
      </c>
      <c r="E16" s="46">
        <v>740522503.82000017</v>
      </c>
      <c r="F16" s="46">
        <v>36003.622317191759</v>
      </c>
      <c r="G16" s="60">
        <v>1.0070627113175057E-2</v>
      </c>
      <c r="H16" s="27"/>
    </row>
    <row r="17" spans="2:8" x14ac:dyDescent="0.2">
      <c r="B17" s="55" t="s">
        <v>67</v>
      </c>
      <c r="C17" s="56">
        <v>334509</v>
      </c>
      <c r="D17" s="56">
        <v>344665</v>
      </c>
      <c r="E17" s="57">
        <v>8281940539.7300138</v>
      </c>
      <c r="F17" s="57">
        <v>24758.498395349598</v>
      </c>
      <c r="G17" s="58">
        <v>0.16574313312780445</v>
      </c>
      <c r="H17" s="27"/>
    </row>
    <row r="18" spans="2:8" x14ac:dyDescent="0.2">
      <c r="B18" s="59" t="s">
        <v>70</v>
      </c>
      <c r="C18" s="45">
        <v>272645</v>
      </c>
      <c r="D18" s="45">
        <v>278960</v>
      </c>
      <c r="E18" s="46">
        <v>6571254714.6000156</v>
      </c>
      <c r="F18" s="46">
        <v>24101.871351391059</v>
      </c>
      <c r="G18" s="60">
        <v>0.13414679302317417</v>
      </c>
      <c r="H18" s="27"/>
    </row>
    <row r="19" spans="2:8" x14ac:dyDescent="0.2">
      <c r="B19" s="59" t="s">
        <v>68</v>
      </c>
      <c r="C19" s="45">
        <v>55046</v>
      </c>
      <c r="D19" s="45">
        <v>58730</v>
      </c>
      <c r="E19" s="46">
        <v>1307341393.8299987</v>
      </c>
      <c r="F19" s="46">
        <v>23749.979904625201</v>
      </c>
      <c r="G19" s="60">
        <v>2.8242189397229063E-2</v>
      </c>
      <c r="H19" s="27"/>
    </row>
    <row r="20" spans="2:8" x14ac:dyDescent="0.2">
      <c r="B20" s="59" t="s">
        <v>69</v>
      </c>
      <c r="C20" s="45">
        <v>6818</v>
      </c>
      <c r="D20" s="45">
        <v>6975</v>
      </c>
      <c r="E20" s="46">
        <v>403344431.29999977</v>
      </c>
      <c r="F20" s="46">
        <v>59158.760824288613</v>
      </c>
      <c r="G20" s="60">
        <v>3.3541507074012042E-3</v>
      </c>
      <c r="H20" s="27"/>
    </row>
    <row r="21" spans="2:8" x14ac:dyDescent="0.2">
      <c r="B21" s="55" t="s">
        <v>71</v>
      </c>
      <c r="C21" s="56">
        <v>45788</v>
      </c>
      <c r="D21" s="56">
        <v>47734</v>
      </c>
      <c r="E21" s="57">
        <v>821804205.33000064</v>
      </c>
      <c r="F21" s="57">
        <v>17948.025799991243</v>
      </c>
      <c r="G21" s="58">
        <v>2.2954412884170477E-2</v>
      </c>
      <c r="H21" s="27"/>
    </row>
    <row r="22" spans="2:8" x14ac:dyDescent="0.2">
      <c r="B22" s="59" t="s">
        <v>73</v>
      </c>
      <c r="C22" s="45">
        <v>23186</v>
      </c>
      <c r="D22" s="45">
        <v>24401</v>
      </c>
      <c r="E22" s="46">
        <v>384796184.77000034</v>
      </c>
      <c r="F22" s="46">
        <v>16596.057309152089</v>
      </c>
      <c r="G22" s="60">
        <v>1.1733997334952943E-2</v>
      </c>
      <c r="H22" s="27"/>
    </row>
    <row r="23" spans="2:8" x14ac:dyDescent="0.2">
      <c r="B23" s="59" t="s">
        <v>74</v>
      </c>
      <c r="C23" s="45">
        <v>13421</v>
      </c>
      <c r="D23" s="45">
        <v>13708</v>
      </c>
      <c r="E23" s="46">
        <v>271009167.89000022</v>
      </c>
      <c r="F23" s="46">
        <v>20192.919148349618</v>
      </c>
      <c r="G23" s="60">
        <v>6.5919280139147968E-3</v>
      </c>
      <c r="H23" s="27"/>
    </row>
    <row r="24" spans="2:8" x14ac:dyDescent="0.2">
      <c r="B24" s="59" t="s">
        <v>75</v>
      </c>
      <c r="C24" s="45">
        <v>6447</v>
      </c>
      <c r="D24" s="45">
        <v>6712</v>
      </c>
      <c r="E24" s="46">
        <v>110441816.79000002</v>
      </c>
      <c r="F24" s="46">
        <v>17130.730074453237</v>
      </c>
      <c r="G24" s="60">
        <v>3.22767878825475E-3</v>
      </c>
      <c r="H24" s="27"/>
    </row>
    <row r="25" spans="2:8" x14ac:dyDescent="0.2">
      <c r="B25" s="59" t="s">
        <v>72</v>
      </c>
      <c r="C25" s="45">
        <v>2734</v>
      </c>
      <c r="D25" s="45">
        <v>2913</v>
      </c>
      <c r="E25" s="46">
        <v>55557035.879999973</v>
      </c>
      <c r="F25" s="46">
        <v>20320.788544257488</v>
      </c>
      <c r="G25" s="60">
        <v>1.4008087470479868E-3</v>
      </c>
      <c r="H25" s="27"/>
    </row>
    <row r="26" spans="2:8" x14ac:dyDescent="0.2">
      <c r="B26" s="55" t="s">
        <v>177</v>
      </c>
      <c r="C26" s="56">
        <v>3181</v>
      </c>
      <c r="D26" s="56">
        <v>5754</v>
      </c>
      <c r="E26" s="57">
        <v>61071866.479999945</v>
      </c>
      <c r="F26" s="57">
        <v>19198.952052813562</v>
      </c>
      <c r="G26" s="58">
        <v>2.7669940029227996E-3</v>
      </c>
      <c r="H26" s="27"/>
    </row>
    <row r="27" spans="2:8" x14ac:dyDescent="0.2">
      <c r="B27" s="61" t="s">
        <v>178</v>
      </c>
      <c r="C27" s="49">
        <v>1961696</v>
      </c>
      <c r="D27" s="49">
        <v>2079513</v>
      </c>
      <c r="E27" s="50">
        <v>51788230049.890022</v>
      </c>
      <c r="F27" s="50">
        <v>26399.722510465548</v>
      </c>
      <c r="G27" s="62">
        <v>1</v>
      </c>
      <c r="H27" s="27"/>
    </row>
    <row r="29" spans="2:8" x14ac:dyDescent="0.2">
      <c r="C29" s="23"/>
    </row>
    <row r="30" spans="2:8" x14ac:dyDescent="0.2">
      <c r="C30" s="18"/>
    </row>
  </sheetData>
  <mergeCells count="3">
    <mergeCell ref="B3:G3"/>
    <mergeCell ref="B2:G2"/>
    <mergeCell ref="B1:G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242559860754EBA04917240847C28" ma:contentTypeVersion="2" ma:contentTypeDescription="Create a new document." ma:contentTypeScope="" ma:versionID="d684083f68b8c2c37a1244b92e63c4f2">
  <xsd:schema xmlns:xsd="http://www.w3.org/2001/XMLSchema" xmlns:xs="http://www.w3.org/2001/XMLSchema" xmlns:p="http://schemas.microsoft.com/office/2006/metadata/properties" xmlns:ns2="f49c234a-949e-4ddc-a6f0-dd178b13d28c" targetNamespace="http://schemas.microsoft.com/office/2006/metadata/properties" ma:root="true" ma:fieldsID="8feadde56424573912e24e360962821c" ns2:_="">
    <xsd:import namespace="f49c234a-949e-4ddc-a6f0-dd178b13d2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c234a-949e-4ddc-a6f0-dd178b13d2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AB7D37-0C1A-44F8-A320-EEFEA5F4AE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4FFFE9-2143-4C6D-97EF-5CAC990D8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9c234a-949e-4ddc-a6f0-dd178b13d2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EA09A7-C035-40CD-A20F-96A71AEE414E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f49c234a-949e-4ddc-a6f0-dd178b13d28c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Índice	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Diaz Grisanty</dc:creator>
  <cp:lastModifiedBy>Ludwilka Alesandra De Leon Ciprian</cp:lastModifiedBy>
  <dcterms:created xsi:type="dcterms:W3CDTF">2021-01-27T20:43:01Z</dcterms:created>
  <dcterms:modified xsi:type="dcterms:W3CDTF">2021-04-15T19:46:42Z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0x010100582242559860754EBA04917240847C28</vt:lpwstr>
  </property>
</Properties>
</file>