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Panorama empleo\Panorama del empleo 2021\6-Junio\"/>
    </mc:Choice>
  </mc:AlternateContent>
  <xr:revisionPtr revIDLastSave="0" documentId="13_ncr:1_{435E070B-E9AC-45B5-8D23-D6AAFB9E54A7}" xr6:coauthVersionLast="47" xr6:coauthVersionMax="47" xr10:uidLastSave="{00000000-0000-0000-0000-000000000000}"/>
  <bookViews>
    <workbookView xWindow="-120" yWindow="-120" windowWidth="29040" windowHeight="15840" tabRatio="917" xr2:uid="{D8D8ADA9-A10B-4B60-A8BC-0BF78871FCE1}"/>
  </bookViews>
  <sheets>
    <sheet name="Índice_x0009_" sheetId="1" r:id="rId1"/>
    <sheet name="1" sheetId="2" r:id="rId2"/>
    <sheet name="2" sheetId="46" r:id="rId3"/>
    <sheet name="3" sheetId="3" r:id="rId4"/>
    <sheet name="4" sheetId="4" r:id="rId5"/>
    <sheet name="5" sheetId="23" r:id="rId6"/>
    <sheet name="6" sheetId="5" r:id="rId7"/>
    <sheet name="7" sheetId="6" r:id="rId8"/>
    <sheet name="8" sheetId="26" r:id="rId9"/>
    <sheet name="9" sheetId="7" r:id="rId10"/>
    <sheet name="10" sheetId="43" r:id="rId11"/>
    <sheet name="11" sheetId="44" r:id="rId12"/>
    <sheet name="12" sheetId="55" r:id="rId13"/>
    <sheet name="13" sheetId="57" r:id="rId14"/>
    <sheet name="14" sheetId="58" r:id="rId15"/>
    <sheet name="15" sheetId="56" r:id="rId16"/>
    <sheet name="16" sheetId="8" r:id="rId17"/>
    <sheet name="17" sheetId="9" r:id="rId18"/>
    <sheet name="18" sheetId="27" r:id="rId19"/>
    <sheet name="19" sheetId="10" r:id="rId20"/>
    <sheet name="20" sheetId="45" r:id="rId21"/>
    <sheet name="21" sheetId="34" r:id="rId22"/>
    <sheet name="22" sheetId="39" r:id="rId23"/>
    <sheet name="23" sheetId="35" r:id="rId24"/>
    <sheet name="24" sheetId="36" r:id="rId25"/>
    <sheet name="25" sheetId="42" r:id="rId26"/>
    <sheet name="26" sheetId="37" r:id="rId27"/>
    <sheet name="27" sheetId="41" r:id="rId28"/>
    <sheet name="28" sheetId="47" r:id="rId29"/>
    <sheet name="29" sheetId="48" r:id="rId30"/>
    <sheet name="30" sheetId="49" r:id="rId31"/>
    <sheet name="31" sheetId="50" r:id="rId32"/>
    <sheet name="32" sheetId="51" r:id="rId33"/>
    <sheet name="33" sheetId="52" r:id="rId34"/>
    <sheet name="34" sheetId="53" r:id="rId35"/>
    <sheet name="35" sheetId="54" r:id="rId36"/>
  </sheets>
  <definedNames>
    <definedName name="_xlnm._FilterDatabase" localSheetId="10" hidden="1">'10'!$B$1:$D$26</definedName>
    <definedName name="_xlnm._FilterDatabase" localSheetId="11" hidden="1">'11'!$B$1:$D$12</definedName>
    <definedName name="_xlnm._FilterDatabase" localSheetId="12" hidden="1">'12'!$B$1:$D$3</definedName>
    <definedName name="_xlnm._FilterDatabase" localSheetId="13" hidden="1">'13'!$B$1:$D$3</definedName>
    <definedName name="_xlnm._FilterDatabase" localSheetId="14" hidden="1">'14'!$B$1:$D$3</definedName>
    <definedName name="_xlnm._FilterDatabase" localSheetId="15" hidden="1">'15'!$B$1:$D$3</definedName>
    <definedName name="_xlnm._FilterDatabase" localSheetId="19" hidden="1">'19'!$B$1:$D$26</definedName>
    <definedName name="_xlnm._FilterDatabase" localSheetId="20" hidden="1">'20'!$B$1:$D$3</definedName>
    <definedName name="_xlnm._FilterDatabase" localSheetId="21" hidden="1">'21'!$B$1:$D$3</definedName>
    <definedName name="_xlnm._FilterDatabase" localSheetId="22" hidden="1">'22'!$B$1:$D$3</definedName>
    <definedName name="_xlnm._FilterDatabase" localSheetId="23" hidden="1">'23'!$B$1:$D$3</definedName>
    <definedName name="_xlnm._FilterDatabase" localSheetId="24" hidden="1">'24'!$B$1:$D$4</definedName>
    <definedName name="_xlnm._FilterDatabase" localSheetId="25" hidden="1">'25'!$B$1:$D$4</definedName>
    <definedName name="_xlnm._FilterDatabase" localSheetId="26" hidden="1">'26'!$B$1:$D$4</definedName>
    <definedName name="_xlnm._FilterDatabase" localSheetId="27" hidden="1">'27'!$B$1:$D$4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4" l="1"/>
  <c r="R6" i="4"/>
  <c r="Q6" i="4"/>
  <c r="V6" i="4"/>
  <c r="S6" i="4"/>
  <c r="T6" i="4"/>
  <c r="W6" i="4"/>
  <c r="N6" i="3"/>
  <c r="L12" i="49"/>
  <c r="K12" i="49"/>
  <c r="J12" i="49"/>
  <c r="I12" i="49"/>
  <c r="J12" i="48"/>
  <c r="I12" i="48"/>
  <c r="J12" i="47"/>
  <c r="I12" i="47"/>
  <c r="F11" i="34"/>
  <c r="E11" i="34"/>
  <c r="D6" i="45"/>
  <c r="F6" i="27"/>
  <c r="E11" i="8"/>
  <c r="F11" i="8" s="1"/>
  <c r="H7" i="44"/>
  <c r="H8" i="44"/>
  <c r="H9" i="44"/>
  <c r="H10" i="44"/>
  <c r="H11" i="44"/>
  <c r="H12" i="44"/>
  <c r="H6" i="44"/>
  <c r="E7" i="44"/>
  <c r="E8" i="44"/>
  <c r="E9" i="44"/>
  <c r="E10" i="44"/>
  <c r="E11" i="44"/>
  <c r="E12" i="44"/>
  <c r="E6" i="44"/>
  <c r="X6" i="26"/>
  <c r="Y6" i="26"/>
  <c r="Z6" i="26"/>
  <c r="AA6" i="26"/>
  <c r="L6" i="26"/>
  <c r="G6" i="26"/>
  <c r="W6" i="26" s="1"/>
  <c r="G37" i="6"/>
  <c r="V6" i="5"/>
  <c r="O6" i="5"/>
  <c r="H6" i="5"/>
  <c r="L7" i="23"/>
  <c r="L8" i="23"/>
  <c r="L9" i="23"/>
  <c r="L10" i="23"/>
  <c r="L11" i="23"/>
  <c r="L6" i="23"/>
  <c r="L12" i="23" s="1"/>
  <c r="I12" i="23"/>
  <c r="J12" i="23"/>
  <c r="K12" i="23"/>
  <c r="H12" i="23"/>
  <c r="D12" i="23"/>
  <c r="E12" i="23"/>
  <c r="F12" i="23"/>
  <c r="C12" i="23"/>
  <c r="G7" i="23"/>
  <c r="G8" i="23"/>
  <c r="G9" i="23"/>
  <c r="G10" i="23"/>
  <c r="G11" i="23"/>
  <c r="G6" i="23"/>
  <c r="P6" i="4"/>
  <c r="U6" i="4" s="1"/>
  <c r="K6" i="4"/>
  <c r="F6" i="4"/>
  <c r="J6" i="3"/>
  <c r="G6" i="3"/>
  <c r="D6" i="3"/>
  <c r="J11" i="46"/>
  <c r="I11" i="46"/>
  <c r="F11" i="46"/>
  <c r="E11" i="46"/>
  <c r="J11" i="2"/>
  <c r="I11" i="2"/>
  <c r="F11" i="2"/>
  <c r="E11" i="2"/>
  <c r="E26" i="52"/>
  <c r="L8" i="49"/>
  <c r="L9" i="49"/>
  <c r="L10" i="49"/>
  <c r="L11" i="49"/>
  <c r="L7" i="49"/>
  <c r="K8" i="49"/>
  <c r="K9" i="49"/>
  <c r="K10" i="49"/>
  <c r="K11" i="49"/>
  <c r="K7" i="49"/>
  <c r="J8" i="49"/>
  <c r="J9" i="49"/>
  <c r="J10" i="49"/>
  <c r="J11" i="49"/>
  <c r="J7" i="49"/>
  <c r="I8" i="49"/>
  <c r="I9" i="49"/>
  <c r="I10" i="49"/>
  <c r="I11" i="49"/>
  <c r="I7" i="49"/>
  <c r="J8" i="48"/>
  <c r="J9" i="48"/>
  <c r="J10" i="48"/>
  <c r="J11" i="48"/>
  <c r="J7" i="48"/>
  <c r="I8" i="48"/>
  <c r="I9" i="48"/>
  <c r="I10" i="48"/>
  <c r="I11" i="48"/>
  <c r="I7" i="48"/>
  <c r="J8" i="47"/>
  <c r="J9" i="47"/>
  <c r="J10" i="47"/>
  <c r="J11" i="47"/>
  <c r="J7" i="47"/>
  <c r="I10" i="47"/>
  <c r="I11" i="47"/>
  <c r="I9" i="47"/>
  <c r="I8" i="47"/>
  <c r="I7" i="47"/>
  <c r="G12" i="23" l="1"/>
  <c r="P8" i="49"/>
  <c r="P9" i="49"/>
  <c r="P10" i="49"/>
  <c r="P11" i="49"/>
  <c r="P7" i="49"/>
  <c r="O8" i="49"/>
  <c r="O9" i="49"/>
  <c r="O10" i="49"/>
  <c r="O11" i="49"/>
  <c r="O12" i="49"/>
  <c r="O13" i="49"/>
  <c r="O14" i="49"/>
  <c r="O15" i="49"/>
  <c r="O16" i="49"/>
  <c r="O17" i="49"/>
  <c r="O18" i="49"/>
  <c r="O7" i="49"/>
  <c r="F6" i="51"/>
  <c r="E6" i="50"/>
  <c r="F6" i="50" s="1"/>
  <c r="G18" i="49"/>
  <c r="G17" i="49"/>
  <c r="G16" i="49"/>
  <c r="G15" i="49"/>
  <c r="G14" i="49"/>
  <c r="G13" i="49"/>
  <c r="G12" i="49"/>
  <c r="H11" i="49"/>
  <c r="G11" i="49"/>
  <c r="H10" i="49"/>
  <c r="G10" i="49"/>
  <c r="H9" i="49"/>
  <c r="G9" i="49"/>
  <c r="H8" i="49"/>
  <c r="G8" i="49"/>
  <c r="H7" i="49"/>
  <c r="G7" i="49"/>
  <c r="G18" i="48"/>
  <c r="G17" i="48"/>
  <c r="G16" i="48"/>
  <c r="G15" i="48"/>
  <c r="G14" i="48"/>
  <c r="G13" i="48"/>
  <c r="G12" i="48"/>
  <c r="H11" i="48"/>
  <c r="G11" i="48"/>
  <c r="H10" i="48"/>
  <c r="G10" i="48"/>
  <c r="H9" i="48"/>
  <c r="G9" i="48"/>
  <c r="H8" i="48"/>
  <c r="G8" i="48"/>
  <c r="H7" i="48"/>
  <c r="G7" i="48"/>
  <c r="G18" i="47"/>
  <c r="G17" i="47"/>
  <c r="G16" i="47"/>
  <c r="G15" i="47"/>
  <c r="G14" i="47"/>
  <c r="G13" i="47"/>
  <c r="G12" i="47"/>
  <c r="H11" i="47"/>
  <c r="G11" i="47"/>
  <c r="H10" i="47"/>
  <c r="G10" i="47"/>
  <c r="H9" i="47"/>
  <c r="G9" i="47"/>
  <c r="H8" i="47"/>
  <c r="G8" i="47"/>
  <c r="H7" i="47"/>
  <c r="G7" i="47"/>
  <c r="G6" i="50" l="1"/>
  <c r="H7" i="46"/>
  <c r="H8" i="46"/>
  <c r="H6" i="46"/>
  <c r="J6" i="46" s="1"/>
  <c r="G7" i="46"/>
  <c r="G8" i="46"/>
  <c r="G9" i="46"/>
  <c r="J9" i="46" s="1"/>
  <c r="G10" i="46"/>
  <c r="I10" i="46" s="1"/>
  <c r="G11" i="46"/>
  <c r="G12" i="46"/>
  <c r="G13" i="46"/>
  <c r="G14" i="46"/>
  <c r="G15" i="46"/>
  <c r="G16" i="46"/>
  <c r="G17" i="46"/>
  <c r="G6" i="46"/>
  <c r="F7" i="46"/>
  <c r="F8" i="46"/>
  <c r="F9" i="46"/>
  <c r="F10" i="46"/>
  <c r="F6" i="46"/>
  <c r="E10" i="46"/>
  <c r="E9" i="46"/>
  <c r="E8" i="46"/>
  <c r="E7" i="46"/>
  <c r="E6" i="46"/>
  <c r="F7" i="2"/>
  <c r="F8" i="2"/>
  <c r="F9" i="2"/>
  <c r="F10" i="2"/>
  <c r="J7" i="2"/>
  <c r="J8" i="2"/>
  <c r="J9" i="2"/>
  <c r="J10" i="2"/>
  <c r="J6" i="2"/>
  <c r="F6" i="2"/>
  <c r="E7" i="2"/>
  <c r="E8" i="2"/>
  <c r="E9" i="2"/>
  <c r="E10" i="2"/>
  <c r="E6" i="2"/>
  <c r="E10" i="34"/>
  <c r="F10" i="34" s="1"/>
  <c r="F10" i="8"/>
  <c r="E10" i="8"/>
  <c r="I10" i="2"/>
  <c r="G6" i="45"/>
  <c r="I9" i="2"/>
  <c r="I8" i="2"/>
  <c r="I7" i="2"/>
  <c r="I6" i="2"/>
  <c r="I7" i="46" l="1"/>
  <c r="J10" i="46"/>
  <c r="J8" i="46"/>
  <c r="J7" i="46"/>
  <c r="I6" i="46"/>
  <c r="I8" i="46"/>
  <c r="I9" i="46"/>
  <c r="F9" i="34"/>
  <c r="E9" i="34"/>
  <c r="E9" i="8"/>
  <c r="F9" i="8" s="1"/>
  <c r="F8" i="34" l="1"/>
  <c r="E8" i="34"/>
  <c r="F8" i="8"/>
  <c r="E8" i="8"/>
  <c r="X6" i="4"/>
  <c r="Z6" i="4"/>
  <c r="O6" i="3"/>
  <c r="E7" i="34"/>
  <c r="F7" i="34" s="1"/>
  <c r="F7" i="8"/>
  <c r="E7" i="8"/>
  <c r="F6" i="8"/>
  <c r="E6" i="8"/>
</calcChain>
</file>

<file path=xl/sharedStrings.xml><?xml version="1.0" encoding="utf-8"?>
<sst xmlns="http://schemas.openxmlformats.org/spreadsheetml/2006/main" count="1039" uniqueCount="313">
  <si>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</si>
  <si>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</si>
  <si>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</si>
  <si>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</si>
  <si>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</si>
  <si>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</si>
  <si>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</si>
  <si>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</si>
  <si>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</si>
  <si>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</si>
  <si>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</si>
  <si>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</si>
  <si>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</si>
  <si>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Trabajadores</t>
  </si>
  <si>
    <t>Femenino</t>
  </si>
  <si>
    <t>Masculino</t>
  </si>
  <si>
    <t>De 10 mil a 15 mil</t>
  </si>
  <si>
    <t>De 15 mil a 30 mil</t>
  </si>
  <si>
    <t>De 30 mil a 50 mil</t>
  </si>
  <si>
    <t>Provincia</t>
  </si>
  <si>
    <t>DISTRITO NACIONAL</t>
  </si>
  <si>
    <t>SANTO DOMINGO</t>
  </si>
  <si>
    <t>SANTIAGO DE LOS CABALLEROS</t>
  </si>
  <si>
    <t>ALTAGRACIA</t>
  </si>
  <si>
    <t>SAN CRISTOBAL</t>
  </si>
  <si>
    <t>LA ROMANA</t>
  </si>
  <si>
    <t>LA VEGA</t>
  </si>
  <si>
    <t>SAN PEDRO DE MACORIS</t>
  </si>
  <si>
    <t>PUERTO PLATA</t>
  </si>
  <si>
    <t>DUARTE</t>
  </si>
  <si>
    <t>MONSENOR NOUEL</t>
  </si>
  <si>
    <t>ESPAILLAT</t>
  </si>
  <si>
    <t>VALVERDE</t>
  </si>
  <si>
    <t>PERAVIA</t>
  </si>
  <si>
    <t>BARAHONA</t>
  </si>
  <si>
    <t>SANCHEZ RAMIREZ</t>
  </si>
  <si>
    <t>AZUA</t>
  </si>
  <si>
    <t>SAMANA</t>
  </si>
  <si>
    <t>HERMANAS MIRABAL</t>
  </si>
  <si>
    <t>MARIA TRINIDAD SANCHEZ</t>
  </si>
  <si>
    <t>MONTECRISTI</t>
  </si>
  <si>
    <t>SAN JUAN DE LA MAGUANA</t>
  </si>
  <si>
    <t>HATO MAYOR</t>
  </si>
  <si>
    <t>SANTIAGO RODRIGUEZ</t>
  </si>
  <si>
    <t>DAJABON</t>
  </si>
  <si>
    <t>MONTE PLATA</t>
  </si>
  <si>
    <t>EL SEYBO</t>
  </si>
  <si>
    <t>ELIAS PINA</t>
  </si>
  <si>
    <t>BAHORUCO</t>
  </si>
  <si>
    <t>SAN JOSE DE OCOA</t>
  </si>
  <si>
    <t>PEDERNALES</t>
  </si>
  <si>
    <t>INDEPENDENCIA</t>
  </si>
  <si>
    <t>Total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</si>
  <si>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</si>
  <si>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</si>
  <si>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</si>
  <si>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</si>
  <si>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</si>
  <si>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</si>
  <si>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</si>
  <si>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</si>
  <si>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</si>
  <si>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</si>
  <si>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</si>
  <si>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</si>
  <si>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Industrias</t>
  </si>
  <si>
    <t>Construcción</t>
  </si>
  <si>
    <t>Explotación de Minas y Canteras</t>
  </si>
  <si>
    <t>Manufactura</t>
  </si>
  <si>
    <t>Agropecuaria</t>
  </si>
  <si>
    <t>Cultivo de Cereales</t>
  </si>
  <si>
    <t>Cultivos Tradicionales</t>
  </si>
  <si>
    <t>Ganadería, Silvicultura y Pesca</t>
  </si>
  <si>
    <t>Servicios Agropecuarios</t>
  </si>
  <si>
    <t>Evolución Mensual de los empleadores registrados en el SDSS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</si>
  <si>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</si>
  <si>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</si>
  <si>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</si>
  <si>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</si>
  <si>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</si>
  <si>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</si>
  <si>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</si>
  <si>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</si>
  <si>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</si>
  <si>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Sector Económico</t>
  </si>
  <si>
    <t>Tabla 10</t>
  </si>
  <si>
    <t>Masa Salarial (RD$)</t>
  </si>
  <si>
    <t>Salario Promedio (RD$)</t>
  </si>
  <si>
    <t>De 5 mil a 10 mil</t>
  </si>
  <si>
    <t>Cantidad Empleos</t>
  </si>
  <si>
    <t>Absoluta</t>
  </si>
  <si>
    <t>%</t>
  </si>
  <si>
    <t>Salario promedio</t>
  </si>
  <si>
    <t>Cantidad de trabajadores</t>
  </si>
  <si>
    <t>18-30 años</t>
  </si>
  <si>
    <t>31-55 años</t>
  </si>
  <si>
    <t>Mayor de 55 años</t>
  </si>
  <si>
    <t>Rango Salarial (RD$)</t>
  </si>
  <si>
    <t>Cantidad trabajadores</t>
  </si>
  <si>
    <t>Tabla 11</t>
  </si>
  <si>
    <t>Tabla 12</t>
  </si>
  <si>
    <t>Año 2020-2021</t>
  </si>
  <si>
    <t>Menos de 5 mil pesos</t>
  </si>
  <si>
    <t>Salario promedio (RD$)</t>
  </si>
  <si>
    <t xml:space="preserve">Sector económico </t>
  </si>
  <si>
    <t>Cantidad de Empleadores</t>
  </si>
  <si>
    <t>Variación Interanual</t>
  </si>
  <si>
    <t>Distribución de Empleadores</t>
  </si>
  <si>
    <t>Recaudaciones en RD$</t>
  </si>
  <si>
    <t>Porcentual</t>
  </si>
  <si>
    <t>Monto Recaudado (RD$)</t>
  </si>
  <si>
    <t>Cantidad de Facturas</t>
  </si>
  <si>
    <t>Cantidad Empresas</t>
  </si>
  <si>
    <t>Entidad</t>
  </si>
  <si>
    <t>BANCO POPULAR</t>
  </si>
  <si>
    <t>BANCO BHD</t>
  </si>
  <si>
    <t>SCOTIABANK</t>
  </si>
  <si>
    <t>BANCO SANTA CRUZ</t>
  </si>
  <si>
    <t>CITI</t>
  </si>
  <si>
    <t>BANCO BDI</t>
  </si>
  <si>
    <t>BANCO LOPEZ DE HARO</t>
  </si>
  <si>
    <t>BANCO MULTIPLE VIMENCA, S. A.</t>
  </si>
  <si>
    <t>BANESCO BANCO MULTIPLE, S. A.</t>
  </si>
  <si>
    <t>BANCO PROMERICA</t>
  </si>
  <si>
    <t>ASOC. CIBAO DE AHORROS Y PRESTAMOS</t>
  </si>
  <si>
    <t>SFS</t>
  </si>
  <si>
    <t>SVDS</t>
  </si>
  <si>
    <t>SRL</t>
  </si>
  <si>
    <t>BANCO MULTIPLE CARIBE INTERNACIONAL,S.A.</t>
  </si>
  <si>
    <t>Cantidad de empleadores en el SDSS por provincia</t>
  </si>
  <si>
    <t>Tabla 13</t>
  </si>
  <si>
    <t>Tabla 14</t>
  </si>
  <si>
    <t>Tabla 15</t>
  </si>
  <si>
    <t>Tabla 16</t>
  </si>
  <si>
    <t>Tabla 17</t>
  </si>
  <si>
    <t>Ingresos recaudados por la TSS</t>
  </si>
  <si>
    <t>Ingresos recaudados por la TSS por entidad financiera</t>
  </si>
  <si>
    <t>Ingresos recaudados por la TSS por sector económico</t>
  </si>
  <si>
    <t>Ingresos recaudados por la TSS por aporte</t>
  </si>
  <si>
    <t>Ingresos recaudados por la TSS por rubro</t>
  </si>
  <si>
    <t>Empleador</t>
  </si>
  <si>
    <t>Empleado</t>
  </si>
  <si>
    <t>Más de 50 mil</t>
  </si>
  <si>
    <t xml:space="preserve">Distribución </t>
  </si>
  <si>
    <t>Cantidad de Trabajadores</t>
  </si>
  <si>
    <t>Distribución %</t>
  </si>
  <si>
    <t>Cantidad de Empleos</t>
  </si>
  <si>
    <t>Distribución % Empleos</t>
  </si>
  <si>
    <t>Cantidad Empleadores por tamaño de empleador</t>
  </si>
  <si>
    <t>Distribución Empleadores por tamaño de empleador</t>
  </si>
  <si>
    <t>Departamento de Gestión de Explotación de Datos</t>
  </si>
  <si>
    <t>Dirección de Tecnología de la Información y Comunicación</t>
  </si>
  <si>
    <t>`</t>
  </si>
  <si>
    <t>Otros Rubros</t>
  </si>
  <si>
    <t>*Otros rubros= Aportes voluntario y aporte per cápita adicional</t>
  </si>
  <si>
    <t>Sector económico</t>
  </si>
  <si>
    <t xml:space="preserve">SFS  </t>
  </si>
  <si>
    <t xml:space="preserve">SVDS  </t>
  </si>
  <si>
    <t xml:space="preserve">SRL  </t>
  </si>
  <si>
    <t>No identificado</t>
  </si>
  <si>
    <t xml:space="preserve">Total  </t>
  </si>
  <si>
    <t>Tabla 18</t>
  </si>
  <si>
    <t>Tabla 19</t>
  </si>
  <si>
    <t xml:space="preserve">Empleador  </t>
  </si>
  <si>
    <t xml:space="preserve">Empleado  </t>
  </si>
  <si>
    <t xml:space="preserve">Otros Rubros  </t>
  </si>
  <si>
    <t>Tabla 20</t>
  </si>
  <si>
    <t>Privado</t>
  </si>
  <si>
    <t>Tabla 21</t>
  </si>
  <si>
    <t>Cantidad de empleos activos en el SDSS por sector económico y rango salarial</t>
  </si>
  <si>
    <t>Cantidad de empleos</t>
  </si>
  <si>
    <t>Cantidad empleos</t>
  </si>
  <si>
    <t>Público</t>
  </si>
  <si>
    <t>Mora</t>
  </si>
  <si>
    <t>Índice</t>
  </si>
  <si>
    <t>Cantidad de empleadores activos en el SDSS por sector económico</t>
  </si>
  <si>
    <t>2. De 5 mil a 10 mil</t>
  </si>
  <si>
    <t>3. De 10 mil a 15 mil</t>
  </si>
  <si>
    <t>4. De 15 mil a 30 mil</t>
  </si>
  <si>
    <t xml:space="preserve">Total </t>
  </si>
  <si>
    <t>5. De 30 mil a 50 mil</t>
  </si>
  <si>
    <t>Privada</t>
  </si>
  <si>
    <t>Pública</t>
  </si>
  <si>
    <t>BANRESERVAS</t>
  </si>
  <si>
    <t>Tabla 22</t>
  </si>
  <si>
    <t>Cantidad de empleos por rango de edad</t>
  </si>
  <si>
    <t>Cantidad de empleos por tamaño de empleador</t>
  </si>
  <si>
    <t>Cantidad Trabajadores por tamaño de empleador</t>
  </si>
  <si>
    <t>Menor de 18 años</t>
  </si>
  <si>
    <t>*Los ingresos recaudados incluyen la mora generada dentro de cada rubro.</t>
  </si>
  <si>
    <t>Variación Interanual Cantidad de empleos</t>
  </si>
  <si>
    <t>Cantidad de empleadores activos en el SDSS por tamaño de empleador</t>
  </si>
  <si>
    <t>6. Más de 50 mil</t>
  </si>
  <si>
    <t xml:space="preserve">1. Menos de 5 mil </t>
  </si>
  <si>
    <t>Monto Recaudado</t>
  </si>
  <si>
    <t>Valores en RD$</t>
  </si>
  <si>
    <t>Cantidad de empleadores</t>
  </si>
  <si>
    <t>1) Los empleadores con sucursales u oficinas a nivel nacional figuran solo en la provincia donde se encuentra su casa matriz.</t>
  </si>
  <si>
    <t>Variación Interanual Cantidad de trabajadores</t>
  </si>
  <si>
    <t>Variación Interanual Masa salarial</t>
  </si>
  <si>
    <t>Variación Interanual Salario promedio</t>
  </si>
  <si>
    <t>Tabla 23</t>
  </si>
  <si>
    <t>Evolución Mensual de la masa salarial y salario promedio de trabajadores registrados en el SDSS</t>
  </si>
  <si>
    <t>Cantidad Trabajadores Dominicanos</t>
  </si>
  <si>
    <t>Cantidad Trabajadores Extranjeros</t>
  </si>
  <si>
    <t>Total Trabajadores</t>
  </si>
  <si>
    <t>Salario Promedio</t>
  </si>
  <si>
    <t>Empleos Dominicanos</t>
  </si>
  <si>
    <t>Empleos Extranjeros</t>
  </si>
  <si>
    <t>Total Empleos</t>
  </si>
  <si>
    <t>Variación Interanual Cantidad de Empleos Extranjeros</t>
  </si>
  <si>
    <t>Extranjeros Cedulados</t>
  </si>
  <si>
    <t>Extranjeros No Cedulados</t>
  </si>
  <si>
    <t>Total Extranjeros</t>
  </si>
  <si>
    <t>Variación Interanual Cantidad de  Extranjeros cedulados</t>
  </si>
  <si>
    <t>Variación Interanual Cantidad de  Extranjeros no cedulados</t>
  </si>
  <si>
    <t>Periodo</t>
  </si>
  <si>
    <t>Distribución Trabajadores Extranjeros</t>
  </si>
  <si>
    <t>Trabajadores</t>
  </si>
  <si>
    <t>Nacionalidad</t>
  </si>
  <si>
    <t>Cantidad de Extranjeros Cotizan al SDSS</t>
  </si>
  <si>
    <t>Cantidad de Empleos de Extranjeros Cotizan al SDSS</t>
  </si>
  <si>
    <t>HAITIANA</t>
  </si>
  <si>
    <t>VENEZOLANA</t>
  </si>
  <si>
    <t>ESPAÑOLA</t>
  </si>
  <si>
    <t>COLOMBIANA</t>
  </si>
  <si>
    <t>ESTADOUNIDENSE</t>
  </si>
  <si>
    <t>CHINA</t>
  </si>
  <si>
    <t>CUBANA</t>
  </si>
  <si>
    <t>ITALIANA</t>
  </si>
  <si>
    <t>MEXICANA</t>
  </si>
  <si>
    <t>PERUANA</t>
  </si>
  <si>
    <t>FRANCESA</t>
  </si>
  <si>
    <t>ARGENTINA</t>
  </si>
  <si>
    <t>ALEMANA</t>
  </si>
  <si>
    <t>ECUATORIANA</t>
  </si>
  <si>
    <t>BRASILEÑA</t>
  </si>
  <si>
    <t>CHILENA</t>
  </si>
  <si>
    <t>GUATEMALTECA</t>
  </si>
  <si>
    <t>CANADIENSE</t>
  </si>
  <si>
    <t>COSTARRICENSE</t>
  </si>
  <si>
    <t>Cantidad Extranjeros</t>
  </si>
  <si>
    <t>Cantidad Extranjeros Cotizan al SDSS</t>
  </si>
  <si>
    <t>Tabla 24</t>
  </si>
  <si>
    <t>Tabla 25</t>
  </si>
  <si>
    <t>Tabla 26</t>
  </si>
  <si>
    <t>Tabla 27</t>
  </si>
  <si>
    <t>Tabla 28</t>
  </si>
  <si>
    <t>Tabla 29</t>
  </si>
  <si>
    <t>Tabla 30</t>
  </si>
  <si>
    <t>Tabla 31</t>
  </si>
  <si>
    <t>Cantidad de empleos activos del sector público registrados en el SDSS por sector económico y rango salarial</t>
  </si>
  <si>
    <t xml:space="preserve">No identificado  </t>
  </si>
  <si>
    <t>Cantidad de empleos activos del sector privado registrados en el SDSS por sector económico y rango salarial</t>
  </si>
  <si>
    <t>Tabla 32</t>
  </si>
  <si>
    <t>Tabla 33</t>
  </si>
  <si>
    <t>Tabla 34</t>
  </si>
  <si>
    <t>Tabla 35</t>
  </si>
  <si>
    <t>No determinada</t>
  </si>
  <si>
    <t>Cantidad y distribución de extranjeros activos en el SDSS por sector económico</t>
  </si>
  <si>
    <t>Cantidad y distribución de extranjeros activos en el SDSS por Provincia</t>
  </si>
  <si>
    <t xml:space="preserve">Top 20 nacionalidades de extranjeros activos en el SDSS </t>
  </si>
  <si>
    <t>Cartera y distribución de extranjeros activos en el SDSS  rango de edad</t>
  </si>
  <si>
    <t>Cartera y distribución de extranjeros activos en el SDSS por Sexo</t>
  </si>
  <si>
    <t>Ingresos recaudados por la TSS por entidad y rubro</t>
  </si>
  <si>
    <t>Cantidad de Empleos de Extranjeros registrados en el SDSS</t>
  </si>
  <si>
    <t>Hasta 10 empleados</t>
  </si>
  <si>
    <t>De 11 a 50 empleados</t>
  </si>
  <si>
    <t>De 51 a 150 empleados</t>
  </si>
  <si>
    <t>Mas de 150 empleados</t>
  </si>
  <si>
    <t>Variación Interanual Cantidad de Trabajadores</t>
  </si>
  <si>
    <t>Junio 2021</t>
  </si>
  <si>
    <t>Enero-Junio 2021</t>
  </si>
  <si>
    <t>HONDUREÑA</t>
  </si>
  <si>
    <t>Cantidad de trabajadores por Rango Salarial (RD$)</t>
  </si>
  <si>
    <t>Cantidad de empleos por Rango Salarial (RD$)</t>
  </si>
  <si>
    <t>Esta es una publicación de la Tesorería de la Seguridad Social.  En caso de reproducción debe citarse la fuente.</t>
  </si>
  <si>
    <t>Evolución mensual de la masa salarial y salario promedio de los trabajadores activos en el SDSS</t>
  </si>
  <si>
    <t>Evolución mensual de los trabajadores y empleos registrados en el SDSS</t>
  </si>
  <si>
    <t xml:space="preserve">Menos de 5 mil </t>
  </si>
  <si>
    <t>Sector económico/Rango Salarial (RD$)</t>
  </si>
  <si>
    <t>Cantidad de empleos activos en el SDSS por tipo de empleador y rango salarial</t>
  </si>
  <si>
    <t>Rango salarial (RD$)</t>
  </si>
  <si>
    <t xml:space="preserve">Cantidad de Trabajadores, empleos y masa salarial por Rango de edad </t>
  </si>
  <si>
    <t>Cantidad de Trabajadores, empleos y masa salarial por sexo</t>
  </si>
  <si>
    <t>Cantidad de empleos y masa salarial por rango de edad y rango salarial</t>
  </si>
  <si>
    <t>Cantidad de trabajadores, empleos y masa salarial por Rango Salarial</t>
  </si>
  <si>
    <t>Cantidad de trabajadores, empleos y masa salarial  por provincia</t>
  </si>
  <si>
    <t>Cantidad de trabajadores, empleos y masa salarial por tamaño de empleador</t>
  </si>
  <si>
    <t xml:space="preserve">Cantidad de trabajadores, empleos y masa salarial por sector económico </t>
  </si>
  <si>
    <t>Sector económico/Rango salarial (RD$)</t>
  </si>
  <si>
    <t>Cantidad de trabajadores, empleos y masa salarial  por sexo</t>
  </si>
  <si>
    <t xml:space="preserve">Cantidad de trabajadores, empleos y masa salarial por Rango de edad </t>
  </si>
  <si>
    <t>Cantidad de trabajadores, empleos y masa salarial del sector público registrados en el SDSS por sector económico</t>
  </si>
  <si>
    <t>Cantidad de trabajadores, empleos y masa salarial del sector privado registrados en el SDSS por sector económico</t>
  </si>
  <si>
    <t>Cantidad de empleadores registrados en el SDSS por provincia</t>
  </si>
  <si>
    <t>Distribución de empleadores</t>
  </si>
  <si>
    <t>Cantidad de  Empleos</t>
  </si>
  <si>
    <t>Cantidad de trabajadores extranjeros y dominicanos registrados en el SDSS</t>
  </si>
  <si>
    <t>Cantidad de empleos extranjeros y dominicanos registrados en el SDSS</t>
  </si>
  <si>
    <t>Cantidad y masa salarial de los extranjeros activos en el SDSS</t>
  </si>
  <si>
    <t>Cantidad y masa salarial de los extranjeros registrados en el SDSS</t>
  </si>
  <si>
    <t>Cartera y distribución de extranjeros registrados en el SDSS por Sexo</t>
  </si>
  <si>
    <t>Cartera y distribución de extranjeros registrados en el SDSS  rango de edad</t>
  </si>
  <si>
    <t xml:space="preserve">Top 20 nacionalidades de extranjeros registrados en el SDSS </t>
  </si>
  <si>
    <t>Cantidad y distribución de extranjeros registrados en el SDSS por Provincia</t>
  </si>
  <si>
    <t>Cantidad y distribución de extranjeros registrados en el SDSS por sector económico</t>
  </si>
  <si>
    <t>Masa Salarial
 (RD$)</t>
  </si>
  <si>
    <t>Salario Promedio
 (RD$)</t>
  </si>
  <si>
    <t>OTROS</t>
  </si>
  <si>
    <t>Distribución % de empleos</t>
  </si>
  <si>
    <t>Cantidad de empleadores activos en el SDSS por tipo de empleador</t>
  </si>
  <si>
    <t>Enero 2020-Junio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</si>
</sst>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  <numFmt numFmtId="16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Georgia"/>
      <family val="1"/>
    </font>
    <font>
      <b/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1B8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1B8AA"/>
        <bgColor theme="4" tint="0.79998168889431442"/>
      </patternFill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E565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2"/>
    <xf numFmtId="0" fontId="9" fillId="0" borderId="0" xfId="2" applyFill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10" fontId="6" fillId="0" borderId="0" xfId="1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/>
    <xf numFmtId="164" fontId="6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6" fillId="0" borderId="6" xfId="0" applyFont="1" applyBorder="1"/>
    <xf numFmtId="164" fontId="3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3" fontId="4" fillId="0" borderId="0" xfId="0" applyNumberFormat="1" applyFont="1"/>
    <xf numFmtId="4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0" fontId="4" fillId="0" borderId="0" xfId="0" applyFont="1" applyBorder="1" applyAlignment="1">
      <alignment vertical="center"/>
    </xf>
    <xf numFmtId="0" fontId="0" fillId="0" borderId="0" xfId="0"/>
    <xf numFmtId="167" fontId="0" fillId="0" borderId="0" xfId="0" applyNumberFormat="1"/>
    <xf numFmtId="0" fontId="5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166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10" fontId="14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166" fontId="14" fillId="3" borderId="2" xfId="0" applyNumberFormat="1" applyFont="1" applyFill="1" applyBorder="1" applyAlignment="1">
      <alignment vertical="center"/>
    </xf>
    <xf numFmtId="10" fontId="14" fillId="3" borderId="2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10" fontId="13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/>
    </xf>
    <xf numFmtId="164" fontId="15" fillId="8" borderId="2" xfId="0" applyNumberFormat="1" applyFont="1" applyFill="1" applyBorder="1"/>
    <xf numFmtId="0" fontId="16" fillId="0" borderId="2" xfId="0" applyFont="1" applyBorder="1" applyAlignment="1">
      <alignment horizontal="left" indent="1"/>
    </xf>
    <xf numFmtId="164" fontId="16" fillId="0" borderId="2" xfId="0" applyNumberFormat="1" applyFont="1" applyBorder="1"/>
    <xf numFmtId="164" fontId="15" fillId="0" borderId="2" xfId="3" applyNumberFormat="1" applyFont="1" applyBorder="1"/>
    <xf numFmtId="165" fontId="16" fillId="0" borderId="2" xfId="0" applyNumberFormat="1" applyFont="1" applyBorder="1"/>
    <xf numFmtId="165" fontId="15" fillId="0" borderId="2" xfId="0" applyNumberFormat="1" applyFont="1" applyBorder="1"/>
    <xf numFmtId="0" fontId="16" fillId="0" borderId="2" xfId="0" applyFont="1" applyBorder="1"/>
    <xf numFmtId="0" fontId="13" fillId="0" borderId="2" xfId="0" applyFont="1" applyFill="1" applyBorder="1" applyAlignment="1">
      <alignment vertical="center"/>
    </xf>
    <xf numFmtId="166" fontId="16" fillId="0" borderId="2" xfId="0" applyNumberFormat="1" applyFont="1" applyBorder="1"/>
    <xf numFmtId="3" fontId="16" fillId="0" borderId="2" xfId="0" applyNumberFormat="1" applyFont="1" applyBorder="1"/>
    <xf numFmtId="0" fontId="13" fillId="0" borderId="2" xfId="0" applyFont="1" applyBorder="1" applyAlignment="1">
      <alignment horizontal="right" vertical="center"/>
    </xf>
    <xf numFmtId="0" fontId="15" fillId="7" borderId="2" xfId="0" applyFont="1" applyFill="1" applyBorder="1" applyAlignment="1">
      <alignment horizontal="left"/>
    </xf>
    <xf numFmtId="165" fontId="15" fillId="7" borderId="2" xfId="0" applyNumberFormat="1" applyFont="1" applyFill="1" applyBorder="1"/>
    <xf numFmtId="0" fontId="15" fillId="0" borderId="2" xfId="0" applyFont="1" applyFill="1" applyBorder="1" applyAlignment="1">
      <alignment horizontal="left"/>
    </xf>
    <xf numFmtId="165" fontId="15" fillId="0" borderId="2" xfId="0" applyNumberFormat="1" applyFont="1" applyFill="1" applyBorder="1"/>
    <xf numFmtId="0" fontId="17" fillId="7" borderId="2" xfId="0" applyFont="1" applyFill="1" applyBorder="1" applyAlignment="1">
      <alignment horizontal="left"/>
    </xf>
    <xf numFmtId="165" fontId="17" fillId="7" borderId="2" xfId="0" applyNumberFormat="1" applyFont="1" applyFill="1" applyBorder="1"/>
    <xf numFmtId="0" fontId="18" fillId="0" borderId="2" xfId="0" applyFont="1" applyBorder="1" applyAlignment="1">
      <alignment horizontal="left" indent="1"/>
    </xf>
    <xf numFmtId="165" fontId="18" fillId="0" borderId="2" xfId="0" applyNumberFormat="1" applyFont="1" applyBorder="1"/>
    <xf numFmtId="0" fontId="17" fillId="0" borderId="2" xfId="0" applyFont="1" applyFill="1" applyBorder="1" applyAlignment="1">
      <alignment horizontal="left"/>
    </xf>
    <xf numFmtId="165" fontId="17" fillId="0" borderId="2" xfId="0" applyNumberFormat="1" applyFont="1" applyFill="1" applyBorder="1"/>
    <xf numFmtId="165" fontId="14" fillId="0" borderId="2" xfId="0" applyNumberFormat="1" applyFont="1" applyBorder="1" applyAlignment="1">
      <alignment vertical="center"/>
    </xf>
    <xf numFmtId="0" fontId="16" fillId="0" borderId="0" xfId="0" applyFont="1"/>
    <xf numFmtId="0" fontId="3" fillId="0" borderId="0" xfId="0" applyFont="1" applyBorder="1" applyAlignment="1"/>
    <xf numFmtId="0" fontId="10" fillId="0" borderId="0" xfId="0" applyFont="1" applyAlignment="1">
      <alignment vertical="center"/>
    </xf>
    <xf numFmtId="0" fontId="12" fillId="6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0" fontId="16" fillId="0" borderId="2" xfId="1" applyNumberFormat="1" applyFont="1" applyBorder="1" applyAlignment="1">
      <alignment horizontal="right"/>
    </xf>
    <xf numFmtId="0" fontId="18" fillId="0" borderId="0" xfId="0" applyFont="1"/>
    <xf numFmtId="0" fontId="12" fillId="4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164" fontId="16" fillId="0" borderId="2" xfId="0" applyNumberFormat="1" applyFont="1" applyBorder="1" applyAlignment="1">
      <alignment horizontal="right"/>
    </xf>
    <xf numFmtId="164" fontId="16" fillId="0" borderId="2" xfId="3" applyNumberFormat="1" applyFont="1" applyBorder="1" applyAlignment="1">
      <alignment horizontal="right"/>
    </xf>
    <xf numFmtId="9" fontId="16" fillId="0" borderId="2" xfId="1" applyFont="1" applyBorder="1" applyAlignment="1">
      <alignment horizontal="right"/>
    </xf>
    <xf numFmtId="10" fontId="13" fillId="0" borderId="2" xfId="1" applyNumberFormat="1" applyFont="1" applyBorder="1" applyAlignment="1">
      <alignment horizontal="right" vertical="center"/>
    </xf>
    <xf numFmtId="165" fontId="6" fillId="0" borderId="0" xfId="3" applyNumberFormat="1" applyFont="1"/>
    <xf numFmtId="0" fontId="13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/>
    </xf>
    <xf numFmtId="164" fontId="15" fillId="0" borderId="2" xfId="3" applyNumberFormat="1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43" fontId="6" fillId="0" borderId="0" xfId="3" applyFont="1"/>
    <xf numFmtId="165" fontId="16" fillId="0" borderId="2" xfId="0" applyNumberFormat="1" applyFont="1" applyBorder="1" applyAlignment="1">
      <alignment horizontal="right"/>
    </xf>
    <xf numFmtId="10" fontId="6" fillId="0" borderId="2" xfId="1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68" fontId="6" fillId="0" borderId="0" xfId="1" applyNumberFormat="1" applyFont="1"/>
    <xf numFmtId="0" fontId="11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3" applyNumberFormat="1" applyFont="1"/>
    <xf numFmtId="0" fontId="16" fillId="0" borderId="2" xfId="0" applyFont="1" applyBorder="1" applyAlignment="1">
      <alignment horizontal="right" vertical="center"/>
    </xf>
    <xf numFmtId="0" fontId="11" fillId="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0" fontId="0" fillId="0" borderId="0" xfId="1" applyNumberFormat="1" applyFont="1"/>
    <xf numFmtId="164" fontId="13" fillId="0" borderId="2" xfId="3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9" fontId="14" fillId="0" borderId="2" xfId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10" borderId="2" xfId="0" applyFont="1" applyFill="1" applyBorder="1" applyAlignment="1">
      <alignment vertical="center"/>
    </xf>
    <xf numFmtId="3" fontId="14" fillId="10" borderId="2" xfId="0" applyNumberFormat="1" applyFont="1" applyFill="1" applyBorder="1" applyAlignment="1">
      <alignment horizontal="right" vertical="center"/>
    </xf>
    <xf numFmtId="166" fontId="14" fillId="10" borderId="2" xfId="0" applyNumberFormat="1" applyFont="1" applyFill="1" applyBorder="1" applyAlignment="1">
      <alignment horizontal="right" vertical="center"/>
    </xf>
    <xf numFmtId="0" fontId="14" fillId="10" borderId="2" xfId="0" applyFont="1" applyFill="1" applyBorder="1" applyAlignment="1">
      <alignment horizontal="right" vertical="center"/>
    </xf>
    <xf numFmtId="166" fontId="14" fillId="0" borderId="2" xfId="3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indent="1"/>
    </xf>
    <xf numFmtId="164" fontId="15" fillId="0" borderId="2" xfId="0" applyNumberFormat="1" applyFont="1" applyBorder="1"/>
    <xf numFmtId="9" fontId="6" fillId="0" borderId="0" xfId="1" applyFont="1"/>
    <xf numFmtId="0" fontId="11" fillId="5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3" fontId="0" fillId="0" borderId="0" xfId="0" applyNumberFormat="1"/>
    <xf numFmtId="3" fontId="13" fillId="0" borderId="0" xfId="0" applyNumberFormat="1" applyFont="1"/>
    <xf numFmtId="3" fontId="13" fillId="0" borderId="2" xfId="0" applyNumberFormat="1" applyFont="1" applyFill="1" applyBorder="1" applyAlignment="1">
      <alignment vertical="center"/>
    </xf>
    <xf numFmtId="166" fontId="13" fillId="0" borderId="2" xfId="0" applyNumberFormat="1" applyFont="1" applyFill="1" applyBorder="1" applyAlignment="1">
      <alignment vertical="center"/>
    </xf>
    <xf numFmtId="10" fontId="13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1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/>
    <xf numFmtId="0" fontId="18" fillId="0" borderId="0" xfId="0" applyFont="1" applyBorder="1"/>
    <xf numFmtId="10" fontId="18" fillId="0" borderId="0" xfId="1" applyNumberFormat="1" applyFont="1"/>
    <xf numFmtId="49" fontId="11" fillId="2" borderId="2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11" fillId="5" borderId="2" xfId="0" applyNumberFormat="1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horizontal="right" vertical="center"/>
    </xf>
    <xf numFmtId="10" fontId="16" fillId="0" borderId="2" xfId="1" applyNumberFormat="1" applyFont="1" applyBorder="1" applyAlignment="1">
      <alignment horizontal="right" vertical="center"/>
    </xf>
    <xf numFmtId="43" fontId="18" fillId="0" borderId="0" xfId="3" applyFont="1"/>
    <xf numFmtId="0" fontId="12" fillId="2" borderId="2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/>
    </xf>
    <xf numFmtId="3" fontId="13" fillId="11" borderId="2" xfId="0" applyNumberFormat="1" applyFont="1" applyFill="1" applyBorder="1" applyAlignment="1">
      <alignment horizontal="right" vertical="center"/>
    </xf>
    <xf numFmtId="3" fontId="13" fillId="11" borderId="2" xfId="0" applyNumberFormat="1" applyFont="1" applyFill="1" applyBorder="1" applyAlignment="1">
      <alignment vertical="center"/>
    </xf>
    <xf numFmtId="166" fontId="13" fillId="11" borderId="2" xfId="0" applyNumberFormat="1" applyFont="1" applyFill="1" applyBorder="1" applyAlignment="1">
      <alignment vertical="center"/>
    </xf>
    <xf numFmtId="10" fontId="13" fillId="11" borderId="2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0" xfId="0" applyFont="1"/>
    <xf numFmtId="164" fontId="6" fillId="0" borderId="2" xfId="3" applyNumberFormat="1" applyFont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10" fontId="13" fillId="0" borderId="2" xfId="0" applyNumberFormat="1" applyFont="1" applyFill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3" fillId="11" borderId="0" xfId="0" applyFont="1" applyFill="1" applyAlignment="1">
      <alignment vertical="center" wrapText="1"/>
    </xf>
    <xf numFmtId="0" fontId="5" fillId="11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64" fontId="13" fillId="0" borderId="2" xfId="3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1" fillId="9" borderId="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9" borderId="2" xfId="0" applyFont="1" applyFill="1" applyBorder="1" applyAlignment="1">
      <alignment horizontal="right" vertical="center" wrapText="1"/>
    </xf>
    <xf numFmtId="165" fontId="13" fillId="0" borderId="2" xfId="3" applyNumberFormat="1" applyFont="1" applyBorder="1" applyAlignment="1">
      <alignment horizontal="right" vertical="center"/>
    </xf>
    <xf numFmtId="10" fontId="14" fillId="0" borderId="2" xfId="1" applyNumberFormat="1" applyFont="1" applyBorder="1" applyAlignment="1">
      <alignment horizontal="center" vertical="center"/>
    </xf>
    <xf numFmtId="0" fontId="15" fillId="8" borderId="2" xfId="0" applyFont="1" applyFill="1" applyBorder="1" applyAlignment="1"/>
    <xf numFmtId="0" fontId="16" fillId="0" borderId="2" xfId="0" applyFont="1" applyBorder="1" applyAlignment="1"/>
    <xf numFmtId="164" fontId="15" fillId="0" borderId="2" xfId="3" applyNumberFormat="1" applyFont="1" applyBorder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1" fillId="5" borderId="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65" fontId="13" fillId="0" borderId="2" xfId="3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10" fontId="15" fillId="0" borderId="2" xfId="1" applyNumberFormat="1" applyFont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4" fontId="15" fillId="8" borderId="2" xfId="0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0" fontId="14" fillId="3" borderId="2" xfId="0" applyNumberFormat="1" applyFont="1" applyFill="1" applyBorder="1" applyAlignment="1">
      <alignment horizontal="center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A8CC9B80-52EB-4C7F-ADCE-8CEAA052F465}"/>
  </tableStyles>
  <colors>
    <mruColors>
      <color rgb="FF016B63"/>
      <color rgb="FF01B8AA"/>
      <color rgb="FF319B91"/>
      <color rgb="FF35A79C"/>
      <color rgb="FF54B2A9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876299</xdr:colOff>
      <xdr:row>0</xdr:row>
      <xdr:rowOff>161925</xdr:rowOff>
    </xdr:from>
    <xdr:to>
      <xdr:col>2</xdr:col>
      <xdr:colOff>1971674</xdr:colOff>
      <xdr:row>5</xdr:row>
      <xdr:rowOff>171836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B6064-1001-496A-99AC-3A9A59F19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1236" r="4377" b="7435"/>
        <a:stretch/>
      </xdr:blipFill>
      <xdr:spPr>
        <a:xfrm>
          <a:off x="2095499" y="161925"/>
          <a:ext cx="1095375" cy="96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9602-C466-4F01-AD25-CB711CAEE3BC}">
  <dimension ref="B7:H46"/>
  <sheetViews>
    <sheetView showGridLines="0" tabSelected="1" workbookViewId="0">
      <selection activeCell="C10" sqref="C10:D10"/>
    </sheetView>
  </sheetViews>
  <sheetFormatPr defaultRowHeight="15" x14ac:dyDescent="0.25"/>
  <cols>
    <col min="3" max="3" width="80.42578125" bestFit="1" customWidth="1"/>
  </cols>
  <sheetData>
    <row r="7" spans="2:8" x14ac:dyDescent="0.25">
      <c r="C7" t="s">
        <v>150</v>
      </c>
    </row>
    <row r="8" spans="2:8" x14ac:dyDescent="0.25">
      <c r="C8" s="16" t="s">
        <v>151</v>
      </c>
    </row>
    <row r="10" spans="2:8" ht="18.75" x14ac:dyDescent="0.3">
      <c r="C10" s="189" t="s">
        <v>174</v>
      </c>
      <c r="D10" s="189"/>
    </row>
    <row r="12" spans="2:8" x14ac:dyDescent="0.25">
      <c r="B12" s="6">
        <v>1</v>
      </c>
      <c r="C12" s="185" t="s">
        <v>278</v>
      </c>
    </row>
    <row r="13" spans="2:8" x14ac:dyDescent="0.25">
      <c r="B13" s="5">
        <v>2</v>
      </c>
      <c r="C13" s="185" t="s">
        <v>277</v>
      </c>
      <c r="D13" s="2"/>
      <c r="E13" s="2"/>
    </row>
    <row r="14" spans="2:8" x14ac:dyDescent="0.25">
      <c r="B14" s="5">
        <v>3</v>
      </c>
      <c r="C14" s="185" t="s">
        <v>291</v>
      </c>
      <c r="D14" s="2"/>
      <c r="E14" s="2"/>
      <c r="F14" s="2"/>
      <c r="G14" s="2"/>
      <c r="H14" s="2"/>
    </row>
    <row r="15" spans="2:8" x14ac:dyDescent="0.25">
      <c r="B15" s="5">
        <v>4</v>
      </c>
      <c r="C15" s="185" t="s">
        <v>292</v>
      </c>
      <c r="D15" s="2"/>
      <c r="E15" s="2"/>
      <c r="F15" s="2"/>
      <c r="G15" s="2"/>
      <c r="H15" s="2"/>
    </row>
    <row r="16" spans="2:8" x14ac:dyDescent="0.25">
      <c r="B16" s="5">
        <v>5</v>
      </c>
      <c r="C16" s="186" t="s">
        <v>285</v>
      </c>
      <c r="D16" s="3"/>
      <c r="E16" s="3"/>
      <c r="F16" s="3"/>
      <c r="G16" s="3"/>
      <c r="H16" s="3"/>
    </row>
    <row r="17" spans="2:8" x14ac:dyDescent="0.25">
      <c r="B17" s="5">
        <v>6</v>
      </c>
      <c r="C17" s="186" t="s">
        <v>286</v>
      </c>
      <c r="D17" s="3"/>
      <c r="E17" s="3"/>
      <c r="F17" s="3"/>
      <c r="G17" s="3"/>
    </row>
    <row r="18" spans="2:8" x14ac:dyDescent="0.25">
      <c r="B18" s="5">
        <v>7</v>
      </c>
      <c r="C18" s="186" t="s">
        <v>287</v>
      </c>
      <c r="D18" s="3"/>
      <c r="E18" s="3"/>
      <c r="F18" s="3"/>
      <c r="G18" s="3"/>
    </row>
    <row r="19" spans="2:8" x14ac:dyDescent="0.25">
      <c r="B19" s="5">
        <v>8</v>
      </c>
      <c r="C19" s="186" t="s">
        <v>288</v>
      </c>
      <c r="D19" s="4"/>
      <c r="E19" s="4"/>
    </row>
    <row r="20" spans="2:8" x14ac:dyDescent="0.25">
      <c r="B20" s="5">
        <v>9</v>
      </c>
      <c r="C20" s="187" t="s">
        <v>289</v>
      </c>
      <c r="D20" s="3"/>
      <c r="E20" s="3"/>
    </row>
    <row r="21" spans="2:8" x14ac:dyDescent="0.25">
      <c r="B21" s="5">
        <v>10</v>
      </c>
      <c r="C21" s="186" t="s">
        <v>169</v>
      </c>
      <c r="D21" s="3"/>
      <c r="E21" s="3"/>
    </row>
    <row r="22" spans="2:8" x14ac:dyDescent="0.25">
      <c r="B22" s="5">
        <v>11</v>
      </c>
      <c r="C22" s="186" t="s">
        <v>281</v>
      </c>
      <c r="D22" s="2"/>
      <c r="E22" s="2"/>
      <c r="F22" s="2"/>
      <c r="G22" s="2"/>
    </row>
    <row r="23" spans="2:8" x14ac:dyDescent="0.25">
      <c r="B23" s="5">
        <v>12</v>
      </c>
      <c r="C23" s="186" t="s">
        <v>293</v>
      </c>
      <c r="D23" s="2"/>
      <c r="E23" s="2"/>
      <c r="F23" s="2"/>
      <c r="G23" s="2"/>
      <c r="H23" s="2"/>
    </row>
    <row r="24" spans="2:8" x14ac:dyDescent="0.25">
      <c r="B24" s="5">
        <v>13</v>
      </c>
      <c r="C24" s="185" t="s">
        <v>251</v>
      </c>
    </row>
    <row r="25" spans="2:8" x14ac:dyDescent="0.25">
      <c r="B25" s="5">
        <v>14</v>
      </c>
      <c r="C25" s="185" t="s">
        <v>294</v>
      </c>
    </row>
    <row r="26" spans="2:8" x14ac:dyDescent="0.25">
      <c r="B26" s="5">
        <v>15</v>
      </c>
      <c r="C26" s="185" t="s">
        <v>253</v>
      </c>
    </row>
    <row r="27" spans="2:8" x14ac:dyDescent="0.25">
      <c r="B27" s="5">
        <v>16</v>
      </c>
      <c r="C27" s="185" t="s">
        <v>74</v>
      </c>
    </row>
    <row r="28" spans="2:8" x14ac:dyDescent="0.25">
      <c r="B28" s="5">
        <v>17</v>
      </c>
      <c r="C28" s="185" t="s">
        <v>295</v>
      </c>
      <c r="D28" s="26"/>
      <c r="E28" s="26"/>
      <c r="F28" s="26"/>
      <c r="G28" s="26"/>
      <c r="H28" s="26"/>
    </row>
    <row r="29" spans="2:8" x14ac:dyDescent="0.25">
      <c r="B29" s="6">
        <v>18</v>
      </c>
      <c r="C29" s="185" t="s">
        <v>191</v>
      </c>
      <c r="D29" s="2"/>
      <c r="E29" s="2"/>
      <c r="F29" s="2"/>
      <c r="G29" s="2"/>
      <c r="H29" s="2"/>
    </row>
    <row r="30" spans="2:8" x14ac:dyDescent="0.25">
      <c r="B30" s="5">
        <v>19</v>
      </c>
      <c r="C30" s="185" t="s">
        <v>175</v>
      </c>
      <c r="D30" s="2"/>
      <c r="E30" s="2"/>
      <c r="F30" s="2"/>
      <c r="G30" s="2"/>
      <c r="H30" s="2"/>
    </row>
    <row r="31" spans="2:8" x14ac:dyDescent="0.25">
      <c r="B31" s="5">
        <v>20</v>
      </c>
      <c r="C31" s="185" t="s">
        <v>311</v>
      </c>
      <c r="D31" s="2"/>
      <c r="E31" s="2"/>
      <c r="F31" s="26"/>
      <c r="G31" s="26"/>
      <c r="H31" s="26"/>
    </row>
    <row r="32" spans="2:8" x14ac:dyDescent="0.25">
      <c r="B32" s="5">
        <v>21</v>
      </c>
      <c r="C32" s="185" t="s">
        <v>135</v>
      </c>
      <c r="D32" s="28"/>
      <c r="E32" s="28"/>
      <c r="F32" s="28"/>
      <c r="G32" s="28"/>
      <c r="H32" s="28"/>
    </row>
    <row r="33" spans="2:8" x14ac:dyDescent="0.25">
      <c r="B33" s="5">
        <v>22</v>
      </c>
      <c r="C33" s="188" t="s">
        <v>136</v>
      </c>
      <c r="D33" s="3"/>
      <c r="E33" s="3"/>
      <c r="F33" s="3"/>
      <c r="G33" s="3"/>
      <c r="H33" s="26"/>
    </row>
    <row r="34" spans="2:8" x14ac:dyDescent="0.25">
      <c r="B34" s="5">
        <v>23</v>
      </c>
      <c r="C34" s="186" t="s">
        <v>137</v>
      </c>
    </row>
    <row r="35" spans="2:8" x14ac:dyDescent="0.25">
      <c r="B35" s="5">
        <v>24</v>
      </c>
      <c r="C35" s="186" t="s">
        <v>138</v>
      </c>
    </row>
    <row r="36" spans="2:8" x14ac:dyDescent="0.25">
      <c r="B36" s="5">
        <v>25</v>
      </c>
      <c r="C36" s="3" t="s">
        <v>138</v>
      </c>
    </row>
    <row r="37" spans="2:8" x14ac:dyDescent="0.25">
      <c r="B37" s="5">
        <v>26</v>
      </c>
      <c r="C37" s="3" t="s">
        <v>264</v>
      </c>
    </row>
    <row r="38" spans="2:8" x14ac:dyDescent="0.25">
      <c r="B38" s="5">
        <v>27</v>
      </c>
      <c r="C38" s="3" t="s">
        <v>139</v>
      </c>
    </row>
    <row r="39" spans="2:8" x14ac:dyDescent="0.25">
      <c r="B39" s="5">
        <v>28</v>
      </c>
      <c r="C39" s="3" t="s">
        <v>298</v>
      </c>
    </row>
    <row r="40" spans="2:8" x14ac:dyDescent="0.25">
      <c r="B40" s="5">
        <v>29</v>
      </c>
      <c r="C40" s="3" t="s">
        <v>299</v>
      </c>
    </row>
    <row r="41" spans="2:8" x14ac:dyDescent="0.25">
      <c r="B41" s="5">
        <v>30</v>
      </c>
      <c r="C41" s="3" t="s">
        <v>301</v>
      </c>
    </row>
    <row r="42" spans="2:8" x14ac:dyDescent="0.25">
      <c r="B42" s="5">
        <v>31</v>
      </c>
      <c r="C42" s="3" t="s">
        <v>302</v>
      </c>
    </row>
    <row r="43" spans="2:8" x14ac:dyDescent="0.25">
      <c r="B43" s="5">
        <v>32</v>
      </c>
      <c r="C43" s="3" t="s">
        <v>303</v>
      </c>
    </row>
    <row r="44" spans="2:8" x14ac:dyDescent="0.25">
      <c r="B44" s="5">
        <v>33</v>
      </c>
      <c r="C44" s="3" t="s">
        <v>304</v>
      </c>
    </row>
    <row r="45" spans="2:8" x14ac:dyDescent="0.25">
      <c r="B45" s="5">
        <v>34</v>
      </c>
      <c r="C45" s="3" t="s">
        <v>305</v>
      </c>
    </row>
    <row r="46" spans="2:8" x14ac:dyDescent="0.25">
      <c r="B46" s="5">
        <v>35</v>
      </c>
      <c r="C46" s="3" t="s">
        <v>306</v>
      </c>
    </row>
  </sheetData>
  <mergeCells count="1">
    <mergeCell ref="C10:D10"/>
  </mergeCells>
  <hyperlinks>
    <hyperlink ref="B12" location="'Tablas 1'!A1" display="'Tablas 1'!A1" xr:uid="{121A27AF-F321-45B2-ACFF-369DFC17C89C}"/>
    <hyperlink ref="B13" location="'2'!A1" display="'2'!A1" xr:uid="{1D8B8FA0-B4CF-41B0-9F41-6303D1C9D045}"/>
    <hyperlink ref="B14" location="'3'!A1" display="'3'!A1" xr:uid="{73857056-4044-44C4-9BF8-39C357D09C26}"/>
    <hyperlink ref="B15" location="'4'!A1" display="'4'!A1" xr:uid="{9FAB248E-E383-4FFA-9676-AE377A36D6F3}"/>
    <hyperlink ref="B16" location="'5'!A1" display="'5'!A1" xr:uid="{A625F0BF-40C3-4BAB-946B-3C4D30C490DE}"/>
    <hyperlink ref="B17" location="'6'!A1" display="'6'!A1" xr:uid="{227DBB29-C96B-4551-9E4E-8E600875C1F7}"/>
    <hyperlink ref="B18" location="'7'!A1" display="'7'!A1" xr:uid="{CFA02D64-2597-4FAD-958E-F8C143FA3850}"/>
    <hyperlink ref="B19" location="'8'!A1" display="'8'!A1" xr:uid="{DAED494F-9CDA-4AFC-BAE8-18CF1D6A8BB8}"/>
    <hyperlink ref="B20" location="'9'!A1" display="'9'!A1" xr:uid="{4416D514-256C-4A14-854A-C7E7F1074DF3}"/>
    <hyperlink ref="B21" location="'10'!A1" display="'10'!A1" xr:uid="{7D8FAD8F-AC7F-4157-9FDE-46AC23DEAE88}"/>
    <hyperlink ref="B22" location="'11'!A1" display="'11'!A1" xr:uid="{BB09761F-BCF6-48A2-AA38-35CA0EA8FDB2}"/>
    <hyperlink ref="B23" location="'12'!A1" display="'12'!A1" xr:uid="{932F0B69-C4B9-4D10-AF0C-4E04545C5FFF}"/>
    <hyperlink ref="B24" location="'13'!A1" display="'13'!A1" xr:uid="{86C7E3A2-0D90-432A-A68A-2ECAF107756A}"/>
    <hyperlink ref="B25" location="'14'!A1" display="'14'!A1" xr:uid="{A46A77C2-A109-430E-805D-0ADF0A9BFB3E}"/>
    <hyperlink ref="B26" location="'15'!A1" display="'15'!A1" xr:uid="{ABE2B966-93C2-4874-88BF-FA61040B067E}"/>
    <hyperlink ref="B27" location="'16'!A1" display="'16'!A1" xr:uid="{BCA6917C-6627-4B30-8A36-1F22601A3C2B}"/>
    <hyperlink ref="B28" location="'17'!A1" display="'17'!A1" xr:uid="{7721BAB4-DD9A-4D43-B7D8-6C446562CB2B}"/>
    <hyperlink ref="B29" location="'18'!A1" display="'18'!A1" xr:uid="{45BB79D0-ABBA-45CB-AE61-8DEA37947C0F}"/>
    <hyperlink ref="B31" location="'20'!A1" display="'20'!A1" xr:uid="{DBD321A5-41EC-45EB-8979-3913F6E41555}"/>
    <hyperlink ref="B32" location="'21'!A1" display="'21'!A1" xr:uid="{99B8E6C9-B565-42D5-A6F8-E0D2E796C7F8}"/>
    <hyperlink ref="B30" location="'19'!A1" display="'19'!A1" xr:uid="{F4173356-A98A-4B0E-982C-6D0AAE77C1E5}"/>
    <hyperlink ref="B33" location="'22'!A1" display="'22'!A1" xr:uid="{18650771-CD76-451C-97DC-F88624FA5552}"/>
    <hyperlink ref="B34" location="'23'!A1" display="'23'!A1" xr:uid="{4A56F456-7F13-40ED-9032-F594684BA5D9}"/>
    <hyperlink ref="B35" location="'24'!A1" display="'24'!A1" xr:uid="{564F51CA-4778-4404-8DE2-198A82560867}"/>
    <hyperlink ref="B36" location="'25'!A1" display="'25'!A1" xr:uid="{5D09FD58-9575-466D-8551-436910017177}"/>
    <hyperlink ref="B37" location="'26'!A1" display="'26'!A1" xr:uid="{E35DA0AA-206A-45D0-8DA3-259E165BCC90}"/>
    <hyperlink ref="B38" location="'27'!A1" display="'27'!A1" xr:uid="{1935ED4E-DAEA-44F3-AB7A-76703289D55F}"/>
    <hyperlink ref="B39" location="'28'!A1" display="'28'!A1" xr:uid="{CC1DC46A-AB7F-4328-970A-D3B8A891F824}"/>
    <hyperlink ref="B40" location="'29'!A1" display="'29'!A1" xr:uid="{734FA2B7-D4E9-4E64-821E-A5FD17AF85D9}"/>
    <hyperlink ref="B41" location="'30'!A1" display="'30'!A1" xr:uid="{071F1381-0002-4E5C-99C1-A5A2614E3669}"/>
    <hyperlink ref="B42" location="'31'!A1" display="'31'!A1" xr:uid="{82AE3E34-77CB-4B73-9247-FA160DCDE94F}"/>
    <hyperlink ref="B43" location="'32'!A1" display="'32'!A1" xr:uid="{630B149F-AF47-41F9-99FD-6AD90026888F}"/>
    <hyperlink ref="B44" location="'33'!A1" display="'33'!A1" xr:uid="{6FE254FD-1CF5-419F-84A6-ECD0262840BD}"/>
    <hyperlink ref="B45" location="'34'!A1" display="'34'!A1" xr:uid="{787A4F63-786A-4C77-A58E-72DA04E4512A}"/>
    <hyperlink ref="B46" location="'35'!A1" display="'35'!A1" xr:uid="{93C04CC3-472E-4717-9A8C-8E18CE95034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3CA7-6201-461A-81AF-A07D6BF99B4A}">
  <dimension ref="B1:H30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3.42578125" style="1" bestFit="1" customWidth="1"/>
    <col min="3" max="3" width="9.85546875" style="1" bestFit="1" customWidth="1"/>
    <col min="4" max="4" width="10.42578125" style="1" customWidth="1"/>
    <col min="5" max="5" width="15.28515625" style="1" bestFit="1" customWidth="1"/>
    <col min="6" max="6" width="13.140625" style="1" bestFit="1" customWidth="1"/>
    <col min="7" max="7" width="11.140625" style="1" bestFit="1" customWidth="1"/>
    <col min="8" max="11" width="9.140625" style="1"/>
    <col min="12" max="12" width="10" style="1" bestFit="1" customWidth="1"/>
    <col min="13" max="17" width="6" style="1" bestFit="1" customWidth="1"/>
    <col min="18" max="18" width="24.42578125" style="1" bestFit="1" customWidth="1"/>
    <col min="19" max="19" width="7" style="1" bestFit="1" customWidth="1"/>
    <col min="20" max="20" width="6" style="1" bestFit="1" customWidth="1"/>
    <col min="21" max="24" width="5" style="1" bestFit="1" customWidth="1"/>
    <col min="25" max="28" width="4" style="1" bestFit="1" customWidth="1"/>
    <col min="29" max="35" width="3" style="1" bestFit="1" customWidth="1"/>
    <col min="36" max="36" width="24.7109375" style="1" bestFit="1" customWidth="1"/>
    <col min="37" max="37" width="29.42578125" style="1" bestFit="1" customWidth="1"/>
    <col min="38" max="16384" width="9.140625" style="1"/>
  </cols>
  <sheetData>
    <row r="1" spans="2:8" x14ac:dyDescent="0.2">
      <c r="B1" s="211" t="s">
        <v>83</v>
      </c>
      <c r="C1" s="211"/>
      <c r="D1" s="211"/>
      <c r="E1" s="211"/>
      <c r="F1" s="211"/>
      <c r="G1" s="211"/>
    </row>
    <row r="2" spans="2:8" ht="15" customHeight="1" x14ac:dyDescent="0.2">
      <c r="B2" s="211" t="s">
        <v>289</v>
      </c>
      <c r="C2" s="211"/>
      <c r="D2" s="211"/>
      <c r="E2" s="211"/>
      <c r="F2" s="211"/>
      <c r="G2" s="211"/>
    </row>
    <row r="3" spans="2:8" x14ac:dyDescent="0.2">
      <c r="B3" s="218" t="s">
        <v>271</v>
      </c>
      <c r="C3" s="218"/>
      <c r="D3" s="218"/>
      <c r="E3" s="218"/>
      <c r="F3" s="218"/>
      <c r="G3" s="218"/>
    </row>
    <row r="4" spans="2:8" ht="24" x14ac:dyDescent="0.2">
      <c r="B4" s="44" t="s">
        <v>104</v>
      </c>
      <c r="C4" s="93" t="s">
        <v>93</v>
      </c>
      <c r="D4" s="93" t="s">
        <v>297</v>
      </c>
      <c r="E4" s="93" t="s">
        <v>86</v>
      </c>
      <c r="F4" s="95" t="s">
        <v>87</v>
      </c>
      <c r="G4" s="31" t="s">
        <v>310</v>
      </c>
    </row>
    <row r="5" spans="2:8" x14ac:dyDescent="0.2">
      <c r="B5" s="45" t="s">
        <v>53</v>
      </c>
      <c r="C5" s="46">
        <v>1646625</v>
      </c>
      <c r="D5" s="46">
        <v>1752650</v>
      </c>
      <c r="E5" s="47">
        <v>44948336815.150032</v>
      </c>
      <c r="F5" s="47">
        <v>27297.25153884455</v>
      </c>
      <c r="G5" s="48">
        <v>0.80827734291592279</v>
      </c>
      <c r="H5" s="9"/>
    </row>
    <row r="6" spans="2:8" x14ac:dyDescent="0.2">
      <c r="B6" s="49" t="s">
        <v>54</v>
      </c>
      <c r="C6" s="37">
        <v>534007</v>
      </c>
      <c r="D6" s="37">
        <v>564033</v>
      </c>
      <c r="E6" s="38">
        <v>17964709849.090023</v>
      </c>
      <c r="F6" s="38">
        <v>33641.337752295425</v>
      </c>
      <c r="G6" s="50">
        <v>0.26011759025298647</v>
      </c>
      <c r="H6" s="9"/>
    </row>
    <row r="7" spans="2:8" x14ac:dyDescent="0.2">
      <c r="B7" s="49" t="s">
        <v>56</v>
      </c>
      <c r="C7" s="37">
        <v>340190</v>
      </c>
      <c r="D7" s="37">
        <v>356024</v>
      </c>
      <c r="E7" s="38">
        <v>7709766029.4500294</v>
      </c>
      <c r="F7" s="38">
        <v>22663.117756106967</v>
      </c>
      <c r="G7" s="50">
        <v>0.1641891608331946</v>
      </c>
      <c r="H7" s="9"/>
    </row>
    <row r="8" spans="2:8" x14ac:dyDescent="0.2">
      <c r="B8" s="49" t="s">
        <v>61</v>
      </c>
      <c r="C8" s="37">
        <v>293833</v>
      </c>
      <c r="D8" s="37">
        <v>314541</v>
      </c>
      <c r="E8" s="38">
        <v>5966892696.8599892</v>
      </c>
      <c r="F8" s="38">
        <v>20307.088369447916</v>
      </c>
      <c r="G8" s="50">
        <v>0.14505826247004094</v>
      </c>
      <c r="H8" s="9"/>
    </row>
    <row r="9" spans="2:8" x14ac:dyDescent="0.2">
      <c r="B9" s="49" t="s">
        <v>59</v>
      </c>
      <c r="C9" s="37">
        <v>134763</v>
      </c>
      <c r="D9" s="37">
        <v>139127</v>
      </c>
      <c r="E9" s="38">
        <v>2002326089.0300004</v>
      </c>
      <c r="F9" s="38">
        <v>14858.129375496244</v>
      </c>
      <c r="G9" s="50">
        <v>6.4161813190233979E-2</v>
      </c>
      <c r="H9" s="9"/>
    </row>
    <row r="10" spans="2:8" x14ac:dyDescent="0.2">
      <c r="B10" s="49" t="s">
        <v>60</v>
      </c>
      <c r="C10" s="37">
        <v>81737</v>
      </c>
      <c r="D10" s="37">
        <v>85003</v>
      </c>
      <c r="E10" s="38">
        <v>3800530278.0200019</v>
      </c>
      <c r="F10" s="38">
        <v>46497.061037473875</v>
      </c>
      <c r="G10" s="50">
        <v>3.9201209014853043E-2</v>
      </c>
      <c r="H10" s="9"/>
    </row>
    <row r="11" spans="2:8" x14ac:dyDescent="0.2">
      <c r="B11" s="49" t="s">
        <v>63</v>
      </c>
      <c r="C11" s="37">
        <v>56168</v>
      </c>
      <c r="D11" s="37">
        <v>68042</v>
      </c>
      <c r="E11" s="38">
        <v>1524245603.2999947</v>
      </c>
      <c r="F11" s="38">
        <v>27137.259708374782</v>
      </c>
      <c r="G11" s="50">
        <v>3.1379229718817347E-2</v>
      </c>
      <c r="H11" s="9"/>
    </row>
    <row r="12" spans="2:8" x14ac:dyDescent="0.2">
      <c r="B12" s="49" t="s">
        <v>64</v>
      </c>
      <c r="C12" s="37">
        <v>55695</v>
      </c>
      <c r="D12" s="37">
        <v>61324</v>
      </c>
      <c r="E12" s="38">
        <v>1449681360.0500004</v>
      </c>
      <c r="F12" s="38">
        <v>26028.931861926572</v>
      </c>
      <c r="G12" s="50">
        <v>2.8281059981728269E-2</v>
      </c>
      <c r="H12" s="9"/>
    </row>
    <row r="13" spans="2:8" x14ac:dyDescent="0.2">
      <c r="B13" s="49" t="s">
        <v>62</v>
      </c>
      <c r="C13" s="37">
        <v>47798</v>
      </c>
      <c r="D13" s="37">
        <v>50320</v>
      </c>
      <c r="E13" s="38">
        <v>1540113650.8400009</v>
      </c>
      <c r="F13" s="38">
        <v>32221.299025900684</v>
      </c>
      <c r="G13" s="50">
        <v>2.3206296691027438E-2</v>
      </c>
      <c r="H13" s="9"/>
    </row>
    <row r="14" spans="2:8" x14ac:dyDescent="0.2">
      <c r="B14" s="49" t="s">
        <v>57</v>
      </c>
      <c r="C14" s="37">
        <v>46912</v>
      </c>
      <c r="D14" s="37">
        <v>56180</v>
      </c>
      <c r="E14" s="38">
        <v>1368433780.1400003</v>
      </c>
      <c r="F14" s="38">
        <v>29170.228942274905</v>
      </c>
      <c r="G14" s="50">
        <v>2.5908778777860124E-2</v>
      </c>
      <c r="H14" s="9"/>
    </row>
    <row r="15" spans="2:8" x14ac:dyDescent="0.2">
      <c r="B15" s="49" t="s">
        <v>55</v>
      </c>
      <c r="C15" s="37">
        <v>35257</v>
      </c>
      <c r="D15" s="37">
        <v>36944</v>
      </c>
      <c r="E15" s="38">
        <v>868381718.91000044</v>
      </c>
      <c r="F15" s="38">
        <v>24630.051306407251</v>
      </c>
      <c r="G15" s="50">
        <v>1.7037627681902177E-2</v>
      </c>
      <c r="H15" s="9"/>
    </row>
    <row r="16" spans="2:8" x14ac:dyDescent="0.2">
      <c r="B16" s="49" t="s">
        <v>58</v>
      </c>
      <c r="C16" s="37">
        <v>20265</v>
      </c>
      <c r="D16" s="37">
        <v>21112</v>
      </c>
      <c r="E16" s="38">
        <v>753255759.46000051</v>
      </c>
      <c r="F16" s="38">
        <v>37170.281739945742</v>
      </c>
      <c r="G16" s="50">
        <v>9.7363143032784434E-3</v>
      </c>
      <c r="H16" s="9"/>
    </row>
    <row r="17" spans="2:8" x14ac:dyDescent="0.2">
      <c r="B17" s="45" t="s">
        <v>65</v>
      </c>
      <c r="C17" s="46">
        <v>346618</v>
      </c>
      <c r="D17" s="46">
        <v>358630</v>
      </c>
      <c r="E17" s="47">
        <v>8711595785.9800034</v>
      </c>
      <c r="F17" s="47">
        <v>25133.131533792264</v>
      </c>
      <c r="G17" s="48">
        <v>0.16539098136532532</v>
      </c>
      <c r="H17" s="9"/>
    </row>
    <row r="18" spans="2:8" x14ac:dyDescent="0.2">
      <c r="B18" s="49" t="s">
        <v>68</v>
      </c>
      <c r="C18" s="37">
        <v>279316</v>
      </c>
      <c r="D18" s="37">
        <v>287535</v>
      </c>
      <c r="E18" s="38">
        <v>6891958918.6900034</v>
      </c>
      <c r="F18" s="38">
        <v>24674.415066412246</v>
      </c>
      <c r="G18" s="50">
        <v>0.1326037861497332</v>
      </c>
      <c r="H18" s="9"/>
    </row>
    <row r="19" spans="2:8" x14ac:dyDescent="0.2">
      <c r="B19" s="49" t="s">
        <v>66</v>
      </c>
      <c r="C19" s="37">
        <v>60398</v>
      </c>
      <c r="D19" s="37">
        <v>63911</v>
      </c>
      <c r="E19" s="38">
        <v>1404750503.3000007</v>
      </c>
      <c r="F19" s="38">
        <v>23258.228803933915</v>
      </c>
      <c r="G19" s="50">
        <v>2.9474118199925566E-2</v>
      </c>
      <c r="H19" s="9"/>
    </row>
    <row r="20" spans="2:8" x14ac:dyDescent="0.2">
      <c r="B20" s="49" t="s">
        <v>67</v>
      </c>
      <c r="C20" s="37">
        <v>6904</v>
      </c>
      <c r="D20" s="37">
        <v>7184</v>
      </c>
      <c r="E20" s="38">
        <v>414886363.99000031</v>
      </c>
      <c r="F20" s="38">
        <v>60093.62166714952</v>
      </c>
      <c r="G20" s="50">
        <v>3.3130770156665559E-3</v>
      </c>
      <c r="H20" s="9"/>
    </row>
    <row r="21" spans="2:8" x14ac:dyDescent="0.2">
      <c r="B21" s="45" t="s">
        <v>69</v>
      </c>
      <c r="C21" s="46">
        <v>46631</v>
      </c>
      <c r="D21" s="46">
        <v>48249</v>
      </c>
      <c r="E21" s="47">
        <v>796928412.85000038</v>
      </c>
      <c r="F21" s="47">
        <v>17090.099136840301</v>
      </c>
      <c r="G21" s="48">
        <v>2.2251204472285031E-2</v>
      </c>
      <c r="H21" s="9"/>
    </row>
    <row r="22" spans="2:8" x14ac:dyDescent="0.2">
      <c r="B22" s="49" t="s">
        <v>71</v>
      </c>
      <c r="C22" s="37">
        <v>23375</v>
      </c>
      <c r="D22" s="37">
        <v>24302</v>
      </c>
      <c r="E22" s="38">
        <v>361851810.74000037</v>
      </c>
      <c r="F22" s="38">
        <v>15480.291368556165</v>
      </c>
      <c r="G22" s="50">
        <v>1.1207460695257328E-2</v>
      </c>
      <c r="H22" s="9"/>
    </row>
    <row r="23" spans="2:8" x14ac:dyDescent="0.2">
      <c r="B23" s="49" t="s">
        <v>72</v>
      </c>
      <c r="C23" s="37">
        <v>13652</v>
      </c>
      <c r="D23" s="37">
        <v>13988</v>
      </c>
      <c r="E23" s="38">
        <v>271449687.71000004</v>
      </c>
      <c r="F23" s="38">
        <v>19883.510673161443</v>
      </c>
      <c r="G23" s="50">
        <v>6.4509077526647808E-3</v>
      </c>
      <c r="H23" s="9"/>
    </row>
    <row r="24" spans="2:8" x14ac:dyDescent="0.2">
      <c r="B24" s="49" t="s">
        <v>73</v>
      </c>
      <c r="C24" s="37">
        <v>6756</v>
      </c>
      <c r="D24" s="37">
        <v>6968</v>
      </c>
      <c r="E24" s="38">
        <v>109818867.70999999</v>
      </c>
      <c r="F24" s="38">
        <v>16255.012982534043</v>
      </c>
      <c r="G24" s="50">
        <v>3.2134633414761362E-3</v>
      </c>
      <c r="H24" s="9"/>
    </row>
    <row r="25" spans="2:8" x14ac:dyDescent="0.2">
      <c r="B25" s="49" t="s">
        <v>70</v>
      </c>
      <c r="C25" s="37">
        <v>2848</v>
      </c>
      <c r="D25" s="37">
        <v>2991</v>
      </c>
      <c r="E25" s="38">
        <v>53808046.690000005</v>
      </c>
      <c r="F25" s="38">
        <v>18893.274820926967</v>
      </c>
      <c r="G25" s="50">
        <v>1.3793726828867858E-3</v>
      </c>
      <c r="H25" s="9"/>
    </row>
    <row r="26" spans="2:8" x14ac:dyDescent="0.2">
      <c r="B26" s="45" t="s">
        <v>159</v>
      </c>
      <c r="C26" s="46">
        <v>6179</v>
      </c>
      <c r="D26" s="46">
        <v>8848</v>
      </c>
      <c r="E26" s="47">
        <v>45041130.269999988</v>
      </c>
      <c r="F26" s="47">
        <v>7289.3882942223645</v>
      </c>
      <c r="G26" s="48">
        <v>4.0804712464668274E-3</v>
      </c>
      <c r="H26" s="9"/>
    </row>
    <row r="27" spans="2:8" x14ac:dyDescent="0.2">
      <c r="B27" s="51" t="s">
        <v>160</v>
      </c>
      <c r="C27" s="41">
        <v>2046053</v>
      </c>
      <c r="D27" s="41">
        <v>2168377</v>
      </c>
      <c r="E27" s="42">
        <v>54501902144.250046</v>
      </c>
      <c r="F27" s="42">
        <v>26637.580817432412</v>
      </c>
      <c r="G27" s="256">
        <v>1</v>
      </c>
      <c r="H27" s="9"/>
    </row>
    <row r="28" spans="2:8" x14ac:dyDescent="0.2">
      <c r="B28" s="111" t="s">
        <v>276</v>
      </c>
      <c r="H28" s="9"/>
    </row>
    <row r="29" spans="2:8" x14ac:dyDescent="0.2">
      <c r="C29" s="24"/>
    </row>
    <row r="30" spans="2:8" x14ac:dyDescent="0.2">
      <c r="C30" s="19"/>
    </row>
  </sheetData>
  <mergeCells count="3">
    <mergeCell ref="B3:G3"/>
    <mergeCell ref="B2:G2"/>
    <mergeCell ref="B1:G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3580-943D-421F-A459-5137D460DE58}">
  <dimension ref="B1:I29"/>
  <sheetViews>
    <sheetView showGridLines="0" workbookViewId="0">
      <selection activeCell="B2" sqref="B2:I2"/>
    </sheetView>
  </sheetViews>
  <sheetFormatPr defaultRowHeight="12.75" x14ac:dyDescent="0.2"/>
  <cols>
    <col min="1" max="1" width="7.42578125" style="1" customWidth="1"/>
    <col min="2" max="2" width="36.5703125" style="1" bestFit="1" customWidth="1"/>
    <col min="3" max="3" width="16.42578125" style="1" bestFit="1" customWidth="1"/>
    <col min="4" max="4" width="13.28515625" style="1" bestFit="1" customWidth="1"/>
    <col min="5" max="7" width="14.140625" style="1" bestFit="1" customWidth="1"/>
    <col min="8" max="8" width="11" style="1" bestFit="1" customWidth="1"/>
    <col min="9" max="9" width="9" style="1" bestFit="1" customWidth="1"/>
    <col min="10" max="16384" width="9.140625" style="1"/>
  </cols>
  <sheetData>
    <row r="1" spans="2:9" x14ac:dyDescent="0.2">
      <c r="B1" s="212" t="s">
        <v>85</v>
      </c>
      <c r="C1" s="212"/>
      <c r="D1" s="212"/>
      <c r="E1" s="212"/>
      <c r="F1" s="212"/>
      <c r="G1" s="212"/>
      <c r="H1" s="212"/>
      <c r="I1" s="212"/>
    </row>
    <row r="2" spans="2:9" x14ac:dyDescent="0.2">
      <c r="B2" s="212" t="s">
        <v>169</v>
      </c>
      <c r="C2" s="212"/>
      <c r="D2" s="212"/>
      <c r="E2" s="212"/>
      <c r="F2" s="212"/>
      <c r="G2" s="212"/>
      <c r="H2" s="212"/>
      <c r="I2" s="212"/>
    </row>
    <row r="3" spans="2:9" x14ac:dyDescent="0.2">
      <c r="B3" s="215" t="s">
        <v>271</v>
      </c>
      <c r="C3" s="215"/>
      <c r="D3" s="215"/>
      <c r="E3" s="215"/>
      <c r="F3" s="215"/>
      <c r="G3" s="215"/>
      <c r="H3" s="215"/>
      <c r="I3" s="215"/>
    </row>
    <row r="4" spans="2:9" x14ac:dyDescent="0.2">
      <c r="B4" s="171" t="s">
        <v>280</v>
      </c>
      <c r="C4" s="53" t="s">
        <v>102</v>
      </c>
      <c r="D4" s="53" t="s">
        <v>88</v>
      </c>
      <c r="E4" s="53" t="s">
        <v>16</v>
      </c>
      <c r="F4" s="53" t="s">
        <v>17</v>
      </c>
      <c r="G4" s="53" t="s">
        <v>18</v>
      </c>
      <c r="H4" s="53" t="s">
        <v>142</v>
      </c>
      <c r="I4" s="53" t="s">
        <v>52</v>
      </c>
    </row>
    <row r="5" spans="2:9" x14ac:dyDescent="0.2">
      <c r="B5" s="257" t="s">
        <v>53</v>
      </c>
      <c r="C5" s="55">
        <v>76980</v>
      </c>
      <c r="D5" s="55">
        <v>283579</v>
      </c>
      <c r="E5" s="55">
        <v>490604</v>
      </c>
      <c r="F5" s="55">
        <v>496925</v>
      </c>
      <c r="G5" s="55">
        <v>187390</v>
      </c>
      <c r="H5" s="55">
        <v>217172</v>
      </c>
      <c r="I5" s="55">
        <v>1752650</v>
      </c>
    </row>
    <row r="6" spans="2:9" x14ac:dyDescent="0.2">
      <c r="B6" s="258" t="s">
        <v>54</v>
      </c>
      <c r="C6" s="57">
        <v>7477</v>
      </c>
      <c r="D6" s="57">
        <v>71028</v>
      </c>
      <c r="E6" s="57">
        <v>132321</v>
      </c>
      <c r="F6" s="57">
        <v>127010</v>
      </c>
      <c r="G6" s="57">
        <v>93946</v>
      </c>
      <c r="H6" s="57">
        <v>132251</v>
      </c>
      <c r="I6" s="57">
        <v>564033</v>
      </c>
    </row>
    <row r="7" spans="2:9" x14ac:dyDescent="0.2">
      <c r="B7" s="258" t="s">
        <v>55</v>
      </c>
      <c r="C7" s="57">
        <v>1477</v>
      </c>
      <c r="D7" s="57">
        <v>4871</v>
      </c>
      <c r="E7" s="57">
        <v>12537</v>
      </c>
      <c r="F7" s="57">
        <v>13092</v>
      </c>
      <c r="G7" s="57">
        <v>2736</v>
      </c>
      <c r="H7" s="57">
        <v>2231</v>
      </c>
      <c r="I7" s="57">
        <v>36944</v>
      </c>
    </row>
    <row r="8" spans="2:9" x14ac:dyDescent="0.2">
      <c r="B8" s="258" t="s">
        <v>56</v>
      </c>
      <c r="C8" s="57">
        <v>19342</v>
      </c>
      <c r="D8" s="57">
        <v>45971</v>
      </c>
      <c r="E8" s="57">
        <v>116394</v>
      </c>
      <c r="F8" s="57">
        <v>133372</v>
      </c>
      <c r="G8" s="57">
        <v>20343</v>
      </c>
      <c r="H8" s="57">
        <v>20602</v>
      </c>
      <c r="I8" s="57">
        <v>356024</v>
      </c>
    </row>
    <row r="9" spans="2:9" x14ac:dyDescent="0.2">
      <c r="B9" s="258" t="s">
        <v>57</v>
      </c>
      <c r="C9" s="57">
        <v>3231</v>
      </c>
      <c r="D9" s="57">
        <v>5228</v>
      </c>
      <c r="E9" s="57">
        <v>7344</v>
      </c>
      <c r="F9" s="57">
        <v>19307</v>
      </c>
      <c r="G9" s="57">
        <v>8978</v>
      </c>
      <c r="H9" s="57">
        <v>6232</v>
      </c>
      <c r="I9" s="57">
        <v>50320</v>
      </c>
    </row>
    <row r="10" spans="2:9" x14ac:dyDescent="0.2">
      <c r="B10" s="258" t="s">
        <v>58</v>
      </c>
      <c r="C10" s="57">
        <v>294</v>
      </c>
      <c r="D10" s="57">
        <v>2227</v>
      </c>
      <c r="E10" s="57">
        <v>3422</v>
      </c>
      <c r="F10" s="57">
        <v>7911</v>
      </c>
      <c r="G10" s="57">
        <v>4002</v>
      </c>
      <c r="H10" s="57">
        <v>3256</v>
      </c>
      <c r="I10" s="57">
        <v>21112</v>
      </c>
    </row>
    <row r="11" spans="2:9" x14ac:dyDescent="0.2">
      <c r="B11" s="258" t="s">
        <v>59</v>
      </c>
      <c r="C11" s="57">
        <v>7624</v>
      </c>
      <c r="D11" s="57">
        <v>56632</v>
      </c>
      <c r="E11" s="57">
        <v>49736</v>
      </c>
      <c r="F11" s="57">
        <v>17943</v>
      </c>
      <c r="G11" s="57">
        <v>3755</v>
      </c>
      <c r="H11" s="57">
        <v>3437</v>
      </c>
      <c r="I11" s="57">
        <v>139127</v>
      </c>
    </row>
    <row r="12" spans="2:9" x14ac:dyDescent="0.2">
      <c r="B12" s="258" t="s">
        <v>60</v>
      </c>
      <c r="C12" s="57">
        <v>1555</v>
      </c>
      <c r="D12" s="57">
        <v>6116</v>
      </c>
      <c r="E12" s="57">
        <v>10945</v>
      </c>
      <c r="F12" s="57">
        <v>31542</v>
      </c>
      <c r="G12" s="57">
        <v>15318</v>
      </c>
      <c r="H12" s="57">
        <v>19527</v>
      </c>
      <c r="I12" s="57">
        <v>85003</v>
      </c>
    </row>
    <row r="13" spans="2:9" x14ac:dyDescent="0.2">
      <c r="B13" s="258" t="s">
        <v>61</v>
      </c>
      <c r="C13" s="57">
        <v>26803</v>
      </c>
      <c r="D13" s="57">
        <v>65644</v>
      </c>
      <c r="E13" s="57">
        <v>115579</v>
      </c>
      <c r="F13" s="57">
        <v>71291</v>
      </c>
      <c r="G13" s="57">
        <v>19320</v>
      </c>
      <c r="H13" s="57">
        <v>15904</v>
      </c>
      <c r="I13" s="57">
        <v>314541</v>
      </c>
    </row>
    <row r="14" spans="2:9" x14ac:dyDescent="0.2">
      <c r="B14" s="258" t="s">
        <v>62</v>
      </c>
      <c r="C14" s="57">
        <v>5286</v>
      </c>
      <c r="D14" s="57">
        <v>11525</v>
      </c>
      <c r="E14" s="57">
        <v>9711</v>
      </c>
      <c r="F14" s="57">
        <v>16900</v>
      </c>
      <c r="G14" s="57">
        <v>6799</v>
      </c>
      <c r="H14" s="57">
        <v>5959</v>
      </c>
      <c r="I14" s="57">
        <v>56180</v>
      </c>
    </row>
    <row r="15" spans="2:9" x14ac:dyDescent="0.2">
      <c r="B15" s="258" t="s">
        <v>63</v>
      </c>
      <c r="C15" s="57">
        <v>1469</v>
      </c>
      <c r="D15" s="57">
        <v>6682</v>
      </c>
      <c r="E15" s="57">
        <v>13546</v>
      </c>
      <c r="F15" s="57">
        <v>35934</v>
      </c>
      <c r="G15" s="57">
        <v>6782</v>
      </c>
      <c r="H15" s="57">
        <v>3629</v>
      </c>
      <c r="I15" s="57">
        <v>68042</v>
      </c>
    </row>
    <row r="16" spans="2:9" x14ac:dyDescent="0.2">
      <c r="B16" s="258" t="s">
        <v>64</v>
      </c>
      <c r="C16" s="57">
        <v>2422</v>
      </c>
      <c r="D16" s="57">
        <v>7655</v>
      </c>
      <c r="E16" s="57">
        <v>19069</v>
      </c>
      <c r="F16" s="57">
        <v>22623</v>
      </c>
      <c r="G16" s="57">
        <v>5411</v>
      </c>
      <c r="H16" s="57">
        <v>4144</v>
      </c>
      <c r="I16" s="57">
        <v>61324</v>
      </c>
    </row>
    <row r="17" spans="2:9" x14ac:dyDescent="0.2">
      <c r="B17" s="257" t="s">
        <v>65</v>
      </c>
      <c r="C17" s="55">
        <v>16769</v>
      </c>
      <c r="D17" s="55">
        <v>39841</v>
      </c>
      <c r="E17" s="55">
        <v>113244</v>
      </c>
      <c r="F17" s="55">
        <v>130307</v>
      </c>
      <c r="G17" s="55">
        <v>31572</v>
      </c>
      <c r="H17" s="55">
        <v>26897</v>
      </c>
      <c r="I17" s="55">
        <v>358630</v>
      </c>
    </row>
    <row r="18" spans="2:9" x14ac:dyDescent="0.2">
      <c r="B18" s="258" t="s">
        <v>66</v>
      </c>
      <c r="C18" s="57">
        <v>3940</v>
      </c>
      <c r="D18" s="57">
        <v>9014</v>
      </c>
      <c r="E18" s="57">
        <v>19837</v>
      </c>
      <c r="F18" s="57">
        <v>21576</v>
      </c>
      <c r="G18" s="57">
        <v>5629</v>
      </c>
      <c r="H18" s="57">
        <v>3915</v>
      </c>
      <c r="I18" s="57">
        <v>63911</v>
      </c>
    </row>
    <row r="19" spans="2:9" x14ac:dyDescent="0.2">
      <c r="B19" s="258" t="s">
        <v>67</v>
      </c>
      <c r="C19" s="57">
        <v>161</v>
      </c>
      <c r="D19" s="57">
        <v>234</v>
      </c>
      <c r="E19" s="57">
        <v>413</v>
      </c>
      <c r="F19" s="57">
        <v>1528</v>
      </c>
      <c r="G19" s="57">
        <v>2188</v>
      </c>
      <c r="H19" s="57">
        <v>2660</v>
      </c>
      <c r="I19" s="57">
        <v>7184</v>
      </c>
    </row>
    <row r="20" spans="2:9" x14ac:dyDescent="0.2">
      <c r="B20" s="258" t="s">
        <v>68</v>
      </c>
      <c r="C20" s="57">
        <v>12668</v>
      </c>
      <c r="D20" s="57">
        <v>30593</v>
      </c>
      <c r="E20" s="57">
        <v>92994</v>
      </c>
      <c r="F20" s="57">
        <v>107203</v>
      </c>
      <c r="G20" s="57">
        <v>23755</v>
      </c>
      <c r="H20" s="57">
        <v>20322</v>
      </c>
      <c r="I20" s="57">
        <v>287535</v>
      </c>
    </row>
    <row r="21" spans="2:9" x14ac:dyDescent="0.2">
      <c r="B21" s="257" t="s">
        <v>69</v>
      </c>
      <c r="C21" s="55">
        <v>3761</v>
      </c>
      <c r="D21" s="55">
        <v>11093</v>
      </c>
      <c r="E21" s="55">
        <v>15013</v>
      </c>
      <c r="F21" s="55">
        <v>15125</v>
      </c>
      <c r="G21" s="55">
        <v>1975</v>
      </c>
      <c r="H21" s="55">
        <v>1282</v>
      </c>
      <c r="I21" s="55">
        <v>48249</v>
      </c>
    </row>
    <row r="22" spans="2:9" x14ac:dyDescent="0.2">
      <c r="B22" s="258" t="s">
        <v>70</v>
      </c>
      <c r="C22" s="57">
        <v>436</v>
      </c>
      <c r="D22" s="57">
        <v>523</v>
      </c>
      <c r="E22" s="57">
        <v>845</v>
      </c>
      <c r="F22" s="57">
        <v>852</v>
      </c>
      <c r="G22" s="57">
        <v>224</v>
      </c>
      <c r="H22" s="57">
        <v>111</v>
      </c>
      <c r="I22" s="57">
        <v>2991</v>
      </c>
    </row>
    <row r="23" spans="2:9" x14ac:dyDescent="0.2">
      <c r="B23" s="258" t="s">
        <v>71</v>
      </c>
      <c r="C23" s="57">
        <v>2506</v>
      </c>
      <c r="D23" s="57">
        <v>7033</v>
      </c>
      <c r="E23" s="57">
        <v>8420</v>
      </c>
      <c r="F23" s="57">
        <v>5012</v>
      </c>
      <c r="G23" s="57">
        <v>803</v>
      </c>
      <c r="H23" s="57">
        <v>528</v>
      </c>
      <c r="I23" s="57">
        <v>24302</v>
      </c>
    </row>
    <row r="24" spans="2:9" x14ac:dyDescent="0.2">
      <c r="B24" s="258" t="s">
        <v>72</v>
      </c>
      <c r="C24" s="57">
        <v>461</v>
      </c>
      <c r="D24" s="57">
        <v>1324</v>
      </c>
      <c r="E24" s="57">
        <v>3321</v>
      </c>
      <c r="F24" s="57">
        <v>7792</v>
      </c>
      <c r="G24" s="57">
        <v>698</v>
      </c>
      <c r="H24" s="57">
        <v>392</v>
      </c>
      <c r="I24" s="57">
        <v>13988</v>
      </c>
    </row>
    <row r="25" spans="2:9" x14ac:dyDescent="0.2">
      <c r="B25" s="258" t="s">
        <v>73</v>
      </c>
      <c r="C25" s="57">
        <v>358</v>
      </c>
      <c r="D25" s="57">
        <v>2213</v>
      </c>
      <c r="E25" s="57">
        <v>2427</v>
      </c>
      <c r="F25" s="57">
        <v>1469</v>
      </c>
      <c r="G25" s="57">
        <v>250</v>
      </c>
      <c r="H25" s="57">
        <v>251</v>
      </c>
      <c r="I25" s="57">
        <v>6968</v>
      </c>
    </row>
    <row r="26" spans="2:9" x14ac:dyDescent="0.2">
      <c r="B26" s="257" t="s">
        <v>159</v>
      </c>
      <c r="C26" s="55">
        <v>3807</v>
      </c>
      <c r="D26" s="55">
        <v>4335</v>
      </c>
      <c r="E26" s="55">
        <v>624</v>
      </c>
      <c r="F26" s="55">
        <v>79</v>
      </c>
      <c r="G26" s="55">
        <v>3</v>
      </c>
      <c r="H26" s="55"/>
      <c r="I26" s="55">
        <v>8848</v>
      </c>
    </row>
    <row r="27" spans="2:9" x14ac:dyDescent="0.2">
      <c r="B27" s="259" t="s">
        <v>179</v>
      </c>
      <c r="C27" s="58">
        <v>101317</v>
      </c>
      <c r="D27" s="58">
        <v>338848</v>
      </c>
      <c r="E27" s="58">
        <v>619485</v>
      </c>
      <c r="F27" s="58">
        <v>642436</v>
      </c>
      <c r="G27" s="58">
        <v>220940</v>
      </c>
      <c r="H27" s="58">
        <v>245351</v>
      </c>
      <c r="I27" s="58">
        <v>2168377</v>
      </c>
    </row>
    <row r="28" spans="2:9" x14ac:dyDescent="0.2">
      <c r="B28" s="111" t="s">
        <v>276</v>
      </c>
    </row>
    <row r="29" spans="2:9" x14ac:dyDescent="0.2">
      <c r="C29" s="19"/>
    </row>
  </sheetData>
  <mergeCells count="3">
    <mergeCell ref="B2:I2"/>
    <mergeCell ref="B1:I1"/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9D6-5D6F-491E-959B-6A3B77A4CD34}">
  <dimension ref="B1:L30"/>
  <sheetViews>
    <sheetView showGridLines="0" workbookViewId="0">
      <selection activeCell="B2" sqref="B2:K2"/>
    </sheetView>
  </sheetViews>
  <sheetFormatPr defaultRowHeight="12.75" x14ac:dyDescent="0.2"/>
  <cols>
    <col min="1" max="1" width="9.140625" style="1"/>
    <col min="2" max="2" width="23.85546875" style="1" customWidth="1"/>
    <col min="3" max="3" width="9" style="1" bestFit="1" customWidth="1"/>
    <col min="4" max="4" width="7.7109375" style="1" bestFit="1" customWidth="1"/>
    <col min="5" max="5" width="9" style="1" bestFit="1" customWidth="1"/>
    <col min="6" max="8" width="14.28515625" style="1" bestFit="1" customWidth="1"/>
    <col min="9" max="9" width="9" style="1" bestFit="1" customWidth="1"/>
    <col min="10" max="10" width="8.140625" style="1" bestFit="1" customWidth="1"/>
    <col min="11" max="11" width="8.85546875" style="1" bestFit="1" customWidth="1"/>
    <col min="12" max="16384" width="9.140625" style="1"/>
  </cols>
  <sheetData>
    <row r="1" spans="2:12" x14ac:dyDescent="0.2">
      <c r="B1" s="212" t="s">
        <v>99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2:12" x14ac:dyDescent="0.2">
      <c r="B2" s="212" t="s">
        <v>281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2" x14ac:dyDescent="0.2">
      <c r="B3" s="215" t="s">
        <v>271</v>
      </c>
      <c r="C3" s="215"/>
      <c r="D3" s="215"/>
      <c r="E3" s="215"/>
      <c r="F3" s="215"/>
      <c r="G3" s="215"/>
      <c r="H3" s="215"/>
      <c r="I3" s="215"/>
      <c r="J3" s="215"/>
      <c r="K3" s="215"/>
    </row>
    <row r="4" spans="2:12" ht="15" customHeight="1" x14ac:dyDescent="0.2">
      <c r="B4" s="213" t="s">
        <v>282</v>
      </c>
      <c r="C4" s="260" t="s">
        <v>171</v>
      </c>
      <c r="D4" s="261"/>
      <c r="E4" s="262"/>
      <c r="F4" s="260" t="s">
        <v>86</v>
      </c>
      <c r="G4" s="261"/>
      <c r="H4" s="262"/>
      <c r="I4" s="219" t="s">
        <v>103</v>
      </c>
      <c r="J4" s="219"/>
      <c r="K4" s="219"/>
    </row>
    <row r="5" spans="2:12" x14ac:dyDescent="0.2">
      <c r="B5" s="213"/>
      <c r="C5" s="156" t="s">
        <v>167</v>
      </c>
      <c r="D5" s="156" t="s">
        <v>172</v>
      </c>
      <c r="E5" s="156" t="s">
        <v>52</v>
      </c>
      <c r="F5" s="156" t="s">
        <v>167</v>
      </c>
      <c r="G5" s="156" t="s">
        <v>172</v>
      </c>
      <c r="H5" s="156" t="s">
        <v>52</v>
      </c>
      <c r="I5" s="154" t="s">
        <v>167</v>
      </c>
      <c r="J5" s="157" t="s">
        <v>172</v>
      </c>
      <c r="K5" s="157" t="s">
        <v>52</v>
      </c>
    </row>
    <row r="6" spans="2:12" x14ac:dyDescent="0.2">
      <c r="B6" s="86" t="s">
        <v>193</v>
      </c>
      <c r="C6" s="57">
        <v>93046</v>
      </c>
      <c r="D6" s="57">
        <v>8271</v>
      </c>
      <c r="E6" s="57">
        <f>+SUM(C6:D6)</f>
        <v>101317</v>
      </c>
      <c r="F6" s="59">
        <v>237542531.65000001</v>
      </c>
      <c r="G6" s="59">
        <v>25348843.650000002</v>
      </c>
      <c r="H6" s="59">
        <f>+SUM(F6:G6)</f>
        <v>262891375.30000001</v>
      </c>
      <c r="I6" s="59">
        <v>3471.2200673661446</v>
      </c>
      <c r="J6" s="59">
        <v>3935.5447368421055</v>
      </c>
      <c r="K6" s="59">
        <v>3511.1639082179163</v>
      </c>
      <c r="L6" s="22"/>
    </row>
    <row r="7" spans="2:12" x14ac:dyDescent="0.2">
      <c r="B7" s="263" t="s">
        <v>176</v>
      </c>
      <c r="C7" s="57">
        <v>259378</v>
      </c>
      <c r="D7" s="57">
        <v>79470</v>
      </c>
      <c r="E7" s="57">
        <f t="shared" ref="E7:E12" si="0">+SUM(C7:D7)</f>
        <v>338848</v>
      </c>
      <c r="F7" s="59">
        <v>2002258030.4599922</v>
      </c>
      <c r="G7" s="59">
        <v>721738110.04999983</v>
      </c>
      <c r="H7" s="59">
        <f t="shared" ref="H7:H12" si="1">+SUM(F7:G7)</f>
        <v>2723996140.5099921</v>
      </c>
      <c r="I7" s="59">
        <v>8199.8256654230318</v>
      </c>
      <c r="J7" s="59">
        <v>9709.6554653446674</v>
      </c>
      <c r="K7" s="59">
        <v>8552.1753779570518</v>
      </c>
    </row>
    <row r="8" spans="2:12" x14ac:dyDescent="0.2">
      <c r="B8" s="86" t="s">
        <v>177</v>
      </c>
      <c r="C8" s="57">
        <v>478442</v>
      </c>
      <c r="D8" s="57">
        <v>141043</v>
      </c>
      <c r="E8" s="57">
        <f t="shared" si="0"/>
        <v>619485</v>
      </c>
      <c r="F8" s="59">
        <v>5683135672.5699978</v>
      </c>
      <c r="G8" s="59">
        <v>1793401217.1899989</v>
      </c>
      <c r="H8" s="59">
        <f t="shared" si="1"/>
        <v>7476536889.7599964</v>
      </c>
      <c r="I8" s="59">
        <v>12203.085747166169</v>
      </c>
      <c r="J8" s="59">
        <v>13450.139250095614</v>
      </c>
      <c r="K8" s="59">
        <v>12480.655854703269</v>
      </c>
    </row>
    <row r="9" spans="2:12" x14ac:dyDescent="0.2">
      <c r="B9" s="86" t="s">
        <v>178</v>
      </c>
      <c r="C9" s="57">
        <v>499260</v>
      </c>
      <c r="D9" s="57">
        <v>143176</v>
      </c>
      <c r="E9" s="57">
        <f t="shared" si="0"/>
        <v>642436</v>
      </c>
      <c r="F9" s="59">
        <v>10163926277.840021</v>
      </c>
      <c r="G9" s="59">
        <v>2986464694.9599996</v>
      </c>
      <c r="H9" s="59">
        <f t="shared" si="1"/>
        <v>13150390972.80002</v>
      </c>
      <c r="I9" s="59">
        <v>21226.586216068379</v>
      </c>
      <c r="J9" s="59">
        <v>22213.942881710191</v>
      </c>
      <c r="K9" s="59">
        <v>21443.034111836383</v>
      </c>
    </row>
    <row r="10" spans="2:12" x14ac:dyDescent="0.2">
      <c r="B10" s="86" t="s">
        <v>180</v>
      </c>
      <c r="C10" s="57">
        <v>115286</v>
      </c>
      <c r="D10" s="57">
        <v>105654</v>
      </c>
      <c r="E10" s="57">
        <f t="shared" si="0"/>
        <v>220940</v>
      </c>
      <c r="F10" s="59">
        <v>4445582890.1999941</v>
      </c>
      <c r="G10" s="59">
        <v>4153945792.9100008</v>
      </c>
      <c r="H10" s="59">
        <f t="shared" si="1"/>
        <v>8599528683.1099949</v>
      </c>
      <c r="I10" s="59">
        <v>40529.34587375095</v>
      </c>
      <c r="J10" s="59">
        <v>42156.203181647514</v>
      </c>
      <c r="K10" s="59">
        <v>41299.21326982828</v>
      </c>
    </row>
    <row r="11" spans="2:12" x14ac:dyDescent="0.2">
      <c r="B11" s="86" t="s">
        <v>192</v>
      </c>
      <c r="C11" s="57">
        <v>101990</v>
      </c>
      <c r="D11" s="57">
        <v>143361</v>
      </c>
      <c r="E11" s="57">
        <f t="shared" si="0"/>
        <v>245351</v>
      </c>
      <c r="F11" s="59">
        <v>11990122880.710012</v>
      </c>
      <c r="G11" s="59">
        <v>10298435202.060003</v>
      </c>
      <c r="H11" s="59">
        <f t="shared" si="1"/>
        <v>22288558082.770016</v>
      </c>
      <c r="I11" s="59">
        <v>123769.0103815227</v>
      </c>
      <c r="J11" s="59">
        <v>76147.076410487731</v>
      </c>
      <c r="K11" s="59">
        <v>96022.118321938338</v>
      </c>
    </row>
    <row r="12" spans="2:12" x14ac:dyDescent="0.2">
      <c r="B12" s="251" t="s">
        <v>160</v>
      </c>
      <c r="C12" s="140">
        <v>1547402</v>
      </c>
      <c r="D12" s="140">
        <v>620975</v>
      </c>
      <c r="E12" s="140">
        <f t="shared" si="0"/>
        <v>2168377</v>
      </c>
      <c r="F12" s="60">
        <v>34522568283.430016</v>
      </c>
      <c r="G12" s="60">
        <v>19979333860.82</v>
      </c>
      <c r="H12" s="60">
        <f t="shared" si="1"/>
        <v>54501902144.250015</v>
      </c>
      <c r="I12" s="60">
        <v>23585.484039260209</v>
      </c>
      <c r="J12" s="60">
        <v>34309.180778009795</v>
      </c>
      <c r="K12" s="60">
        <v>26637.58081743239</v>
      </c>
    </row>
    <row r="13" spans="2:12" x14ac:dyDescent="0.2">
      <c r="B13" s="111" t="s">
        <v>276</v>
      </c>
      <c r="C13" s="84"/>
      <c r="D13" s="84"/>
      <c r="E13" s="84"/>
      <c r="F13" s="84"/>
      <c r="G13" s="84"/>
      <c r="H13" s="84"/>
      <c r="I13" s="84"/>
      <c r="J13" s="84"/>
      <c r="K13" s="84"/>
    </row>
    <row r="15" spans="2:12" x14ac:dyDescent="0.2">
      <c r="C15" s="115"/>
      <c r="D15" s="115"/>
    </row>
    <row r="30" spans="3:3" x14ac:dyDescent="0.2">
      <c r="C30" s="19"/>
    </row>
  </sheetData>
  <mergeCells count="7">
    <mergeCell ref="C4:E4"/>
    <mergeCell ref="I4:K4"/>
    <mergeCell ref="B4:B5"/>
    <mergeCell ref="F4:H4"/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B34C-2080-4EF5-9A76-49C0C7990894}">
  <dimension ref="B1:K22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9.85546875" style="1" bestFit="1" customWidth="1"/>
    <col min="4" max="4" width="17.28515625" style="1" bestFit="1" customWidth="1"/>
    <col min="5" max="5" width="23.28515625" style="1" bestFit="1" customWidth="1"/>
    <col min="6" max="6" width="18.85546875" style="1" bestFit="1" customWidth="1"/>
    <col min="7" max="7" width="12.140625" style="1" bestFit="1" customWidth="1"/>
    <col min="8" max="8" width="14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12" t="s">
        <v>100</v>
      </c>
      <c r="C1" s="212"/>
      <c r="D1" s="212"/>
      <c r="E1" s="212"/>
      <c r="F1" s="212"/>
      <c r="G1" s="212"/>
      <c r="H1" s="3"/>
      <c r="I1" s="3"/>
      <c r="J1" s="3"/>
      <c r="K1" s="3"/>
    </row>
    <row r="2" spans="2:11" x14ac:dyDescent="0.2">
      <c r="B2" s="212" t="s">
        <v>293</v>
      </c>
      <c r="C2" s="212"/>
      <c r="D2" s="212"/>
      <c r="E2" s="212"/>
      <c r="F2" s="212"/>
      <c r="G2" s="212"/>
      <c r="H2" s="3"/>
      <c r="I2" s="3"/>
      <c r="J2" s="3"/>
      <c r="K2" s="3"/>
    </row>
    <row r="3" spans="2:11" ht="15" x14ac:dyDescent="0.25">
      <c r="B3" s="215" t="s">
        <v>271</v>
      </c>
      <c r="C3" s="215"/>
      <c r="D3" s="215"/>
      <c r="E3" s="215"/>
      <c r="F3" s="215"/>
      <c r="G3" s="215"/>
      <c r="H3"/>
      <c r="I3"/>
      <c r="J3"/>
      <c r="K3"/>
    </row>
    <row r="4" spans="2:11" ht="15" customHeight="1" x14ac:dyDescent="0.2">
      <c r="B4" s="44" t="s">
        <v>104</v>
      </c>
      <c r="C4" s="93" t="s">
        <v>93</v>
      </c>
      <c r="D4" s="93" t="s">
        <v>89</v>
      </c>
      <c r="E4" s="93" t="s">
        <v>86</v>
      </c>
      <c r="F4" s="95" t="s">
        <v>87</v>
      </c>
      <c r="G4" s="95" t="s">
        <v>145</v>
      </c>
    </row>
    <row r="5" spans="2:11" x14ac:dyDescent="0.2">
      <c r="B5" s="45" t="s">
        <v>53</v>
      </c>
      <c r="C5" s="46">
        <v>580071</v>
      </c>
      <c r="D5" s="46">
        <v>618598</v>
      </c>
      <c r="E5" s="47">
        <v>19919805051.549992</v>
      </c>
      <c r="F5" s="47">
        <v>34340.287743310786</v>
      </c>
      <c r="G5" s="48">
        <v>0.9961721486372237</v>
      </c>
    </row>
    <row r="6" spans="2:11" x14ac:dyDescent="0.2">
      <c r="B6" s="92" t="s">
        <v>54</v>
      </c>
      <c r="C6" s="37">
        <v>532955</v>
      </c>
      <c r="D6" s="37">
        <v>562848</v>
      </c>
      <c r="E6" s="38">
        <v>17923157122.269993</v>
      </c>
      <c r="F6" s="38">
        <v>33629.775726412161</v>
      </c>
      <c r="G6" s="50">
        <v>0.90639397721325332</v>
      </c>
    </row>
    <row r="7" spans="2:11" x14ac:dyDescent="0.2">
      <c r="B7" s="92" t="s">
        <v>61</v>
      </c>
      <c r="C7" s="37">
        <v>13461</v>
      </c>
      <c r="D7" s="37">
        <v>14688</v>
      </c>
      <c r="E7" s="38">
        <v>399236573.87000012</v>
      </c>
      <c r="F7" s="38">
        <v>29658.760409330669</v>
      </c>
      <c r="G7" s="50">
        <v>2.3653126132291959E-2</v>
      </c>
    </row>
    <row r="8" spans="2:11" x14ac:dyDescent="0.2">
      <c r="B8" s="92" t="s">
        <v>60</v>
      </c>
      <c r="C8" s="37">
        <v>12908</v>
      </c>
      <c r="D8" s="37">
        <v>13573</v>
      </c>
      <c r="E8" s="38">
        <v>782546745.01000011</v>
      </c>
      <c r="F8" s="38">
        <v>60624.941509916338</v>
      </c>
      <c r="G8" s="50">
        <v>2.1857562703812554E-2</v>
      </c>
    </row>
    <row r="9" spans="2:11" x14ac:dyDescent="0.2">
      <c r="B9" s="92" t="s">
        <v>63</v>
      </c>
      <c r="C9" s="37">
        <v>8524</v>
      </c>
      <c r="D9" s="37">
        <v>10775</v>
      </c>
      <c r="E9" s="38">
        <v>321517907.96999997</v>
      </c>
      <c r="F9" s="38">
        <v>37719.135144298445</v>
      </c>
      <c r="G9" s="50">
        <v>1.7351745239341358E-2</v>
      </c>
    </row>
    <row r="10" spans="2:11" x14ac:dyDescent="0.2">
      <c r="B10" s="92" t="s">
        <v>62</v>
      </c>
      <c r="C10" s="37">
        <v>5529</v>
      </c>
      <c r="D10" s="37">
        <v>6448</v>
      </c>
      <c r="E10" s="38">
        <v>274227836.87</v>
      </c>
      <c r="F10" s="38">
        <v>49598.089504431184</v>
      </c>
      <c r="G10" s="50">
        <v>1.0383670840210959E-2</v>
      </c>
    </row>
    <row r="11" spans="2:11" x14ac:dyDescent="0.2">
      <c r="B11" s="92" t="s">
        <v>64</v>
      </c>
      <c r="C11" s="37">
        <v>3501</v>
      </c>
      <c r="D11" s="37">
        <v>6837</v>
      </c>
      <c r="E11" s="38">
        <v>114778093.22</v>
      </c>
      <c r="F11" s="38">
        <v>32784.373956012569</v>
      </c>
      <c r="G11" s="50">
        <v>1.1010105076693909E-2</v>
      </c>
    </row>
    <row r="12" spans="2:11" x14ac:dyDescent="0.2">
      <c r="B12" s="92" t="s">
        <v>58</v>
      </c>
      <c r="C12" s="37">
        <v>2071</v>
      </c>
      <c r="D12" s="37">
        <v>2193</v>
      </c>
      <c r="E12" s="38">
        <v>33899630.339999996</v>
      </c>
      <c r="F12" s="38">
        <v>16368.72541767262</v>
      </c>
      <c r="G12" s="50">
        <v>3.5315431378074801E-3</v>
      </c>
    </row>
    <row r="13" spans="2:11" x14ac:dyDescent="0.2">
      <c r="B13" s="92" t="s">
        <v>57</v>
      </c>
      <c r="C13" s="37">
        <v>966</v>
      </c>
      <c r="D13" s="37">
        <v>1079</v>
      </c>
      <c r="E13" s="38">
        <v>64878942</v>
      </c>
      <c r="F13" s="38">
        <v>67162.465838509321</v>
      </c>
      <c r="G13" s="50">
        <v>1.7375900801159467E-3</v>
      </c>
      <c r="H13" s="84"/>
      <c r="I13" s="84"/>
      <c r="J13" s="84"/>
      <c r="K13" s="84"/>
    </row>
    <row r="14" spans="2:11" x14ac:dyDescent="0.2">
      <c r="B14" s="92" t="s">
        <v>59</v>
      </c>
      <c r="C14" s="37">
        <v>156</v>
      </c>
      <c r="D14" s="37">
        <v>157</v>
      </c>
      <c r="E14" s="38">
        <v>5562200</v>
      </c>
      <c r="F14" s="38">
        <v>35655.128205128203</v>
      </c>
      <c r="G14" s="50">
        <v>2.5282821369620355E-4</v>
      </c>
    </row>
    <row r="15" spans="2:11" x14ac:dyDescent="0.2">
      <c r="B15" s="178" t="s">
        <v>69</v>
      </c>
      <c r="C15" s="46">
        <v>1420</v>
      </c>
      <c r="D15" s="46">
        <v>1464</v>
      </c>
      <c r="E15" s="47">
        <v>42899028.240000002</v>
      </c>
      <c r="F15" s="47">
        <v>30210.583267605642</v>
      </c>
      <c r="G15" s="48">
        <v>2.3575828334474014E-3</v>
      </c>
    </row>
    <row r="16" spans="2:11" x14ac:dyDescent="0.2">
      <c r="B16" s="92" t="s">
        <v>70</v>
      </c>
      <c r="C16" s="37">
        <v>850</v>
      </c>
      <c r="D16" s="37">
        <v>882</v>
      </c>
      <c r="E16" s="38">
        <v>25286337.23</v>
      </c>
      <c r="F16" s="38">
        <v>29748.632035294118</v>
      </c>
      <c r="G16" s="50">
        <v>1.4203470349047869E-3</v>
      </c>
    </row>
    <row r="17" spans="2:7" x14ac:dyDescent="0.2">
      <c r="B17" s="179" t="s">
        <v>73</v>
      </c>
      <c r="C17" s="146">
        <v>570</v>
      </c>
      <c r="D17" s="146">
        <v>582</v>
      </c>
      <c r="E17" s="147">
        <v>17612691.010000002</v>
      </c>
      <c r="F17" s="147">
        <v>30899.457912280704</v>
      </c>
      <c r="G17" s="148">
        <v>9.3723579854261443E-4</v>
      </c>
    </row>
    <row r="18" spans="2:7" x14ac:dyDescent="0.2">
      <c r="B18" s="178" t="s">
        <v>65</v>
      </c>
      <c r="C18" s="46">
        <v>823</v>
      </c>
      <c r="D18" s="46">
        <v>846</v>
      </c>
      <c r="E18" s="47">
        <v>15959781.030000003</v>
      </c>
      <c r="F18" s="47">
        <v>19392.200522478739</v>
      </c>
      <c r="G18" s="48">
        <v>1.3623736865413262E-3</v>
      </c>
    </row>
    <row r="19" spans="2:7" x14ac:dyDescent="0.2">
      <c r="B19" s="179" t="s">
        <v>68</v>
      </c>
      <c r="C19" s="146">
        <v>823</v>
      </c>
      <c r="D19" s="146">
        <v>846</v>
      </c>
      <c r="E19" s="147">
        <v>15959781.030000003</v>
      </c>
      <c r="F19" s="147">
        <v>19392.200522478739</v>
      </c>
      <c r="G19" s="148">
        <v>1.3623736865413262E-3</v>
      </c>
    </row>
    <row r="20" spans="2:7" x14ac:dyDescent="0.2">
      <c r="B20" s="178" t="s">
        <v>252</v>
      </c>
      <c r="C20" s="46">
        <v>18</v>
      </c>
      <c r="D20" s="46">
        <v>67</v>
      </c>
      <c r="E20" s="47">
        <v>670000</v>
      </c>
      <c r="F20" s="47">
        <v>37222.222222222219</v>
      </c>
      <c r="G20" s="48">
        <v>1.0789484278755183E-4</v>
      </c>
    </row>
    <row r="21" spans="2:7" x14ac:dyDescent="0.2">
      <c r="B21" s="105" t="s">
        <v>160</v>
      </c>
      <c r="C21" s="41">
        <v>582332</v>
      </c>
      <c r="D21" s="41">
        <v>620975</v>
      </c>
      <c r="E21" s="42">
        <v>19979333860.819992</v>
      </c>
      <c r="F21" s="42">
        <v>34309.180778009853</v>
      </c>
      <c r="G21" s="269">
        <v>1</v>
      </c>
    </row>
    <row r="22" spans="2:7" x14ac:dyDescent="0.2">
      <c r="B22" s="111" t="s">
        <v>276</v>
      </c>
      <c r="C22" s="19"/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7368-739C-4271-AE71-66F9A4AA50C0}">
  <dimension ref="B1:K24"/>
  <sheetViews>
    <sheetView showGridLines="0" workbookViewId="0">
      <selection activeCell="B2" sqref="B2:I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1.85546875" style="1" bestFit="1" customWidth="1"/>
    <col min="4" max="4" width="13.28515625" style="1" bestFit="1" customWidth="1"/>
    <col min="5" max="5" width="14.140625" style="1" bestFit="1" customWidth="1"/>
    <col min="6" max="7" width="11.28515625" style="1" bestFit="1" customWidth="1"/>
    <col min="8" max="8" width="11" style="1" bestFit="1" customWidth="1"/>
    <col min="9" max="9" width="7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12" t="s">
        <v>130</v>
      </c>
      <c r="C1" s="212"/>
      <c r="D1" s="212"/>
      <c r="E1" s="212"/>
      <c r="F1" s="212"/>
      <c r="G1" s="212"/>
      <c r="H1" s="212"/>
      <c r="I1" s="212"/>
      <c r="J1" s="3"/>
      <c r="K1" s="3"/>
    </row>
    <row r="2" spans="2:11" x14ac:dyDescent="0.2">
      <c r="B2" s="212" t="s">
        <v>251</v>
      </c>
      <c r="C2" s="212"/>
      <c r="D2" s="212"/>
      <c r="E2" s="212"/>
      <c r="F2" s="212"/>
      <c r="G2" s="212"/>
      <c r="H2" s="212"/>
      <c r="I2" s="212"/>
      <c r="J2" s="3"/>
      <c r="K2" s="3"/>
    </row>
    <row r="3" spans="2:11" ht="15" x14ac:dyDescent="0.25">
      <c r="B3" s="215" t="s">
        <v>271</v>
      </c>
      <c r="C3" s="215"/>
      <c r="D3" s="215"/>
      <c r="E3" s="215"/>
      <c r="F3" s="215"/>
      <c r="G3" s="215"/>
      <c r="H3" s="215"/>
      <c r="I3" s="215"/>
      <c r="J3" s="26"/>
      <c r="K3" s="26"/>
    </row>
    <row r="4" spans="2:11" ht="28.5" customHeight="1" x14ac:dyDescent="0.2">
      <c r="B4" s="182" t="s">
        <v>155</v>
      </c>
      <c r="C4" s="53" t="s">
        <v>279</v>
      </c>
      <c r="D4" s="53" t="s">
        <v>88</v>
      </c>
      <c r="E4" s="53" t="s">
        <v>16</v>
      </c>
      <c r="F4" s="53" t="s">
        <v>17</v>
      </c>
      <c r="G4" s="53" t="s">
        <v>18</v>
      </c>
      <c r="H4" s="53" t="s">
        <v>142</v>
      </c>
      <c r="I4" s="53" t="s">
        <v>52</v>
      </c>
    </row>
    <row r="5" spans="2:11" x14ac:dyDescent="0.2">
      <c r="B5" s="45" t="s">
        <v>53</v>
      </c>
      <c r="C5" s="271">
        <v>8248</v>
      </c>
      <c r="D5" s="271">
        <v>78866</v>
      </c>
      <c r="E5" s="271">
        <v>140538</v>
      </c>
      <c r="F5" s="271">
        <v>142478</v>
      </c>
      <c r="G5" s="271">
        <v>105362</v>
      </c>
      <c r="H5" s="271">
        <v>143106</v>
      </c>
      <c r="I5" s="271">
        <v>618598</v>
      </c>
    </row>
    <row r="6" spans="2:11" x14ac:dyDescent="0.2">
      <c r="B6" s="36" t="s">
        <v>54</v>
      </c>
      <c r="C6" s="87">
        <v>7441</v>
      </c>
      <c r="D6" s="87">
        <v>70869</v>
      </c>
      <c r="E6" s="87">
        <v>132104</v>
      </c>
      <c r="F6" s="87">
        <v>126623</v>
      </c>
      <c r="G6" s="87">
        <v>93790</v>
      </c>
      <c r="H6" s="87">
        <v>132021</v>
      </c>
      <c r="I6" s="87">
        <v>562848</v>
      </c>
    </row>
    <row r="7" spans="2:11" x14ac:dyDescent="0.2">
      <c r="B7" s="36" t="s">
        <v>57</v>
      </c>
      <c r="C7" s="87"/>
      <c r="D7" s="87">
        <v>3</v>
      </c>
      <c r="E7" s="87">
        <v>4</v>
      </c>
      <c r="F7" s="87">
        <v>328</v>
      </c>
      <c r="G7" s="87">
        <v>287</v>
      </c>
      <c r="H7" s="87">
        <v>457</v>
      </c>
      <c r="I7" s="87">
        <v>1079</v>
      </c>
    </row>
    <row r="8" spans="2:11" x14ac:dyDescent="0.2">
      <c r="B8" s="36" t="s">
        <v>58</v>
      </c>
      <c r="C8" s="87">
        <v>33</v>
      </c>
      <c r="D8" s="87">
        <v>829</v>
      </c>
      <c r="E8" s="87">
        <v>682</v>
      </c>
      <c r="F8" s="87">
        <v>500</v>
      </c>
      <c r="G8" s="87">
        <v>112</v>
      </c>
      <c r="H8" s="87">
        <v>37</v>
      </c>
      <c r="I8" s="87">
        <v>2193</v>
      </c>
    </row>
    <row r="9" spans="2:11" x14ac:dyDescent="0.2">
      <c r="B9" s="36" t="s">
        <v>59</v>
      </c>
      <c r="C9" s="87"/>
      <c r="D9" s="87"/>
      <c r="E9" s="87">
        <v>8</v>
      </c>
      <c r="F9" s="87">
        <v>90</v>
      </c>
      <c r="G9" s="87">
        <v>41</v>
      </c>
      <c r="H9" s="87">
        <v>18</v>
      </c>
      <c r="I9" s="87">
        <v>157</v>
      </c>
    </row>
    <row r="10" spans="2:11" x14ac:dyDescent="0.2">
      <c r="B10" s="36" t="s">
        <v>60</v>
      </c>
      <c r="C10" s="87">
        <v>14</v>
      </c>
      <c r="D10" s="87">
        <v>87</v>
      </c>
      <c r="E10" s="87">
        <v>85</v>
      </c>
      <c r="F10" s="87">
        <v>4560</v>
      </c>
      <c r="G10" s="87">
        <v>3478</v>
      </c>
      <c r="H10" s="87">
        <v>5349</v>
      </c>
      <c r="I10" s="87">
        <v>13573</v>
      </c>
    </row>
    <row r="11" spans="2:11" x14ac:dyDescent="0.2">
      <c r="B11" s="36" t="s">
        <v>61</v>
      </c>
      <c r="C11" s="87">
        <v>641</v>
      </c>
      <c r="D11" s="87">
        <v>3925</v>
      </c>
      <c r="E11" s="87">
        <v>2219</v>
      </c>
      <c r="F11" s="87">
        <v>3302</v>
      </c>
      <c r="G11" s="87">
        <v>3118</v>
      </c>
      <c r="H11" s="87">
        <v>1483</v>
      </c>
      <c r="I11" s="87">
        <v>14688</v>
      </c>
    </row>
    <row r="12" spans="2:11" x14ac:dyDescent="0.2">
      <c r="B12" s="36" t="s">
        <v>62</v>
      </c>
      <c r="C12" s="87">
        <v>42</v>
      </c>
      <c r="D12" s="87">
        <v>295</v>
      </c>
      <c r="E12" s="87">
        <v>345</v>
      </c>
      <c r="F12" s="87">
        <v>2184</v>
      </c>
      <c r="G12" s="87">
        <v>1695</v>
      </c>
      <c r="H12" s="87">
        <v>1887</v>
      </c>
      <c r="I12" s="87">
        <v>6448</v>
      </c>
    </row>
    <row r="13" spans="2:11" x14ac:dyDescent="0.2">
      <c r="B13" s="36" t="s">
        <v>63</v>
      </c>
      <c r="C13" s="87">
        <v>77</v>
      </c>
      <c r="D13" s="87">
        <v>1781</v>
      </c>
      <c r="E13" s="87">
        <v>1614</v>
      </c>
      <c r="F13" s="87">
        <v>3032</v>
      </c>
      <c r="G13" s="87">
        <v>2525</v>
      </c>
      <c r="H13" s="87">
        <v>1746</v>
      </c>
      <c r="I13" s="87">
        <v>10775</v>
      </c>
      <c r="J13" s="84"/>
      <c r="K13" s="84"/>
    </row>
    <row r="14" spans="2:11" x14ac:dyDescent="0.2">
      <c r="B14" s="36" t="s">
        <v>64</v>
      </c>
      <c r="C14" s="87"/>
      <c r="D14" s="87">
        <v>1077</v>
      </c>
      <c r="E14" s="87">
        <v>3477</v>
      </c>
      <c r="F14" s="87">
        <v>1859</v>
      </c>
      <c r="G14" s="87">
        <v>316</v>
      </c>
      <c r="H14" s="87">
        <v>108</v>
      </c>
      <c r="I14" s="87">
        <v>6837</v>
      </c>
    </row>
    <row r="15" spans="2:11" x14ac:dyDescent="0.2">
      <c r="B15" s="45" t="s">
        <v>69</v>
      </c>
      <c r="C15" s="271">
        <v>5</v>
      </c>
      <c r="D15" s="271">
        <v>334</v>
      </c>
      <c r="E15" s="271">
        <v>246</v>
      </c>
      <c r="F15" s="271">
        <v>439</v>
      </c>
      <c r="G15" s="271">
        <v>229</v>
      </c>
      <c r="H15" s="271">
        <v>211</v>
      </c>
      <c r="I15" s="271">
        <v>1464</v>
      </c>
    </row>
    <row r="16" spans="2:11" x14ac:dyDescent="0.2">
      <c r="B16" s="36" t="s">
        <v>70</v>
      </c>
      <c r="C16" s="87">
        <v>5</v>
      </c>
      <c r="D16" s="87">
        <v>80</v>
      </c>
      <c r="E16" s="87">
        <v>170</v>
      </c>
      <c r="F16" s="87">
        <v>374</v>
      </c>
      <c r="G16" s="87">
        <v>175</v>
      </c>
      <c r="H16" s="87">
        <v>78</v>
      </c>
      <c r="I16" s="87">
        <v>882</v>
      </c>
    </row>
    <row r="17" spans="2:9" x14ac:dyDescent="0.2">
      <c r="B17" s="62" t="s">
        <v>73</v>
      </c>
      <c r="C17" s="272"/>
      <c r="D17" s="272">
        <v>254</v>
      </c>
      <c r="E17" s="272">
        <v>76</v>
      </c>
      <c r="F17" s="272">
        <v>65</v>
      </c>
      <c r="G17" s="272">
        <v>54</v>
      </c>
      <c r="H17" s="272">
        <v>133</v>
      </c>
      <c r="I17" s="272">
        <v>582</v>
      </c>
    </row>
    <row r="18" spans="2:9" x14ac:dyDescent="0.2">
      <c r="B18" s="45" t="s">
        <v>65</v>
      </c>
      <c r="C18" s="271">
        <v>18</v>
      </c>
      <c r="D18" s="271">
        <v>203</v>
      </c>
      <c r="E18" s="271">
        <v>259</v>
      </c>
      <c r="F18" s="271">
        <v>259</v>
      </c>
      <c r="G18" s="271">
        <v>63</v>
      </c>
      <c r="H18" s="271">
        <v>44</v>
      </c>
      <c r="I18" s="271">
        <v>846</v>
      </c>
    </row>
    <row r="19" spans="2:9" x14ac:dyDescent="0.2">
      <c r="B19" s="62" t="s">
        <v>68</v>
      </c>
      <c r="C19" s="272">
        <v>18</v>
      </c>
      <c r="D19" s="272">
        <v>203</v>
      </c>
      <c r="E19" s="272">
        <v>259</v>
      </c>
      <c r="F19" s="272">
        <v>259</v>
      </c>
      <c r="G19" s="272">
        <v>63</v>
      </c>
      <c r="H19" s="272">
        <v>44</v>
      </c>
      <c r="I19" s="272">
        <v>846</v>
      </c>
    </row>
    <row r="20" spans="2:9" x14ac:dyDescent="0.2">
      <c r="B20" s="45" t="s">
        <v>159</v>
      </c>
      <c r="C20" s="271"/>
      <c r="D20" s="271">
        <v>67</v>
      </c>
      <c r="E20" s="271"/>
      <c r="F20" s="271"/>
      <c r="G20" s="271"/>
      <c r="H20" s="271"/>
      <c r="I20" s="271">
        <v>67</v>
      </c>
    </row>
    <row r="21" spans="2:9" x14ac:dyDescent="0.2">
      <c r="B21" s="270" t="s">
        <v>179</v>
      </c>
      <c r="C21" s="273">
        <v>8271</v>
      </c>
      <c r="D21" s="273">
        <v>79470</v>
      </c>
      <c r="E21" s="273">
        <v>141043</v>
      </c>
      <c r="F21" s="273">
        <v>143176</v>
      </c>
      <c r="G21" s="273">
        <v>105654</v>
      </c>
      <c r="H21" s="273">
        <v>143361</v>
      </c>
      <c r="I21" s="273">
        <v>620975</v>
      </c>
    </row>
    <row r="22" spans="2:9" x14ac:dyDescent="0.2">
      <c r="B22" s="111" t="s">
        <v>276</v>
      </c>
    </row>
    <row r="24" spans="2:9" x14ac:dyDescent="0.2">
      <c r="E24" s="141"/>
      <c r="F24" s="141"/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E096-FF6D-4E46-A75E-AB205A397C61}">
  <dimension ref="B1:K28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9" style="1" bestFit="1" customWidth="1"/>
    <col min="4" max="4" width="13.85546875" style="1" bestFit="1" customWidth="1"/>
    <col min="5" max="5" width="16.42578125" style="1" bestFit="1" customWidth="1"/>
    <col min="6" max="6" width="17.85546875" style="1" bestFit="1" customWidth="1"/>
    <col min="7" max="7" width="11.140625" style="1" bestFit="1" customWidth="1"/>
    <col min="8" max="8" width="14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12" t="s">
        <v>131</v>
      </c>
      <c r="C1" s="212"/>
      <c r="D1" s="212"/>
      <c r="E1" s="212"/>
      <c r="F1" s="212"/>
      <c r="G1" s="212"/>
      <c r="H1" s="3"/>
      <c r="I1" s="3"/>
      <c r="J1" s="3"/>
      <c r="K1" s="3"/>
    </row>
    <row r="2" spans="2:11" x14ac:dyDescent="0.2">
      <c r="B2" s="212" t="s">
        <v>294</v>
      </c>
      <c r="C2" s="212"/>
      <c r="D2" s="212"/>
      <c r="E2" s="212"/>
      <c r="F2" s="212"/>
      <c r="G2" s="212"/>
      <c r="H2" s="3"/>
      <c r="I2" s="3"/>
      <c r="J2" s="3"/>
      <c r="K2" s="3"/>
    </row>
    <row r="3" spans="2:11" ht="15" x14ac:dyDescent="0.25">
      <c r="B3" s="215" t="s">
        <v>271</v>
      </c>
      <c r="C3" s="215"/>
      <c r="D3" s="215"/>
      <c r="E3" s="215"/>
      <c r="F3" s="215"/>
      <c r="G3" s="215"/>
      <c r="H3" s="26"/>
      <c r="I3" s="26"/>
      <c r="J3" s="26"/>
      <c r="K3" s="26"/>
    </row>
    <row r="4" spans="2:11" ht="15" customHeight="1" x14ac:dyDescent="0.2">
      <c r="B4" s="44" t="s">
        <v>104</v>
      </c>
      <c r="C4" s="116" t="s">
        <v>93</v>
      </c>
      <c r="D4" s="116" t="s">
        <v>89</v>
      </c>
      <c r="E4" s="116" t="s">
        <v>86</v>
      </c>
      <c r="F4" s="117" t="s">
        <v>87</v>
      </c>
      <c r="G4" s="117" t="s">
        <v>145</v>
      </c>
    </row>
    <row r="5" spans="2:11" x14ac:dyDescent="0.2">
      <c r="B5" s="45" t="s">
        <v>53</v>
      </c>
      <c r="C5" s="46">
        <v>1066554</v>
      </c>
      <c r="D5" s="46">
        <v>1134052</v>
      </c>
      <c r="E5" s="47">
        <v>25028531763.600021</v>
      </c>
      <c r="F5" s="47">
        <v>23466.72720143566</v>
      </c>
      <c r="G5" s="48">
        <v>0.73287484441664152</v>
      </c>
    </row>
    <row r="6" spans="2:11" x14ac:dyDescent="0.2">
      <c r="B6" s="36" t="s">
        <v>56</v>
      </c>
      <c r="C6" s="37">
        <v>340190</v>
      </c>
      <c r="D6" s="37">
        <v>356024</v>
      </c>
      <c r="E6" s="38">
        <v>7709766029.4500294</v>
      </c>
      <c r="F6" s="38">
        <v>22663.117756106967</v>
      </c>
      <c r="G6" s="50">
        <v>0.23007854455403315</v>
      </c>
      <c r="H6" s="24"/>
    </row>
    <row r="7" spans="2:11" x14ac:dyDescent="0.2">
      <c r="B7" s="36" t="s">
        <v>61</v>
      </c>
      <c r="C7" s="37">
        <v>280372</v>
      </c>
      <c r="D7" s="37">
        <v>299853</v>
      </c>
      <c r="E7" s="38">
        <v>5567656122.9899902</v>
      </c>
      <c r="F7" s="38">
        <v>19858.103244938833</v>
      </c>
      <c r="G7" s="50">
        <v>0.19377834589848017</v>
      </c>
    </row>
    <row r="8" spans="2:11" x14ac:dyDescent="0.2">
      <c r="B8" s="36" t="s">
        <v>59</v>
      </c>
      <c r="C8" s="37">
        <v>134607</v>
      </c>
      <c r="D8" s="37">
        <v>138970</v>
      </c>
      <c r="E8" s="38">
        <v>1996763889.0300007</v>
      </c>
      <c r="F8" s="38">
        <v>14834.027123626562</v>
      </c>
      <c r="G8" s="50">
        <v>8.9808595310074568E-2</v>
      </c>
    </row>
    <row r="9" spans="2:11" x14ac:dyDescent="0.2">
      <c r="B9" s="36" t="s">
        <v>60</v>
      </c>
      <c r="C9" s="37">
        <v>68829</v>
      </c>
      <c r="D9" s="37">
        <v>71430</v>
      </c>
      <c r="E9" s="38">
        <v>3017983533.0100012</v>
      </c>
      <c r="F9" s="38">
        <v>43847.557468654217</v>
      </c>
      <c r="G9" s="50">
        <v>4.6161243167580239E-2</v>
      </c>
    </row>
    <row r="10" spans="2:11" x14ac:dyDescent="0.2">
      <c r="B10" s="36" t="s">
        <v>64</v>
      </c>
      <c r="C10" s="37">
        <v>52194</v>
      </c>
      <c r="D10" s="37">
        <v>54487</v>
      </c>
      <c r="E10" s="38">
        <v>1334903266.8299999</v>
      </c>
      <c r="F10" s="38">
        <v>25575.799264858029</v>
      </c>
      <c r="G10" s="50">
        <v>3.5211922952148179E-2</v>
      </c>
    </row>
    <row r="11" spans="2:11" x14ac:dyDescent="0.2">
      <c r="B11" s="36" t="s">
        <v>63</v>
      </c>
      <c r="C11" s="37">
        <v>47644</v>
      </c>
      <c r="D11" s="37">
        <v>57267</v>
      </c>
      <c r="E11" s="38">
        <v>1202727695.3299997</v>
      </c>
      <c r="F11" s="38">
        <v>25244.053717781877</v>
      </c>
      <c r="G11" s="50">
        <v>3.7008482605037349E-2</v>
      </c>
    </row>
    <row r="12" spans="2:11" x14ac:dyDescent="0.2">
      <c r="B12" s="36" t="s">
        <v>57</v>
      </c>
      <c r="C12" s="37">
        <v>46832</v>
      </c>
      <c r="D12" s="37">
        <v>49241</v>
      </c>
      <c r="E12" s="38">
        <v>1475234708.8400009</v>
      </c>
      <c r="F12" s="38">
        <v>31500.570311752665</v>
      </c>
      <c r="G12" s="50">
        <v>3.1821724412919201E-2</v>
      </c>
    </row>
    <row r="13" spans="2:11" x14ac:dyDescent="0.2">
      <c r="B13" s="36" t="s">
        <v>62</v>
      </c>
      <c r="C13" s="37">
        <v>41383</v>
      </c>
      <c r="D13" s="37">
        <v>49732</v>
      </c>
      <c r="E13" s="38">
        <v>1094205943.2699988</v>
      </c>
      <c r="F13" s="38">
        <v>26440.952644080873</v>
      </c>
      <c r="G13" s="50">
        <v>3.2139030452332358E-2</v>
      </c>
      <c r="H13" s="84"/>
      <c r="I13" s="84"/>
      <c r="J13" s="84"/>
      <c r="K13" s="84"/>
    </row>
    <row r="14" spans="2:11" x14ac:dyDescent="0.2">
      <c r="B14" s="36" t="s">
        <v>55</v>
      </c>
      <c r="C14" s="37">
        <v>35257</v>
      </c>
      <c r="D14" s="37">
        <v>36944</v>
      </c>
      <c r="E14" s="38">
        <v>868381718.91000128</v>
      </c>
      <c r="F14" s="38">
        <v>24630.051306407273</v>
      </c>
      <c r="G14" s="50">
        <v>2.3874856049042201E-2</v>
      </c>
    </row>
    <row r="15" spans="2:11" x14ac:dyDescent="0.2">
      <c r="B15" s="36" t="s">
        <v>58</v>
      </c>
      <c r="C15" s="37">
        <v>18194</v>
      </c>
      <c r="D15" s="37">
        <v>18919</v>
      </c>
      <c r="E15" s="38">
        <v>719356129.12000024</v>
      </c>
      <c r="F15" s="38">
        <v>39538.096576893491</v>
      </c>
      <c r="G15" s="50">
        <v>1.2226299306838171E-2</v>
      </c>
    </row>
    <row r="16" spans="2:11" x14ac:dyDescent="0.2">
      <c r="B16" s="36" t="s">
        <v>54</v>
      </c>
      <c r="C16" s="37">
        <v>1052</v>
      </c>
      <c r="D16" s="37">
        <v>1185</v>
      </c>
      <c r="E16" s="38">
        <v>41552726.82</v>
      </c>
      <c r="F16" s="38">
        <v>39498.789752851713</v>
      </c>
      <c r="G16" s="50">
        <v>7.6579970815599311E-4</v>
      </c>
    </row>
    <row r="17" spans="2:7" x14ac:dyDescent="0.2">
      <c r="B17" s="45" t="s">
        <v>65</v>
      </c>
      <c r="C17" s="46">
        <v>345795</v>
      </c>
      <c r="D17" s="46">
        <v>357784</v>
      </c>
      <c r="E17" s="47">
        <v>8695636004.9500046</v>
      </c>
      <c r="F17" s="47">
        <v>25146.795080755946</v>
      </c>
      <c r="G17" s="48">
        <v>0.23121593483787664</v>
      </c>
    </row>
    <row r="18" spans="2:7" x14ac:dyDescent="0.2">
      <c r="B18" s="36" t="s">
        <v>68</v>
      </c>
      <c r="C18" s="37">
        <v>278493</v>
      </c>
      <c r="D18" s="37">
        <v>286689</v>
      </c>
      <c r="E18" s="38">
        <v>6875999137.6600046</v>
      </c>
      <c r="F18" s="38">
        <v>24690.025019156692</v>
      </c>
      <c r="G18" s="50">
        <v>0.18527118357091435</v>
      </c>
    </row>
    <row r="19" spans="2:7" x14ac:dyDescent="0.2">
      <c r="B19" s="36" t="s">
        <v>66</v>
      </c>
      <c r="C19" s="37">
        <v>60398</v>
      </c>
      <c r="D19" s="37">
        <v>63911</v>
      </c>
      <c r="E19" s="38">
        <v>1404750503.3000007</v>
      </c>
      <c r="F19" s="38">
        <v>23258.228803933915</v>
      </c>
      <c r="G19" s="50">
        <v>4.1302130926546561E-2</v>
      </c>
    </row>
    <row r="20" spans="2:7" x14ac:dyDescent="0.2">
      <c r="B20" s="36" t="s">
        <v>67</v>
      </c>
      <c r="C20" s="37">
        <v>6904</v>
      </c>
      <c r="D20" s="37">
        <v>7184</v>
      </c>
      <c r="E20" s="38">
        <v>414886363.99000025</v>
      </c>
      <c r="F20" s="38">
        <v>60093.621667149513</v>
      </c>
      <c r="G20" s="50">
        <v>4.6426203404157417E-3</v>
      </c>
    </row>
    <row r="21" spans="2:7" x14ac:dyDescent="0.2">
      <c r="B21" s="45" t="s">
        <v>69</v>
      </c>
      <c r="C21" s="46">
        <v>45211</v>
      </c>
      <c r="D21" s="46">
        <v>46785</v>
      </c>
      <c r="E21" s="47">
        <v>754029384.61000037</v>
      </c>
      <c r="F21" s="47">
        <v>16678.007224126861</v>
      </c>
      <c r="G21" s="48">
        <v>3.0234547971373954E-2</v>
      </c>
    </row>
    <row r="22" spans="2:7" x14ac:dyDescent="0.2">
      <c r="B22" s="36" t="s">
        <v>71</v>
      </c>
      <c r="C22" s="37">
        <v>23375</v>
      </c>
      <c r="D22" s="37">
        <v>24302</v>
      </c>
      <c r="E22" s="38">
        <v>361851810.74000031</v>
      </c>
      <c r="F22" s="38">
        <v>15480.291368556163</v>
      </c>
      <c r="G22" s="50">
        <v>1.5705033339752695E-2</v>
      </c>
    </row>
    <row r="23" spans="2:7" x14ac:dyDescent="0.2">
      <c r="B23" s="36" t="s">
        <v>72</v>
      </c>
      <c r="C23" s="37">
        <v>13652</v>
      </c>
      <c r="D23" s="37">
        <v>13988</v>
      </c>
      <c r="E23" s="38">
        <v>271449687.70999998</v>
      </c>
      <c r="F23" s="38">
        <v>19883.51067316144</v>
      </c>
      <c r="G23" s="50">
        <v>9.0396677786380008E-3</v>
      </c>
    </row>
    <row r="24" spans="2:7" x14ac:dyDescent="0.2">
      <c r="B24" s="36" t="s">
        <v>73</v>
      </c>
      <c r="C24" s="37">
        <v>6186</v>
      </c>
      <c r="D24" s="37">
        <v>6386</v>
      </c>
      <c r="E24" s="38">
        <v>92206176.699999988</v>
      </c>
      <c r="F24" s="38">
        <v>14905.62183963789</v>
      </c>
      <c r="G24" s="50">
        <v>4.1269172458094274E-3</v>
      </c>
    </row>
    <row r="25" spans="2:7" x14ac:dyDescent="0.2">
      <c r="B25" s="36" t="s">
        <v>70</v>
      </c>
      <c r="C25" s="37">
        <v>1998</v>
      </c>
      <c r="D25" s="37">
        <v>2109</v>
      </c>
      <c r="E25" s="38">
        <v>28521709.460000005</v>
      </c>
      <c r="F25" s="38">
        <v>14275.129859859862</v>
      </c>
      <c r="G25" s="50">
        <v>1.3629296071738307E-3</v>
      </c>
    </row>
    <row r="26" spans="2:7" x14ac:dyDescent="0.2">
      <c r="B26" s="45" t="s">
        <v>252</v>
      </c>
      <c r="C26" s="46">
        <v>6161</v>
      </c>
      <c r="D26" s="46">
        <v>8781</v>
      </c>
      <c r="E26" s="47">
        <v>44371130.269999988</v>
      </c>
      <c r="F26" s="47">
        <v>7201.9364177893176</v>
      </c>
      <c r="G26" s="48">
        <v>5.6746727741078268E-3</v>
      </c>
    </row>
    <row r="27" spans="2:7" x14ac:dyDescent="0.2">
      <c r="B27" s="40" t="s">
        <v>160</v>
      </c>
      <c r="C27" s="41">
        <v>1463721</v>
      </c>
      <c r="D27" s="41">
        <v>1547402</v>
      </c>
      <c r="E27" s="42">
        <v>34522568283.430023</v>
      </c>
      <c r="F27" s="42">
        <v>23585.484039260074</v>
      </c>
      <c r="G27" s="256">
        <v>1</v>
      </c>
    </row>
    <row r="28" spans="2:7" x14ac:dyDescent="0.2">
      <c r="B28" s="111" t="s">
        <v>276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8877-DB78-49CF-BB8A-B266020642EA}">
  <dimension ref="B1:K28"/>
  <sheetViews>
    <sheetView showGridLines="0" workbookViewId="0">
      <selection activeCell="B2" sqref="B2:I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1.140625" style="1" customWidth="1"/>
    <col min="4" max="4" width="12.28515625" style="1" customWidth="1"/>
    <col min="5" max="5" width="11.7109375" style="1" customWidth="1"/>
    <col min="6" max="6" width="12.5703125" style="1" customWidth="1"/>
    <col min="7" max="7" width="11" style="1" customWidth="1"/>
    <col min="8" max="8" width="11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12" t="s">
        <v>132</v>
      </c>
      <c r="C1" s="212"/>
      <c r="D1" s="212"/>
      <c r="E1" s="212"/>
      <c r="F1" s="212"/>
      <c r="G1" s="212"/>
      <c r="H1" s="212"/>
      <c r="I1" s="212"/>
      <c r="J1" s="3"/>
      <c r="K1" s="3"/>
    </row>
    <row r="2" spans="2:11" x14ac:dyDescent="0.2">
      <c r="B2" s="212" t="s">
        <v>253</v>
      </c>
      <c r="C2" s="212"/>
      <c r="D2" s="212"/>
      <c r="E2" s="212"/>
      <c r="F2" s="212"/>
      <c r="G2" s="212"/>
      <c r="H2" s="212"/>
      <c r="I2" s="212"/>
      <c r="J2" s="3"/>
      <c r="K2" s="3"/>
    </row>
    <row r="3" spans="2:11" ht="15" x14ac:dyDescent="0.25">
      <c r="B3" s="215" t="s">
        <v>271</v>
      </c>
      <c r="C3" s="215"/>
      <c r="D3" s="215"/>
      <c r="E3" s="215"/>
      <c r="F3" s="215"/>
      <c r="G3" s="215"/>
      <c r="H3" s="215"/>
      <c r="I3" s="215"/>
      <c r="J3" s="26"/>
      <c r="K3" s="26"/>
    </row>
    <row r="4" spans="2:11" ht="24" x14ac:dyDescent="0.2">
      <c r="B4" s="98" t="s">
        <v>290</v>
      </c>
      <c r="C4" s="53" t="s">
        <v>279</v>
      </c>
      <c r="D4" s="53" t="s">
        <v>88</v>
      </c>
      <c r="E4" s="53" t="s">
        <v>16</v>
      </c>
      <c r="F4" s="53" t="s">
        <v>17</v>
      </c>
      <c r="G4" s="53" t="s">
        <v>18</v>
      </c>
      <c r="H4" s="53" t="s">
        <v>142</v>
      </c>
      <c r="I4" s="53" t="s">
        <v>52</v>
      </c>
    </row>
    <row r="5" spans="2:11" x14ac:dyDescent="0.2">
      <c r="B5" s="54" t="s">
        <v>53</v>
      </c>
      <c r="C5" s="55">
        <v>68732</v>
      </c>
      <c r="D5" s="55">
        <v>204713</v>
      </c>
      <c r="E5" s="55">
        <v>350066</v>
      </c>
      <c r="F5" s="55">
        <v>354447</v>
      </c>
      <c r="G5" s="55">
        <v>82028</v>
      </c>
      <c r="H5" s="55">
        <v>74066</v>
      </c>
      <c r="I5" s="55">
        <v>1134052</v>
      </c>
    </row>
    <row r="6" spans="2:11" x14ac:dyDescent="0.2">
      <c r="B6" s="56" t="s">
        <v>54</v>
      </c>
      <c r="C6" s="57">
        <v>36</v>
      </c>
      <c r="D6" s="57">
        <v>159</v>
      </c>
      <c r="E6" s="57">
        <v>217</v>
      </c>
      <c r="F6" s="57">
        <v>387</v>
      </c>
      <c r="G6" s="57">
        <v>156</v>
      </c>
      <c r="H6" s="57">
        <v>230</v>
      </c>
      <c r="I6" s="57">
        <v>1185</v>
      </c>
    </row>
    <row r="7" spans="2:11" x14ac:dyDescent="0.2">
      <c r="B7" s="56" t="s">
        <v>55</v>
      </c>
      <c r="C7" s="57">
        <v>1477</v>
      </c>
      <c r="D7" s="57">
        <v>4871</v>
      </c>
      <c r="E7" s="57">
        <v>12537</v>
      </c>
      <c r="F7" s="57">
        <v>13092</v>
      </c>
      <c r="G7" s="57">
        <v>2736</v>
      </c>
      <c r="H7" s="57">
        <v>2231</v>
      </c>
      <c r="I7" s="57">
        <v>36944</v>
      </c>
    </row>
    <row r="8" spans="2:11" x14ac:dyDescent="0.2">
      <c r="B8" s="56" t="s">
        <v>56</v>
      </c>
      <c r="C8" s="57">
        <v>19342</v>
      </c>
      <c r="D8" s="57">
        <v>45971</v>
      </c>
      <c r="E8" s="57">
        <v>116394</v>
      </c>
      <c r="F8" s="57">
        <v>133372</v>
      </c>
      <c r="G8" s="57">
        <v>20343</v>
      </c>
      <c r="H8" s="57">
        <v>20602</v>
      </c>
      <c r="I8" s="57">
        <v>356024</v>
      </c>
    </row>
    <row r="9" spans="2:11" x14ac:dyDescent="0.2">
      <c r="B9" s="56" t="s">
        <v>57</v>
      </c>
      <c r="C9" s="57">
        <v>3231</v>
      </c>
      <c r="D9" s="57">
        <v>5225</v>
      </c>
      <c r="E9" s="57">
        <v>7340</v>
      </c>
      <c r="F9" s="57">
        <v>18979</v>
      </c>
      <c r="G9" s="57">
        <v>8691</v>
      </c>
      <c r="H9" s="57">
        <v>5775</v>
      </c>
      <c r="I9" s="57">
        <v>49241</v>
      </c>
    </row>
    <row r="10" spans="2:11" x14ac:dyDescent="0.2">
      <c r="B10" s="56" t="s">
        <v>58</v>
      </c>
      <c r="C10" s="57">
        <v>261</v>
      </c>
      <c r="D10" s="57">
        <v>1398</v>
      </c>
      <c r="E10" s="57">
        <v>2740</v>
      </c>
      <c r="F10" s="57">
        <v>7411</v>
      </c>
      <c r="G10" s="57">
        <v>3890</v>
      </c>
      <c r="H10" s="57">
        <v>3219</v>
      </c>
      <c r="I10" s="57">
        <v>18919</v>
      </c>
    </row>
    <row r="11" spans="2:11" x14ac:dyDescent="0.2">
      <c r="B11" s="56" t="s">
        <v>59</v>
      </c>
      <c r="C11" s="57">
        <v>7624</v>
      </c>
      <c r="D11" s="57">
        <v>56632</v>
      </c>
      <c r="E11" s="57">
        <v>49728</v>
      </c>
      <c r="F11" s="57">
        <v>17853</v>
      </c>
      <c r="G11" s="57">
        <v>3714</v>
      </c>
      <c r="H11" s="57">
        <v>3419</v>
      </c>
      <c r="I11" s="57">
        <v>138970</v>
      </c>
    </row>
    <row r="12" spans="2:11" x14ac:dyDescent="0.2">
      <c r="B12" s="56" t="s">
        <v>60</v>
      </c>
      <c r="C12" s="57">
        <v>1541</v>
      </c>
      <c r="D12" s="57">
        <v>6029</v>
      </c>
      <c r="E12" s="57">
        <v>10860</v>
      </c>
      <c r="F12" s="57">
        <v>26982</v>
      </c>
      <c r="G12" s="57">
        <v>11840</v>
      </c>
      <c r="H12" s="57">
        <v>14178</v>
      </c>
      <c r="I12" s="57">
        <v>71430</v>
      </c>
    </row>
    <row r="13" spans="2:11" x14ac:dyDescent="0.2">
      <c r="B13" s="56" t="s">
        <v>61</v>
      </c>
      <c r="C13" s="57">
        <v>26162</v>
      </c>
      <c r="D13" s="57">
        <v>61719</v>
      </c>
      <c r="E13" s="57">
        <v>113360</v>
      </c>
      <c r="F13" s="57">
        <v>67989</v>
      </c>
      <c r="G13" s="57">
        <v>16202</v>
      </c>
      <c r="H13" s="57">
        <v>14421</v>
      </c>
      <c r="I13" s="57">
        <v>299853</v>
      </c>
      <c r="J13" s="84"/>
      <c r="K13" s="84"/>
    </row>
    <row r="14" spans="2:11" x14ac:dyDescent="0.2">
      <c r="B14" s="56" t="s">
        <v>62</v>
      </c>
      <c r="C14" s="57">
        <v>5244</v>
      </c>
      <c r="D14" s="57">
        <v>11230</v>
      </c>
      <c r="E14" s="57">
        <v>9366</v>
      </c>
      <c r="F14" s="57">
        <v>14716</v>
      </c>
      <c r="G14" s="57">
        <v>5104</v>
      </c>
      <c r="H14" s="57">
        <v>4072</v>
      </c>
      <c r="I14" s="57">
        <v>49732</v>
      </c>
    </row>
    <row r="15" spans="2:11" x14ac:dyDescent="0.2">
      <c r="B15" s="56" t="s">
        <v>63</v>
      </c>
      <c r="C15" s="57">
        <v>1392</v>
      </c>
      <c r="D15" s="57">
        <v>4901</v>
      </c>
      <c r="E15" s="57">
        <v>11932</v>
      </c>
      <c r="F15" s="57">
        <v>32902</v>
      </c>
      <c r="G15" s="57">
        <v>4257</v>
      </c>
      <c r="H15" s="57">
        <v>1883</v>
      </c>
      <c r="I15" s="57">
        <v>57267</v>
      </c>
    </row>
    <row r="16" spans="2:11" x14ac:dyDescent="0.2">
      <c r="B16" s="56" t="s">
        <v>64</v>
      </c>
      <c r="C16" s="57">
        <v>2422</v>
      </c>
      <c r="D16" s="57">
        <v>6578</v>
      </c>
      <c r="E16" s="57">
        <v>15592</v>
      </c>
      <c r="F16" s="57">
        <v>20764</v>
      </c>
      <c r="G16" s="57">
        <v>5095</v>
      </c>
      <c r="H16" s="57">
        <v>4036</v>
      </c>
      <c r="I16" s="57">
        <v>54487</v>
      </c>
    </row>
    <row r="17" spans="2:9" x14ac:dyDescent="0.2">
      <c r="B17" s="54" t="s">
        <v>65</v>
      </c>
      <c r="C17" s="55">
        <v>16751</v>
      </c>
      <c r="D17" s="55">
        <v>39638</v>
      </c>
      <c r="E17" s="55">
        <v>112985</v>
      </c>
      <c r="F17" s="55">
        <v>130048</v>
      </c>
      <c r="G17" s="55">
        <v>31509</v>
      </c>
      <c r="H17" s="55">
        <v>26853</v>
      </c>
      <c r="I17" s="55">
        <v>357784</v>
      </c>
    </row>
    <row r="18" spans="2:9" x14ac:dyDescent="0.2">
      <c r="B18" s="56" t="s">
        <v>66</v>
      </c>
      <c r="C18" s="57">
        <v>3940</v>
      </c>
      <c r="D18" s="57">
        <v>9014</v>
      </c>
      <c r="E18" s="57">
        <v>19837</v>
      </c>
      <c r="F18" s="57">
        <v>21576</v>
      </c>
      <c r="G18" s="57">
        <v>5629</v>
      </c>
      <c r="H18" s="57">
        <v>3915</v>
      </c>
      <c r="I18" s="57">
        <v>63911</v>
      </c>
    </row>
    <row r="19" spans="2:9" x14ac:dyDescent="0.2">
      <c r="B19" s="56" t="s">
        <v>67</v>
      </c>
      <c r="C19" s="57">
        <v>161</v>
      </c>
      <c r="D19" s="57">
        <v>234</v>
      </c>
      <c r="E19" s="57">
        <v>413</v>
      </c>
      <c r="F19" s="57">
        <v>1528</v>
      </c>
      <c r="G19" s="57">
        <v>2188</v>
      </c>
      <c r="H19" s="57">
        <v>2660</v>
      </c>
      <c r="I19" s="57">
        <v>7184</v>
      </c>
    </row>
    <row r="20" spans="2:9" x14ac:dyDescent="0.2">
      <c r="B20" s="56" t="s">
        <v>68</v>
      </c>
      <c r="C20" s="57">
        <v>12650</v>
      </c>
      <c r="D20" s="57">
        <v>30390</v>
      </c>
      <c r="E20" s="57">
        <v>92735</v>
      </c>
      <c r="F20" s="57">
        <v>106944</v>
      </c>
      <c r="G20" s="57">
        <v>23692</v>
      </c>
      <c r="H20" s="57">
        <v>20278</v>
      </c>
      <c r="I20" s="57">
        <v>286689</v>
      </c>
    </row>
    <row r="21" spans="2:9" x14ac:dyDescent="0.2">
      <c r="B21" s="54" t="s">
        <v>69</v>
      </c>
      <c r="C21" s="55">
        <v>3756</v>
      </c>
      <c r="D21" s="55">
        <v>10759</v>
      </c>
      <c r="E21" s="55">
        <v>14767</v>
      </c>
      <c r="F21" s="55">
        <v>14686</v>
      </c>
      <c r="G21" s="55">
        <v>1746</v>
      </c>
      <c r="H21" s="55">
        <v>1071</v>
      </c>
      <c r="I21" s="55">
        <v>46785</v>
      </c>
    </row>
    <row r="22" spans="2:9" x14ac:dyDescent="0.2">
      <c r="B22" s="56" t="s">
        <v>70</v>
      </c>
      <c r="C22" s="57">
        <v>431</v>
      </c>
      <c r="D22" s="57">
        <v>443</v>
      </c>
      <c r="E22" s="57">
        <v>675</v>
      </c>
      <c r="F22" s="57">
        <v>478</v>
      </c>
      <c r="G22" s="57">
        <v>49</v>
      </c>
      <c r="H22" s="57">
        <v>33</v>
      </c>
      <c r="I22" s="57">
        <v>2109</v>
      </c>
    </row>
    <row r="23" spans="2:9" x14ac:dyDescent="0.2">
      <c r="B23" s="56" t="s">
        <v>71</v>
      </c>
      <c r="C23" s="57">
        <v>2506</v>
      </c>
      <c r="D23" s="57">
        <v>7033</v>
      </c>
      <c r="E23" s="57">
        <v>8420</v>
      </c>
      <c r="F23" s="57">
        <v>5012</v>
      </c>
      <c r="G23" s="57">
        <v>803</v>
      </c>
      <c r="H23" s="57">
        <v>528</v>
      </c>
      <c r="I23" s="57">
        <v>24302</v>
      </c>
    </row>
    <row r="24" spans="2:9" x14ac:dyDescent="0.2">
      <c r="B24" s="56" t="s">
        <v>72</v>
      </c>
      <c r="C24" s="57">
        <v>461</v>
      </c>
      <c r="D24" s="57">
        <v>1324</v>
      </c>
      <c r="E24" s="57">
        <v>3321</v>
      </c>
      <c r="F24" s="57">
        <v>7792</v>
      </c>
      <c r="G24" s="57">
        <v>698</v>
      </c>
      <c r="H24" s="57">
        <v>392</v>
      </c>
      <c r="I24" s="57">
        <v>13988</v>
      </c>
    </row>
    <row r="25" spans="2:9" x14ac:dyDescent="0.2">
      <c r="B25" s="56" t="s">
        <v>73</v>
      </c>
      <c r="C25" s="57">
        <v>358</v>
      </c>
      <c r="D25" s="57">
        <v>1959</v>
      </c>
      <c r="E25" s="57">
        <v>2351</v>
      </c>
      <c r="F25" s="57">
        <v>1404</v>
      </c>
      <c r="G25" s="57">
        <v>196</v>
      </c>
      <c r="H25" s="57">
        <v>118</v>
      </c>
      <c r="I25" s="57">
        <v>6386</v>
      </c>
    </row>
    <row r="26" spans="2:9" x14ac:dyDescent="0.2">
      <c r="B26" s="54" t="s">
        <v>159</v>
      </c>
      <c r="C26" s="55">
        <v>3807</v>
      </c>
      <c r="D26" s="55">
        <v>4268</v>
      </c>
      <c r="E26" s="55">
        <v>624</v>
      </c>
      <c r="F26" s="55">
        <v>79</v>
      </c>
      <c r="G26" s="55">
        <v>3</v>
      </c>
      <c r="H26" s="55"/>
      <c r="I26" s="55">
        <v>8781</v>
      </c>
    </row>
    <row r="27" spans="2:9" x14ac:dyDescent="0.2">
      <c r="B27" s="139" t="s">
        <v>179</v>
      </c>
      <c r="C27" s="140">
        <v>93046</v>
      </c>
      <c r="D27" s="140">
        <v>259378</v>
      </c>
      <c r="E27" s="140">
        <v>478442</v>
      </c>
      <c r="F27" s="140">
        <v>499260</v>
      </c>
      <c r="G27" s="140">
        <v>115286</v>
      </c>
      <c r="H27" s="140">
        <v>101990</v>
      </c>
      <c r="I27" s="140">
        <v>1547402</v>
      </c>
    </row>
    <row r="28" spans="2:9" x14ac:dyDescent="0.2">
      <c r="B28" s="111" t="s">
        <v>276</v>
      </c>
    </row>
  </sheetData>
  <mergeCells count="3">
    <mergeCell ref="B2:I2"/>
    <mergeCell ref="B1:I1"/>
    <mergeCell ref="B3:I3"/>
  </mergeCell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3061-08B5-4C42-9503-5CEFCDBF4785}">
  <dimension ref="B1:F18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11.85546875" style="1" customWidth="1"/>
    <col min="3" max="3" width="8" style="1" customWidth="1"/>
    <col min="4" max="4" width="8.42578125" style="1" customWidth="1"/>
    <col min="5" max="5" width="9" style="1" bestFit="1" customWidth="1"/>
    <col min="6" max="6" width="9.5703125" style="1" customWidth="1"/>
    <col min="7" max="16384" width="9.140625" style="1"/>
  </cols>
  <sheetData>
    <row r="1" spans="2:6" ht="16.5" customHeight="1" x14ac:dyDescent="0.2">
      <c r="B1" s="190" t="s">
        <v>133</v>
      </c>
      <c r="C1" s="190"/>
      <c r="D1" s="190"/>
      <c r="E1" s="190"/>
      <c r="F1" s="190"/>
    </row>
    <row r="2" spans="2:6" ht="24" customHeight="1" x14ac:dyDescent="0.2">
      <c r="B2" s="221" t="s">
        <v>74</v>
      </c>
      <c r="C2" s="221"/>
      <c r="D2" s="221"/>
      <c r="E2" s="221"/>
      <c r="F2" s="221"/>
    </row>
    <row r="3" spans="2:6" x14ac:dyDescent="0.2">
      <c r="B3" s="220" t="s">
        <v>271</v>
      </c>
      <c r="C3" s="220"/>
      <c r="D3" s="220"/>
      <c r="E3" s="220"/>
      <c r="F3" s="220"/>
    </row>
    <row r="4" spans="2:6" ht="24.75" customHeight="1" x14ac:dyDescent="0.2">
      <c r="B4" s="222" t="s">
        <v>0</v>
      </c>
      <c r="C4" s="223" t="s">
        <v>105</v>
      </c>
      <c r="D4" s="223"/>
      <c r="E4" s="219" t="s">
        <v>106</v>
      </c>
      <c r="F4" s="219"/>
    </row>
    <row r="5" spans="2:6" x14ac:dyDescent="0.2">
      <c r="B5" s="222"/>
      <c r="C5" s="94">
        <v>2020</v>
      </c>
      <c r="D5" s="94">
        <v>2021</v>
      </c>
      <c r="E5" s="100" t="s">
        <v>90</v>
      </c>
      <c r="F5" s="100" t="s">
        <v>91</v>
      </c>
    </row>
    <row r="6" spans="2:6" x14ac:dyDescent="0.2">
      <c r="B6" s="36" t="s">
        <v>1</v>
      </c>
      <c r="C6" s="32">
        <v>91388</v>
      </c>
      <c r="D6" s="32">
        <v>90873</v>
      </c>
      <c r="E6" s="32">
        <f t="shared" ref="E6:E11" si="0">+(D6-C6)</f>
        <v>-515</v>
      </c>
      <c r="F6" s="90">
        <f t="shared" ref="F6:F11" si="1">+E6/C6</f>
        <v>-5.6353131702192851E-3</v>
      </c>
    </row>
    <row r="7" spans="2:6" x14ac:dyDescent="0.2">
      <c r="B7" s="36" t="s">
        <v>2</v>
      </c>
      <c r="C7" s="32">
        <v>91880</v>
      </c>
      <c r="D7" s="32">
        <v>91511</v>
      </c>
      <c r="E7" s="32">
        <f t="shared" si="0"/>
        <v>-369</v>
      </c>
      <c r="F7" s="90">
        <f t="shared" si="1"/>
        <v>-4.016107966913365E-3</v>
      </c>
    </row>
    <row r="8" spans="2:6" x14ac:dyDescent="0.2">
      <c r="B8" s="36" t="s">
        <v>3</v>
      </c>
      <c r="C8" s="32">
        <v>92233</v>
      </c>
      <c r="D8" s="32">
        <v>94486</v>
      </c>
      <c r="E8" s="32">
        <f t="shared" si="0"/>
        <v>2253</v>
      </c>
      <c r="F8" s="90">
        <f t="shared" si="1"/>
        <v>2.4427265729185865E-2</v>
      </c>
    </row>
    <row r="9" spans="2:6" x14ac:dyDescent="0.2">
      <c r="B9" s="36" t="s">
        <v>4</v>
      </c>
      <c r="C9" s="32">
        <v>69028</v>
      </c>
      <c r="D9" s="32">
        <v>96267</v>
      </c>
      <c r="E9" s="32">
        <f t="shared" si="0"/>
        <v>27239</v>
      </c>
      <c r="F9" s="90">
        <f t="shared" si="1"/>
        <v>0.3946079851654401</v>
      </c>
    </row>
    <row r="10" spans="2:6" x14ac:dyDescent="0.2">
      <c r="B10" s="36" t="s">
        <v>5</v>
      </c>
      <c r="C10" s="32">
        <v>68985</v>
      </c>
      <c r="D10" s="32">
        <v>97864</v>
      </c>
      <c r="E10" s="32">
        <f t="shared" si="0"/>
        <v>28879</v>
      </c>
      <c r="F10" s="90">
        <f t="shared" si="1"/>
        <v>0.41862723780532002</v>
      </c>
    </row>
    <row r="11" spans="2:6" x14ac:dyDescent="0.2">
      <c r="B11" s="36" t="s">
        <v>6</v>
      </c>
      <c r="C11" s="32">
        <v>79694</v>
      </c>
      <c r="D11" s="150">
        <v>98534</v>
      </c>
      <c r="E11" s="88">
        <f t="shared" si="0"/>
        <v>18840</v>
      </c>
      <c r="F11" s="83">
        <f t="shared" si="1"/>
        <v>0.23640424624187517</v>
      </c>
    </row>
    <row r="12" spans="2:6" x14ac:dyDescent="0.2">
      <c r="B12" s="36" t="s">
        <v>7</v>
      </c>
      <c r="C12" s="32">
        <v>83459</v>
      </c>
      <c r="D12" s="104"/>
      <c r="E12" s="104"/>
      <c r="F12" s="104"/>
    </row>
    <row r="13" spans="2:6" x14ac:dyDescent="0.2">
      <c r="B13" s="36" t="s">
        <v>8</v>
      </c>
      <c r="C13" s="32">
        <v>84866</v>
      </c>
      <c r="D13" s="104"/>
      <c r="E13" s="104"/>
      <c r="F13" s="104"/>
    </row>
    <row r="14" spans="2:6" x14ac:dyDescent="0.2">
      <c r="B14" s="36" t="s">
        <v>9</v>
      </c>
      <c r="C14" s="32">
        <v>86422</v>
      </c>
      <c r="D14" s="104"/>
      <c r="E14" s="104"/>
      <c r="F14" s="104"/>
    </row>
    <row r="15" spans="2:6" x14ac:dyDescent="0.2">
      <c r="B15" s="36" t="s">
        <v>10</v>
      </c>
      <c r="C15" s="32">
        <v>88004</v>
      </c>
      <c r="D15" s="104"/>
      <c r="E15" s="104"/>
      <c r="F15" s="104"/>
    </row>
    <row r="16" spans="2:6" x14ac:dyDescent="0.2">
      <c r="B16" s="36" t="s">
        <v>11</v>
      </c>
      <c r="C16" s="32">
        <v>89202</v>
      </c>
      <c r="D16" s="104"/>
      <c r="E16" s="104"/>
      <c r="F16" s="104"/>
    </row>
    <row r="17" spans="2:6" x14ac:dyDescent="0.2">
      <c r="B17" s="36" t="s">
        <v>12</v>
      </c>
      <c r="C17" s="32">
        <v>89965</v>
      </c>
      <c r="D17" s="104"/>
      <c r="E17" s="104"/>
      <c r="F17" s="104"/>
    </row>
    <row r="18" spans="2:6" x14ac:dyDescent="0.2">
      <c r="B18" s="111" t="s">
        <v>276</v>
      </c>
    </row>
  </sheetData>
  <mergeCells count="6">
    <mergeCell ref="E4:F4"/>
    <mergeCell ref="B3:F3"/>
    <mergeCell ref="B2:F2"/>
    <mergeCell ref="B1:F1"/>
    <mergeCell ref="B4:B5"/>
    <mergeCell ref="C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718A-9FB7-4588-8269-4CDD82676DA1}">
  <dimension ref="B1:D39"/>
  <sheetViews>
    <sheetView showGridLines="0" workbookViewId="0">
      <selection activeCell="B2" sqref="B2:D2"/>
    </sheetView>
  </sheetViews>
  <sheetFormatPr defaultRowHeight="12.75" x14ac:dyDescent="0.2"/>
  <cols>
    <col min="1" max="1" width="9.140625" style="1"/>
    <col min="2" max="2" width="26.140625" style="1" customWidth="1"/>
    <col min="3" max="3" width="19.42578125" style="1" customWidth="1"/>
    <col min="4" max="4" width="21.5703125" style="7" bestFit="1" customWidth="1"/>
    <col min="5" max="16384" width="9.140625" style="1"/>
  </cols>
  <sheetData>
    <row r="1" spans="2:4" x14ac:dyDescent="0.2">
      <c r="B1" s="212" t="s">
        <v>134</v>
      </c>
      <c r="C1" s="212"/>
      <c r="D1" s="212"/>
    </row>
    <row r="2" spans="2:4" x14ac:dyDescent="0.2">
      <c r="B2" s="212" t="s">
        <v>129</v>
      </c>
      <c r="C2" s="212"/>
      <c r="D2" s="212"/>
    </row>
    <row r="3" spans="2:4" x14ac:dyDescent="0.2">
      <c r="B3" s="216" t="s">
        <v>271</v>
      </c>
      <c r="C3" s="216"/>
      <c r="D3" s="216"/>
    </row>
    <row r="4" spans="2:4" x14ac:dyDescent="0.2">
      <c r="B4" s="29" t="s">
        <v>19</v>
      </c>
      <c r="C4" s="94" t="s">
        <v>196</v>
      </c>
      <c r="D4" s="151" t="s">
        <v>296</v>
      </c>
    </row>
    <row r="5" spans="2:4" x14ac:dyDescent="0.2">
      <c r="B5" s="62" t="s">
        <v>20</v>
      </c>
      <c r="C5" s="103">
        <v>34835</v>
      </c>
      <c r="D5" s="183">
        <v>0.35353279071183552</v>
      </c>
    </row>
    <row r="6" spans="2:4" x14ac:dyDescent="0.2">
      <c r="B6" s="62" t="s">
        <v>21</v>
      </c>
      <c r="C6" s="103">
        <v>16124</v>
      </c>
      <c r="D6" s="183">
        <v>0.16363894696246981</v>
      </c>
    </row>
    <row r="7" spans="2:4" x14ac:dyDescent="0.2">
      <c r="B7" s="62" t="s">
        <v>22</v>
      </c>
      <c r="C7" s="103">
        <v>14784</v>
      </c>
      <c r="D7" s="183">
        <v>0.1500395802464124</v>
      </c>
    </row>
    <row r="8" spans="2:4" x14ac:dyDescent="0.2">
      <c r="B8" s="62" t="s">
        <v>23</v>
      </c>
      <c r="C8" s="103">
        <v>3729</v>
      </c>
      <c r="D8" s="183">
        <v>3.7844804838938845E-2</v>
      </c>
    </row>
    <row r="9" spans="2:4" x14ac:dyDescent="0.2">
      <c r="B9" s="62" t="s">
        <v>26</v>
      </c>
      <c r="C9" s="103">
        <v>3549</v>
      </c>
      <c r="D9" s="183">
        <v>3.6018024235289339E-2</v>
      </c>
    </row>
    <row r="10" spans="2:4" x14ac:dyDescent="0.2">
      <c r="B10" s="62" t="s">
        <v>28</v>
      </c>
      <c r="C10" s="103">
        <v>3296</v>
      </c>
      <c r="D10" s="183">
        <v>3.3450382609048653E-2</v>
      </c>
    </row>
    <row r="11" spans="2:4" x14ac:dyDescent="0.2">
      <c r="B11" s="62" t="s">
        <v>24</v>
      </c>
      <c r="C11" s="103">
        <v>2651</v>
      </c>
      <c r="D11" s="183">
        <v>2.6904418779304606E-2</v>
      </c>
    </row>
    <row r="12" spans="2:4" x14ac:dyDescent="0.2">
      <c r="B12" s="62" t="s">
        <v>29</v>
      </c>
      <c r="C12" s="103">
        <v>2491</v>
      </c>
      <c r="D12" s="183">
        <v>2.5280613798282826E-2</v>
      </c>
    </row>
    <row r="13" spans="2:4" x14ac:dyDescent="0.2">
      <c r="B13" s="62" t="s">
        <v>25</v>
      </c>
      <c r="C13" s="103">
        <v>1896</v>
      </c>
      <c r="D13" s="183">
        <v>1.9242089025108086E-2</v>
      </c>
    </row>
    <row r="14" spans="2:4" x14ac:dyDescent="0.2">
      <c r="B14" s="62" t="s">
        <v>31</v>
      </c>
      <c r="C14" s="103">
        <v>1886</v>
      </c>
      <c r="D14" s="183">
        <v>1.9140601213794222E-2</v>
      </c>
    </row>
    <row r="15" spans="2:4" x14ac:dyDescent="0.2">
      <c r="B15" s="62" t="s">
        <v>27</v>
      </c>
      <c r="C15" s="103">
        <v>1855</v>
      </c>
      <c r="D15" s="183">
        <v>1.8825988998721253E-2</v>
      </c>
    </row>
    <row r="16" spans="2:4" x14ac:dyDescent="0.2">
      <c r="B16" s="62" t="s">
        <v>32</v>
      </c>
      <c r="C16" s="103">
        <v>1419</v>
      </c>
      <c r="D16" s="183">
        <v>1.4401120425436904E-2</v>
      </c>
    </row>
    <row r="17" spans="2:4" x14ac:dyDescent="0.2">
      <c r="B17" s="62" t="s">
        <v>30</v>
      </c>
      <c r="C17" s="103">
        <v>1293</v>
      </c>
      <c r="D17" s="183">
        <v>1.3122374002882254E-2</v>
      </c>
    </row>
    <row r="18" spans="2:4" x14ac:dyDescent="0.2">
      <c r="B18" s="62" t="s">
        <v>33</v>
      </c>
      <c r="C18" s="103">
        <v>1021</v>
      </c>
      <c r="D18" s="183">
        <v>1.036190553514523E-2</v>
      </c>
    </row>
    <row r="19" spans="2:4" x14ac:dyDescent="0.2">
      <c r="B19" s="62" t="s">
        <v>39</v>
      </c>
      <c r="C19" s="103">
        <v>882</v>
      </c>
      <c r="D19" s="183">
        <v>8.9512249578825587E-3</v>
      </c>
    </row>
    <row r="20" spans="2:4" x14ac:dyDescent="0.2">
      <c r="B20" s="62" t="s">
        <v>35</v>
      </c>
      <c r="C20" s="103">
        <v>842</v>
      </c>
      <c r="D20" s="183">
        <v>8.5452737126271126E-3</v>
      </c>
    </row>
    <row r="21" spans="2:4" x14ac:dyDescent="0.2">
      <c r="B21" s="62" t="s">
        <v>37</v>
      </c>
      <c r="C21" s="103">
        <v>757</v>
      </c>
      <c r="D21" s="183">
        <v>7.6826273164592928E-3</v>
      </c>
    </row>
    <row r="22" spans="2:4" x14ac:dyDescent="0.2">
      <c r="B22" s="62" t="s">
        <v>41</v>
      </c>
      <c r="C22" s="103">
        <v>696</v>
      </c>
      <c r="D22" s="183">
        <v>7.0635516674447396E-3</v>
      </c>
    </row>
    <row r="23" spans="2:4" x14ac:dyDescent="0.2">
      <c r="B23" s="62" t="s">
        <v>38</v>
      </c>
      <c r="C23" s="103">
        <v>638</v>
      </c>
      <c r="D23" s="183">
        <v>6.4749223618243449E-3</v>
      </c>
    </row>
    <row r="24" spans="2:4" x14ac:dyDescent="0.2">
      <c r="B24" s="62" t="s">
        <v>36</v>
      </c>
      <c r="C24" s="103">
        <v>591</v>
      </c>
      <c r="D24" s="183">
        <v>5.9979296486491977E-3</v>
      </c>
    </row>
    <row r="25" spans="2:4" x14ac:dyDescent="0.2">
      <c r="B25" s="62" t="s">
        <v>40</v>
      </c>
      <c r="C25" s="103">
        <v>562</v>
      </c>
      <c r="D25" s="183">
        <v>5.7036149958389999E-3</v>
      </c>
    </row>
    <row r="26" spans="2:4" x14ac:dyDescent="0.2">
      <c r="B26" s="62" t="s">
        <v>34</v>
      </c>
      <c r="C26" s="103">
        <v>547</v>
      </c>
      <c r="D26" s="183">
        <v>5.5513832788682081E-3</v>
      </c>
    </row>
    <row r="27" spans="2:4" x14ac:dyDescent="0.2">
      <c r="B27" s="62" t="s">
        <v>42</v>
      </c>
      <c r="C27" s="103">
        <v>391</v>
      </c>
      <c r="D27" s="183">
        <v>3.9681734223719735E-3</v>
      </c>
    </row>
    <row r="28" spans="2:4" x14ac:dyDescent="0.2">
      <c r="B28" s="62" t="s">
        <v>43</v>
      </c>
      <c r="C28" s="103">
        <v>377</v>
      </c>
      <c r="D28" s="183">
        <v>3.8260904865325676E-3</v>
      </c>
    </row>
    <row r="29" spans="2:4" x14ac:dyDescent="0.2">
      <c r="B29" s="62" t="s">
        <v>45</v>
      </c>
      <c r="C29" s="103">
        <v>348</v>
      </c>
      <c r="D29" s="183">
        <v>3.5317758337223698E-3</v>
      </c>
    </row>
    <row r="30" spans="2:4" x14ac:dyDescent="0.2">
      <c r="B30" s="62" t="s">
        <v>44</v>
      </c>
      <c r="C30" s="103">
        <v>263</v>
      </c>
      <c r="D30" s="183">
        <v>2.6691294375545496E-3</v>
      </c>
    </row>
    <row r="31" spans="2:4" x14ac:dyDescent="0.2">
      <c r="B31" s="62" t="s">
        <v>46</v>
      </c>
      <c r="C31" s="103">
        <v>255</v>
      </c>
      <c r="D31" s="183">
        <v>2.5879391885034607E-3</v>
      </c>
    </row>
    <row r="32" spans="2:4" x14ac:dyDescent="0.2">
      <c r="B32" s="62" t="s">
        <v>49</v>
      </c>
      <c r="C32" s="103">
        <v>204</v>
      </c>
      <c r="D32" s="183">
        <v>2.0703513508027686E-3</v>
      </c>
    </row>
    <row r="33" spans="2:4" x14ac:dyDescent="0.2">
      <c r="B33" s="62" t="s">
        <v>48</v>
      </c>
      <c r="C33" s="103">
        <v>165</v>
      </c>
      <c r="D33" s="183">
        <v>1.6745488866787099E-3</v>
      </c>
    </row>
    <row r="34" spans="2:4" x14ac:dyDescent="0.2">
      <c r="B34" s="62" t="s">
        <v>51</v>
      </c>
      <c r="C34" s="103">
        <v>76</v>
      </c>
      <c r="D34" s="183">
        <v>7.7130736598534516E-4</v>
      </c>
    </row>
    <row r="35" spans="2:4" x14ac:dyDescent="0.2">
      <c r="B35" s="62" t="s">
        <v>47</v>
      </c>
      <c r="C35" s="103">
        <v>59</v>
      </c>
      <c r="D35" s="183">
        <v>5.9877808675178111E-4</v>
      </c>
    </row>
    <row r="36" spans="2:4" x14ac:dyDescent="0.2">
      <c r="B36" s="62" t="s">
        <v>50</v>
      </c>
      <c r="C36" s="103">
        <v>52</v>
      </c>
      <c r="D36" s="183">
        <v>5.2773661883207825E-4</v>
      </c>
    </row>
    <row r="37" spans="2:4" x14ac:dyDescent="0.2">
      <c r="B37" s="40" t="s">
        <v>160</v>
      </c>
      <c r="C37" s="34">
        <v>98534</v>
      </c>
      <c r="D37" s="184">
        <v>1</v>
      </c>
    </row>
    <row r="38" spans="2:4" x14ac:dyDescent="0.2">
      <c r="B38" s="111" t="s">
        <v>197</v>
      </c>
    </row>
    <row r="39" spans="2:4" x14ac:dyDescent="0.2">
      <c r="B39" s="111" t="s">
        <v>276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3F3A-BA6E-46D9-8C9C-C62A8A457FE0}">
  <dimension ref="B1:L9"/>
  <sheetViews>
    <sheetView showGridLines="0" workbookViewId="0">
      <selection activeCell="B2" sqref="B2:J2"/>
    </sheetView>
  </sheetViews>
  <sheetFormatPr defaultRowHeight="12.75" x14ac:dyDescent="0.2"/>
  <cols>
    <col min="1" max="1" width="9.140625" style="1"/>
    <col min="2" max="2" width="10" style="1" customWidth="1"/>
    <col min="3" max="3" width="10.7109375" style="1" customWidth="1"/>
    <col min="4" max="4" width="11.5703125" style="1" customWidth="1"/>
    <col min="5" max="5" width="12" style="1" customWidth="1"/>
    <col min="6" max="7" width="8.5703125" style="1" customWidth="1"/>
    <col min="8" max="8" width="13.85546875" style="1" customWidth="1"/>
    <col min="9" max="9" width="10.140625" style="1" customWidth="1"/>
    <col min="10" max="10" width="12.7109375" style="1" customWidth="1"/>
    <col min="11" max="11" width="10.42578125" style="1" customWidth="1"/>
    <col min="12" max="12" width="7.5703125" style="1" bestFit="1" customWidth="1"/>
    <col min="13" max="16384" width="9.140625" style="1"/>
  </cols>
  <sheetData>
    <row r="1" spans="2:12" x14ac:dyDescent="0.2">
      <c r="B1" s="212" t="s">
        <v>161</v>
      </c>
      <c r="C1" s="212"/>
      <c r="D1" s="212"/>
      <c r="E1" s="212"/>
      <c r="F1" s="212"/>
      <c r="G1" s="212"/>
      <c r="H1" s="212"/>
      <c r="I1" s="212"/>
      <c r="J1" s="212"/>
      <c r="K1" s="3"/>
      <c r="L1" s="3"/>
    </row>
    <row r="2" spans="2:12" x14ac:dyDescent="0.2">
      <c r="B2" s="212" t="s">
        <v>191</v>
      </c>
      <c r="C2" s="212"/>
      <c r="D2" s="212"/>
      <c r="E2" s="212"/>
      <c r="F2" s="212"/>
      <c r="G2" s="212"/>
      <c r="H2" s="212"/>
      <c r="I2" s="212"/>
      <c r="J2" s="212"/>
      <c r="K2" s="3"/>
      <c r="L2" s="3"/>
    </row>
    <row r="3" spans="2:12" x14ac:dyDescent="0.2">
      <c r="B3" s="215" t="s">
        <v>271</v>
      </c>
      <c r="C3" s="215"/>
      <c r="D3" s="215"/>
      <c r="E3" s="215"/>
      <c r="F3" s="215"/>
      <c r="G3" s="215"/>
      <c r="H3" s="215"/>
      <c r="I3" s="215"/>
      <c r="J3" s="215"/>
      <c r="K3" s="11"/>
      <c r="L3" s="11"/>
    </row>
    <row r="4" spans="2:12" x14ac:dyDescent="0.2">
      <c r="B4" s="203" t="s">
        <v>148</v>
      </c>
      <c r="C4" s="204"/>
      <c r="D4" s="204"/>
      <c r="E4" s="204"/>
      <c r="F4" s="205"/>
      <c r="G4" s="219" t="s">
        <v>149</v>
      </c>
      <c r="H4" s="219"/>
      <c r="I4" s="219"/>
      <c r="J4" s="219"/>
      <c r="K4" s="12"/>
    </row>
    <row r="5" spans="2:12" ht="36" x14ac:dyDescent="0.2">
      <c r="B5" s="93" t="s">
        <v>266</v>
      </c>
      <c r="C5" s="93" t="s">
        <v>267</v>
      </c>
      <c r="D5" s="93" t="s">
        <v>268</v>
      </c>
      <c r="E5" s="93" t="s">
        <v>269</v>
      </c>
      <c r="F5" s="94" t="s">
        <v>52</v>
      </c>
      <c r="G5" s="142" t="s">
        <v>266</v>
      </c>
      <c r="H5" s="142" t="s">
        <v>267</v>
      </c>
      <c r="I5" s="142" t="s">
        <v>268</v>
      </c>
      <c r="J5" s="142" t="s">
        <v>269</v>
      </c>
    </row>
    <row r="6" spans="2:12" x14ac:dyDescent="0.2">
      <c r="B6" s="32">
        <v>78464</v>
      </c>
      <c r="C6" s="32">
        <v>15768</v>
      </c>
      <c r="D6" s="32">
        <v>2771</v>
      </c>
      <c r="E6" s="32">
        <v>1531</v>
      </c>
      <c r="F6" s="32">
        <f>+SUM(B6:E6)</f>
        <v>98534</v>
      </c>
      <c r="G6" s="39">
        <v>0.79631396269308052</v>
      </c>
      <c r="H6" s="39">
        <v>0.16002598087969636</v>
      </c>
      <c r="I6" s="39">
        <v>2.8122272515070941E-2</v>
      </c>
      <c r="J6" s="39">
        <v>1.553778391215215E-2</v>
      </c>
    </row>
    <row r="7" spans="2:12" x14ac:dyDescent="0.2">
      <c r="B7" s="111" t="s">
        <v>276</v>
      </c>
      <c r="C7" s="9"/>
      <c r="D7" s="9"/>
    </row>
    <row r="8" spans="2:12" x14ac:dyDescent="0.2">
      <c r="C8" s="24"/>
    </row>
    <row r="9" spans="2:12" x14ac:dyDescent="0.2">
      <c r="C9" s="9"/>
      <c r="D9" s="9"/>
      <c r="E9" s="9"/>
      <c r="F9" s="9"/>
    </row>
  </sheetData>
  <mergeCells count="5">
    <mergeCell ref="G4:J4"/>
    <mergeCell ref="B4:F4"/>
    <mergeCell ref="B1:J1"/>
    <mergeCell ref="B2:J2"/>
    <mergeCell ref="B3:J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1C6A-A8E5-4084-BD78-F309418DD074}">
  <dimension ref="B1:L18"/>
  <sheetViews>
    <sheetView showGridLines="0" workbookViewId="0">
      <selection activeCell="B2" sqref="B2:J2"/>
    </sheetView>
  </sheetViews>
  <sheetFormatPr defaultRowHeight="12.75" x14ac:dyDescent="0.2"/>
  <cols>
    <col min="1" max="1" width="9.140625" style="1"/>
    <col min="2" max="2" width="9.7109375" style="1" bestFit="1" customWidth="1"/>
    <col min="3" max="3" width="11.140625" style="1" customWidth="1"/>
    <col min="4" max="4" width="10.5703125" style="1" bestFit="1" customWidth="1"/>
    <col min="5" max="6" width="10.5703125" style="1" customWidth="1"/>
    <col min="7" max="8" width="10" style="1" bestFit="1" customWidth="1"/>
    <col min="9" max="9" width="11" style="1" customWidth="1"/>
    <col min="10" max="10" width="9.85546875" style="7" customWidth="1"/>
    <col min="11" max="11" width="16" style="1" bestFit="1" customWidth="1"/>
    <col min="12" max="16384" width="9.140625" style="1"/>
  </cols>
  <sheetData>
    <row r="1" spans="2:11" x14ac:dyDescent="0.2">
      <c r="B1" s="190" t="s">
        <v>75</v>
      </c>
      <c r="C1" s="190"/>
      <c r="D1" s="190"/>
      <c r="E1" s="190"/>
      <c r="F1" s="190"/>
      <c r="G1" s="190"/>
      <c r="H1" s="190"/>
      <c r="I1" s="190"/>
      <c r="J1" s="190"/>
      <c r="K1" s="2"/>
    </row>
    <row r="2" spans="2:11" x14ac:dyDescent="0.2">
      <c r="B2" s="190" t="s">
        <v>278</v>
      </c>
      <c r="C2" s="190"/>
      <c r="D2" s="190"/>
      <c r="E2" s="190"/>
      <c r="F2" s="190"/>
      <c r="G2" s="190"/>
      <c r="H2" s="190"/>
      <c r="I2" s="190"/>
      <c r="J2" s="190"/>
      <c r="K2" s="2"/>
    </row>
    <row r="3" spans="2:11" x14ac:dyDescent="0.2">
      <c r="B3" s="191" t="s">
        <v>101</v>
      </c>
      <c r="C3" s="191"/>
      <c r="D3" s="191"/>
      <c r="E3" s="191"/>
      <c r="F3" s="191"/>
      <c r="G3" s="191"/>
      <c r="H3" s="191"/>
      <c r="I3" s="191"/>
      <c r="J3" s="191"/>
      <c r="K3" s="15"/>
    </row>
    <row r="4" spans="2:11" ht="25.5" customHeight="1" x14ac:dyDescent="0.2">
      <c r="B4" s="194" t="s">
        <v>0</v>
      </c>
      <c r="C4" s="195" t="s">
        <v>13</v>
      </c>
      <c r="D4" s="195"/>
      <c r="E4" s="192" t="s">
        <v>198</v>
      </c>
      <c r="F4" s="193"/>
      <c r="G4" s="195" t="s">
        <v>170</v>
      </c>
      <c r="H4" s="195"/>
      <c r="I4" s="192" t="s">
        <v>190</v>
      </c>
      <c r="J4" s="193"/>
      <c r="K4" s="12"/>
    </row>
    <row r="5" spans="2:11" x14ac:dyDescent="0.2">
      <c r="B5" s="194"/>
      <c r="C5" s="85">
        <v>2020</v>
      </c>
      <c r="D5" s="85">
        <v>2021</v>
      </c>
      <c r="E5" s="113" t="s">
        <v>90</v>
      </c>
      <c r="F5" s="113" t="s">
        <v>91</v>
      </c>
      <c r="G5" s="85">
        <v>2020</v>
      </c>
      <c r="H5" s="85">
        <v>2021</v>
      </c>
      <c r="I5" s="80" t="s">
        <v>90</v>
      </c>
      <c r="J5" s="80" t="s">
        <v>91</v>
      </c>
    </row>
    <row r="6" spans="2:11" ht="15" x14ac:dyDescent="0.25">
      <c r="B6" s="86" t="s">
        <v>1</v>
      </c>
      <c r="C6" s="87">
        <v>2115369</v>
      </c>
      <c r="D6" s="87">
        <v>1938893</v>
      </c>
      <c r="E6" s="88">
        <f>+D6-C6</f>
        <v>-176476</v>
      </c>
      <c r="F6" s="83">
        <f>+(D6-C6)/C6</f>
        <v>-8.3425634014680186E-2</v>
      </c>
      <c r="G6" s="87">
        <v>2243987</v>
      </c>
      <c r="H6" s="87">
        <v>2055328</v>
      </c>
      <c r="I6" s="88">
        <f t="shared" ref="I6:I11" si="0">+H6-G6</f>
        <v>-188659</v>
      </c>
      <c r="J6" s="83">
        <f>+(H6-G6)/G6</f>
        <v>-8.4073125200814447E-2</v>
      </c>
      <c r="K6"/>
    </row>
    <row r="7" spans="2:11" x14ac:dyDescent="0.2">
      <c r="B7" s="86" t="s">
        <v>2</v>
      </c>
      <c r="C7" s="87">
        <v>2122113</v>
      </c>
      <c r="D7" s="87">
        <v>1961338</v>
      </c>
      <c r="E7" s="88">
        <f t="shared" ref="E7:E11" si="1">+D7-C7</f>
        <v>-160775</v>
      </c>
      <c r="F7" s="83">
        <f t="shared" ref="F7:F11" si="2">+(D7-C7)/C7</f>
        <v>-7.5761752555118411E-2</v>
      </c>
      <c r="G7" s="87">
        <v>2250518</v>
      </c>
      <c r="H7" s="87">
        <v>2079028</v>
      </c>
      <c r="I7" s="88">
        <f t="shared" si="0"/>
        <v>-171490</v>
      </c>
      <c r="J7" s="83">
        <f t="shared" ref="J7:J11" si="3">+(H7-G7)/G7</f>
        <v>-7.6200234790390481E-2</v>
      </c>
    </row>
    <row r="8" spans="2:11" x14ac:dyDescent="0.2">
      <c r="B8" s="86" t="s">
        <v>3</v>
      </c>
      <c r="C8" s="87">
        <v>2107803</v>
      </c>
      <c r="D8" s="87">
        <v>1976093</v>
      </c>
      <c r="E8" s="88">
        <f t="shared" si="1"/>
        <v>-131710</v>
      </c>
      <c r="F8" s="83">
        <f t="shared" si="2"/>
        <v>-6.2486864284755264E-2</v>
      </c>
      <c r="G8" s="87">
        <v>2232860</v>
      </c>
      <c r="H8" s="87">
        <v>2098961</v>
      </c>
      <c r="I8" s="88">
        <f t="shared" si="0"/>
        <v>-133899</v>
      </c>
      <c r="J8" s="83">
        <f t="shared" si="3"/>
        <v>-5.9967485646211585E-2</v>
      </c>
    </row>
    <row r="9" spans="2:11" x14ac:dyDescent="0.2">
      <c r="B9" s="86" t="s">
        <v>4</v>
      </c>
      <c r="C9" s="87">
        <v>1604241</v>
      </c>
      <c r="D9" s="87">
        <v>2008133</v>
      </c>
      <c r="E9" s="88">
        <f t="shared" si="1"/>
        <v>403892</v>
      </c>
      <c r="F9" s="83">
        <f t="shared" si="2"/>
        <v>0.25176516495962886</v>
      </c>
      <c r="G9" s="87">
        <v>1706218</v>
      </c>
      <c r="H9" s="87">
        <v>2134184</v>
      </c>
      <c r="I9" s="88">
        <f t="shared" si="0"/>
        <v>427966</v>
      </c>
      <c r="J9" s="83">
        <f t="shared" si="3"/>
        <v>0.25082726826232055</v>
      </c>
    </row>
    <row r="10" spans="2:11" x14ac:dyDescent="0.2">
      <c r="B10" s="86" t="s">
        <v>5</v>
      </c>
      <c r="C10" s="87">
        <v>1591820</v>
      </c>
      <c r="D10" s="87">
        <v>2036411</v>
      </c>
      <c r="E10" s="88">
        <f t="shared" si="1"/>
        <v>444591</v>
      </c>
      <c r="F10" s="83">
        <f t="shared" si="2"/>
        <v>0.27929728235604528</v>
      </c>
      <c r="G10" s="87">
        <v>1690146</v>
      </c>
      <c r="H10" s="87">
        <v>2164167</v>
      </c>
      <c r="I10" s="88">
        <f t="shared" si="0"/>
        <v>474021</v>
      </c>
      <c r="J10" s="83">
        <f t="shared" si="3"/>
        <v>0.28046156959221274</v>
      </c>
    </row>
    <row r="11" spans="2:11" x14ac:dyDescent="0.2">
      <c r="B11" s="86" t="s">
        <v>6</v>
      </c>
      <c r="C11" s="87">
        <v>1790106</v>
      </c>
      <c r="D11" s="87">
        <v>2046053</v>
      </c>
      <c r="E11" s="88">
        <f t="shared" si="1"/>
        <v>255947</v>
      </c>
      <c r="F11" s="83">
        <f t="shared" si="2"/>
        <v>0.14297868394385585</v>
      </c>
      <c r="G11" s="87">
        <v>1899238</v>
      </c>
      <c r="H11" s="87">
        <v>2168377</v>
      </c>
      <c r="I11" s="88">
        <f t="shared" si="0"/>
        <v>269139</v>
      </c>
      <c r="J11" s="83">
        <f t="shared" si="3"/>
        <v>0.14170893800566334</v>
      </c>
    </row>
    <row r="12" spans="2:11" x14ac:dyDescent="0.2">
      <c r="B12" s="86" t="s">
        <v>7</v>
      </c>
      <c r="C12" s="87">
        <v>1857991</v>
      </c>
      <c r="D12" s="87"/>
      <c r="E12" s="87"/>
      <c r="F12" s="87"/>
      <c r="G12" s="87">
        <v>1977377</v>
      </c>
      <c r="H12" s="87"/>
      <c r="I12" s="88"/>
      <c r="J12" s="89"/>
    </row>
    <row r="13" spans="2:11" x14ac:dyDescent="0.2">
      <c r="B13" s="86" t="s">
        <v>8</v>
      </c>
      <c r="C13" s="87">
        <v>1846117</v>
      </c>
      <c r="D13" s="87"/>
      <c r="E13" s="87"/>
      <c r="F13" s="87"/>
      <c r="G13" s="87">
        <v>1953783</v>
      </c>
      <c r="H13" s="87"/>
      <c r="I13" s="88"/>
      <c r="J13" s="89"/>
    </row>
    <row r="14" spans="2:11" x14ac:dyDescent="0.2">
      <c r="B14" s="86" t="s">
        <v>9</v>
      </c>
      <c r="C14" s="87">
        <v>1871459</v>
      </c>
      <c r="D14" s="87"/>
      <c r="E14" s="87"/>
      <c r="F14" s="87"/>
      <c r="G14" s="87">
        <v>1984089</v>
      </c>
      <c r="H14" s="87"/>
      <c r="I14" s="88"/>
      <c r="J14" s="89"/>
    </row>
    <row r="15" spans="2:11" x14ac:dyDescent="0.2">
      <c r="B15" s="86" t="s">
        <v>10</v>
      </c>
      <c r="C15" s="87">
        <v>1888893</v>
      </c>
      <c r="D15" s="87"/>
      <c r="E15" s="87"/>
      <c r="F15" s="87"/>
      <c r="G15" s="87">
        <v>2003680</v>
      </c>
      <c r="H15" s="87"/>
      <c r="I15" s="88"/>
      <c r="J15" s="89"/>
    </row>
    <row r="16" spans="2:11" x14ac:dyDescent="0.2">
      <c r="B16" s="86" t="s">
        <v>11</v>
      </c>
      <c r="C16" s="87">
        <v>1917951</v>
      </c>
      <c r="D16" s="87"/>
      <c r="E16" s="87"/>
      <c r="F16" s="87"/>
      <c r="G16" s="87">
        <v>2033157</v>
      </c>
      <c r="H16" s="87"/>
      <c r="I16" s="88"/>
      <c r="J16" s="89"/>
    </row>
    <row r="17" spans="2:12" x14ac:dyDescent="0.2">
      <c r="B17" s="86" t="s">
        <v>12</v>
      </c>
      <c r="C17" s="87">
        <v>1920083</v>
      </c>
      <c r="D17" s="87"/>
      <c r="E17" s="87"/>
      <c r="F17" s="87"/>
      <c r="G17" s="87">
        <v>2034858</v>
      </c>
      <c r="H17" s="87"/>
      <c r="I17" s="88"/>
      <c r="J17" s="89"/>
      <c r="L17" s="9"/>
    </row>
    <row r="18" spans="2:12" x14ac:dyDescent="0.2">
      <c r="B18" s="111" t="s">
        <v>276</v>
      </c>
    </row>
  </sheetData>
  <mergeCells count="8">
    <mergeCell ref="B1:J1"/>
    <mergeCell ref="B2:J2"/>
    <mergeCell ref="B3:J3"/>
    <mergeCell ref="I4:J4"/>
    <mergeCell ref="B4:B5"/>
    <mergeCell ref="C4:D4"/>
    <mergeCell ref="G4:H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650-A665-49FD-87FD-9BA7BDC642DF}">
  <dimension ref="B1:D28"/>
  <sheetViews>
    <sheetView showGridLines="0" workbookViewId="0">
      <selection activeCell="B2" sqref="B2:D2"/>
    </sheetView>
  </sheetViews>
  <sheetFormatPr defaultRowHeight="12.75" x14ac:dyDescent="0.2"/>
  <cols>
    <col min="1" max="1" width="9.140625" style="1"/>
    <col min="2" max="2" width="41" style="1" bestFit="1" customWidth="1"/>
    <col min="3" max="3" width="23.42578125" style="1" customWidth="1"/>
    <col min="4" max="4" width="26.28515625" style="1" customWidth="1"/>
    <col min="5" max="16384" width="9.140625" style="1"/>
  </cols>
  <sheetData>
    <row r="1" spans="2:4" x14ac:dyDescent="0.2">
      <c r="B1" s="212" t="s">
        <v>162</v>
      </c>
      <c r="C1" s="212"/>
      <c r="D1" s="212"/>
    </row>
    <row r="2" spans="2:4" x14ac:dyDescent="0.2">
      <c r="B2" s="212" t="s">
        <v>175</v>
      </c>
      <c r="C2" s="212"/>
      <c r="D2" s="212"/>
    </row>
    <row r="3" spans="2:4" x14ac:dyDescent="0.2">
      <c r="B3" s="224" t="s">
        <v>271</v>
      </c>
      <c r="C3" s="224"/>
      <c r="D3" s="224"/>
    </row>
    <row r="4" spans="2:4" x14ac:dyDescent="0.2">
      <c r="B4" s="44" t="s">
        <v>84</v>
      </c>
      <c r="C4" s="94" t="s">
        <v>105</v>
      </c>
      <c r="D4" s="154" t="s">
        <v>107</v>
      </c>
    </row>
    <row r="5" spans="2:4" x14ac:dyDescent="0.2">
      <c r="B5" s="45" t="s">
        <v>53</v>
      </c>
      <c r="C5" s="101">
        <v>82335</v>
      </c>
      <c r="D5" s="274">
        <v>0.83559989445267624</v>
      </c>
    </row>
    <row r="6" spans="2:4" x14ac:dyDescent="0.2">
      <c r="B6" s="36" t="s">
        <v>56</v>
      </c>
      <c r="C6" s="32">
        <v>33442</v>
      </c>
      <c r="D6" s="39">
        <v>0.33939553859581462</v>
      </c>
    </row>
    <row r="7" spans="2:4" x14ac:dyDescent="0.2">
      <c r="B7" s="36" t="s">
        <v>61</v>
      </c>
      <c r="C7" s="32">
        <v>21452</v>
      </c>
      <c r="D7" s="39">
        <v>0.21771165283049507</v>
      </c>
    </row>
    <row r="8" spans="2:4" x14ac:dyDescent="0.2">
      <c r="B8" s="36" t="s">
        <v>59</v>
      </c>
      <c r="C8" s="32">
        <v>6282</v>
      </c>
      <c r="D8" s="39">
        <v>6.3754643067367611E-2</v>
      </c>
    </row>
    <row r="9" spans="2:4" x14ac:dyDescent="0.2">
      <c r="B9" s="36" t="s">
        <v>55</v>
      </c>
      <c r="C9" s="32">
        <v>5467</v>
      </c>
      <c r="D9" s="39">
        <v>5.548338644528792E-2</v>
      </c>
    </row>
    <row r="10" spans="2:4" x14ac:dyDescent="0.2">
      <c r="B10" s="36" t="s">
        <v>63</v>
      </c>
      <c r="C10" s="32">
        <v>4333</v>
      </c>
      <c r="D10" s="39">
        <v>4.3974668642296058E-2</v>
      </c>
    </row>
    <row r="11" spans="2:4" x14ac:dyDescent="0.2">
      <c r="B11" s="36" t="s">
        <v>64</v>
      </c>
      <c r="C11" s="32">
        <v>3993</v>
      </c>
      <c r="D11" s="39">
        <v>4.0524083057624782E-2</v>
      </c>
    </row>
    <row r="12" spans="2:4" x14ac:dyDescent="0.2">
      <c r="B12" s="36" t="s">
        <v>60</v>
      </c>
      <c r="C12" s="32">
        <v>3194</v>
      </c>
      <c r="D12" s="39">
        <v>3.2415206933647266E-2</v>
      </c>
    </row>
    <row r="13" spans="2:4" x14ac:dyDescent="0.2">
      <c r="B13" s="36" t="s">
        <v>62</v>
      </c>
      <c r="C13" s="32">
        <v>1952</v>
      </c>
      <c r="D13" s="39">
        <v>1.9810420768465706E-2</v>
      </c>
    </row>
    <row r="14" spans="2:4" x14ac:dyDescent="0.2">
      <c r="B14" s="36" t="s">
        <v>57</v>
      </c>
      <c r="C14" s="65">
        <v>1060</v>
      </c>
      <c r="D14" s="39">
        <v>1.0757707999269287E-2</v>
      </c>
    </row>
    <row r="15" spans="2:4" x14ac:dyDescent="0.2">
      <c r="B15" s="36" t="s">
        <v>58</v>
      </c>
      <c r="C15" s="65">
        <v>629</v>
      </c>
      <c r="D15" s="39">
        <v>6.3835833316418702E-3</v>
      </c>
    </row>
    <row r="16" spans="2:4" x14ac:dyDescent="0.2">
      <c r="B16" s="36" t="s">
        <v>54</v>
      </c>
      <c r="C16" s="65">
        <v>531</v>
      </c>
      <c r="D16" s="39">
        <v>5.3890027807660303E-3</v>
      </c>
    </row>
    <row r="17" spans="2:4" x14ac:dyDescent="0.2">
      <c r="B17" s="45" t="s">
        <v>65</v>
      </c>
      <c r="C17" s="101">
        <v>13203</v>
      </c>
      <c r="D17" s="274">
        <v>0.13399435727769096</v>
      </c>
    </row>
    <row r="18" spans="2:4" x14ac:dyDescent="0.2">
      <c r="B18" s="36" t="s">
        <v>68</v>
      </c>
      <c r="C18" s="32">
        <v>6628</v>
      </c>
      <c r="D18" s="39">
        <v>6.7266121338827201E-2</v>
      </c>
    </row>
    <row r="19" spans="2:4" x14ac:dyDescent="0.2">
      <c r="B19" s="36" t="s">
        <v>66</v>
      </c>
      <c r="C19" s="32">
        <v>6477</v>
      </c>
      <c r="D19" s="39">
        <v>6.5733655387987908E-2</v>
      </c>
    </row>
    <row r="20" spans="2:4" x14ac:dyDescent="0.2">
      <c r="B20" s="36" t="s">
        <v>67</v>
      </c>
      <c r="C20" s="65">
        <v>98</v>
      </c>
      <c r="D20" s="39">
        <v>9.9458055087583985E-4</v>
      </c>
    </row>
    <row r="21" spans="2:4" x14ac:dyDescent="0.2">
      <c r="B21" s="45" t="s">
        <v>69</v>
      </c>
      <c r="C21" s="101">
        <v>2545</v>
      </c>
      <c r="D21" s="274">
        <v>2.5828647979377676E-2</v>
      </c>
    </row>
    <row r="22" spans="2:4" x14ac:dyDescent="0.2">
      <c r="B22" s="36" t="s">
        <v>71</v>
      </c>
      <c r="C22" s="32">
        <v>1156</v>
      </c>
      <c r="D22" s="39">
        <v>1.1731990987882355E-2</v>
      </c>
    </row>
    <row r="23" spans="2:4" x14ac:dyDescent="0.2">
      <c r="B23" s="36" t="s">
        <v>72</v>
      </c>
      <c r="C23" s="65">
        <v>636</v>
      </c>
      <c r="D23" s="39">
        <v>6.4546247995615723E-3</v>
      </c>
    </row>
    <row r="24" spans="2:4" x14ac:dyDescent="0.2">
      <c r="B24" s="36" t="s">
        <v>73</v>
      </c>
      <c r="C24" s="65">
        <v>596</v>
      </c>
      <c r="D24" s="39">
        <v>6.048673554306128E-3</v>
      </c>
    </row>
    <row r="25" spans="2:4" x14ac:dyDescent="0.2">
      <c r="B25" s="36" t="s">
        <v>70</v>
      </c>
      <c r="C25" s="65">
        <v>157</v>
      </c>
      <c r="D25" s="39">
        <v>1.5933586376276209E-3</v>
      </c>
    </row>
    <row r="26" spans="2:4" x14ac:dyDescent="0.2">
      <c r="B26" s="45" t="s">
        <v>159</v>
      </c>
      <c r="C26" s="102">
        <v>451</v>
      </c>
      <c r="D26" s="274">
        <v>4.57710029025514E-3</v>
      </c>
    </row>
    <row r="27" spans="2:4" x14ac:dyDescent="0.2">
      <c r="B27" s="40" t="s">
        <v>160</v>
      </c>
      <c r="C27" s="34">
        <v>98534</v>
      </c>
      <c r="D27" s="184">
        <v>1</v>
      </c>
    </row>
    <row r="28" spans="2:4" x14ac:dyDescent="0.2">
      <c r="B28" s="111" t="s">
        <v>276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9032-1472-4278-9D49-87FCFD7CC4A8}">
  <dimension ref="B1:G7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8.5703125" style="1" customWidth="1"/>
    <col min="3" max="3" width="7.42578125" style="1" customWidth="1"/>
    <col min="4" max="4" width="8.7109375" style="1" customWidth="1"/>
    <col min="5" max="5" width="9" style="1" customWidth="1"/>
    <col min="6" max="6" width="9.28515625" style="1" customWidth="1"/>
    <col min="7" max="7" width="13.85546875" style="1" customWidth="1"/>
    <col min="8" max="16384" width="9.140625" style="1"/>
  </cols>
  <sheetData>
    <row r="1" spans="2:7" x14ac:dyDescent="0.2">
      <c r="B1" s="212" t="s">
        <v>166</v>
      </c>
      <c r="C1" s="212"/>
      <c r="D1" s="212"/>
      <c r="E1" s="212"/>
      <c r="F1" s="212"/>
      <c r="G1" s="212"/>
    </row>
    <row r="2" spans="2:7" x14ac:dyDescent="0.2">
      <c r="B2" s="212" t="s">
        <v>311</v>
      </c>
      <c r="C2" s="212"/>
      <c r="D2" s="212"/>
      <c r="E2" s="212"/>
      <c r="F2" s="212"/>
      <c r="G2" s="212"/>
    </row>
    <row r="3" spans="2:7" x14ac:dyDescent="0.2">
      <c r="B3" s="215" t="s">
        <v>271</v>
      </c>
      <c r="C3" s="215"/>
      <c r="D3" s="215"/>
      <c r="E3" s="215"/>
      <c r="F3" s="215"/>
      <c r="G3" s="215"/>
    </row>
    <row r="4" spans="2:7" x14ac:dyDescent="0.2">
      <c r="B4" s="225" t="s">
        <v>105</v>
      </c>
      <c r="C4" s="226"/>
      <c r="D4" s="227"/>
      <c r="E4" s="228" t="s">
        <v>107</v>
      </c>
      <c r="F4" s="228"/>
      <c r="G4" s="228"/>
    </row>
    <row r="5" spans="2:7" x14ac:dyDescent="0.2">
      <c r="B5" s="110" t="s">
        <v>181</v>
      </c>
      <c r="C5" s="110" t="s">
        <v>182</v>
      </c>
      <c r="D5" s="110" t="s">
        <v>52</v>
      </c>
      <c r="E5" s="152" t="s">
        <v>181</v>
      </c>
      <c r="F5" s="152" t="s">
        <v>182</v>
      </c>
      <c r="G5" s="110" t="s">
        <v>52</v>
      </c>
    </row>
    <row r="6" spans="2:7" x14ac:dyDescent="0.2">
      <c r="B6" s="181">
        <v>97905</v>
      </c>
      <c r="C6" s="181">
        <v>629</v>
      </c>
      <c r="D6" s="181">
        <f>+SUM(B6:C6)</f>
        <v>98534</v>
      </c>
      <c r="E6" s="109">
        <v>0.99361641666835809</v>
      </c>
      <c r="F6" s="109">
        <v>6.3835833316418702E-3</v>
      </c>
      <c r="G6" s="109">
        <f>SUM(E6:F6)</f>
        <v>1</v>
      </c>
    </row>
    <row r="7" spans="2:7" x14ac:dyDescent="0.2">
      <c r="B7" s="111" t="s">
        <v>276</v>
      </c>
    </row>
  </sheetData>
  <mergeCells count="5">
    <mergeCell ref="B4:D4"/>
    <mergeCell ref="E4:G4"/>
    <mergeCell ref="B3:G3"/>
    <mergeCell ref="B1:G1"/>
    <mergeCell ref="B2:G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B318-0E27-4A30-A8F8-D771CFBB8F55}">
  <dimension ref="B1:G18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11.42578125" style="1" bestFit="1" customWidth="1"/>
    <col min="3" max="3" width="13.140625" style="1" bestFit="1" customWidth="1"/>
    <col min="4" max="4" width="14.28515625" style="1" bestFit="1" customWidth="1"/>
    <col min="5" max="5" width="12.140625" style="1" bestFit="1" customWidth="1"/>
    <col min="6" max="6" width="10.5703125" style="1" bestFit="1" customWidth="1"/>
    <col min="7" max="7" width="17" style="1" bestFit="1" customWidth="1"/>
    <col min="8" max="16384" width="9.140625" style="1"/>
  </cols>
  <sheetData>
    <row r="1" spans="2:7" x14ac:dyDescent="0.2">
      <c r="B1" s="212" t="s">
        <v>168</v>
      </c>
      <c r="C1" s="212"/>
      <c r="D1" s="212"/>
      <c r="E1" s="212"/>
      <c r="F1" s="212"/>
    </row>
    <row r="2" spans="2:7" x14ac:dyDescent="0.2">
      <c r="B2" s="212" t="s">
        <v>135</v>
      </c>
      <c r="C2" s="212"/>
      <c r="D2" s="212"/>
      <c r="E2" s="212"/>
      <c r="F2" s="212"/>
    </row>
    <row r="3" spans="2:7" x14ac:dyDescent="0.2">
      <c r="B3" s="215" t="s">
        <v>101</v>
      </c>
      <c r="C3" s="215"/>
      <c r="D3" s="215"/>
      <c r="E3" s="215"/>
      <c r="F3" s="215"/>
    </row>
    <row r="4" spans="2:7" x14ac:dyDescent="0.2">
      <c r="B4" s="222" t="s">
        <v>0</v>
      </c>
      <c r="C4" s="222" t="s">
        <v>108</v>
      </c>
      <c r="D4" s="222"/>
      <c r="E4" s="229" t="s">
        <v>106</v>
      </c>
      <c r="F4" s="229"/>
    </row>
    <row r="5" spans="2:7" x14ac:dyDescent="0.2">
      <c r="B5" s="222"/>
      <c r="C5" s="94">
        <v>2020</v>
      </c>
      <c r="D5" s="94">
        <v>2021</v>
      </c>
      <c r="E5" s="95" t="s">
        <v>90</v>
      </c>
      <c r="F5" s="31" t="s">
        <v>109</v>
      </c>
    </row>
    <row r="6" spans="2:7" x14ac:dyDescent="0.2">
      <c r="B6" s="36" t="s">
        <v>1</v>
      </c>
      <c r="C6" s="33">
        <v>10888419013.67</v>
      </c>
      <c r="D6" s="255">
        <v>9982948042.8999996</v>
      </c>
      <c r="E6" s="33">
        <v>-905470970.79999995</v>
      </c>
      <c r="F6" s="39">
        <v>-8.3199999999999996E-2</v>
      </c>
    </row>
    <row r="7" spans="2:7" x14ac:dyDescent="0.2">
      <c r="B7" s="36" t="s">
        <v>2</v>
      </c>
      <c r="C7" s="33">
        <v>10742492838.35</v>
      </c>
      <c r="D7" s="255">
        <v>10564911659.820021</v>
      </c>
      <c r="E7" s="33">
        <f>+(D7-C7)</f>
        <v>-177581178.52997971</v>
      </c>
      <c r="F7" s="39">
        <f>+E7/C7</f>
        <v>-1.6530723473794317E-2</v>
      </c>
    </row>
    <row r="8" spans="2:7" x14ac:dyDescent="0.2">
      <c r="B8" s="36" t="s">
        <v>3</v>
      </c>
      <c r="C8" s="33">
        <v>11610593657.950001</v>
      </c>
      <c r="D8" s="255">
        <v>11626053032.30003</v>
      </c>
      <c r="E8" s="33">
        <f>+(D8-C8)</f>
        <v>15459374.350028992</v>
      </c>
      <c r="F8" s="39">
        <f>+E8/C8</f>
        <v>1.3314887081112908E-3</v>
      </c>
    </row>
    <row r="9" spans="2:7" x14ac:dyDescent="0.2">
      <c r="B9" s="36" t="s">
        <v>4</v>
      </c>
      <c r="C9" s="33">
        <v>9466650813.3299999</v>
      </c>
      <c r="D9" s="255">
        <v>10595860989.16008</v>
      </c>
      <c r="E9" s="33">
        <f>+(D9-C9)</f>
        <v>1129210175.83008</v>
      </c>
      <c r="F9" s="39">
        <f>+E9/C9</f>
        <v>0.11928296480948025</v>
      </c>
      <c r="G9" s="107"/>
    </row>
    <row r="10" spans="2:7" x14ac:dyDescent="0.2">
      <c r="B10" s="36" t="s">
        <v>5</v>
      </c>
      <c r="C10" s="33">
        <v>9481077854.7399998</v>
      </c>
      <c r="D10" s="255">
        <v>11167697309.450079</v>
      </c>
      <c r="E10" s="33">
        <f>+(D10-C10)</f>
        <v>1686619454.7100792</v>
      </c>
      <c r="F10" s="39">
        <f>+E10/C10</f>
        <v>0.17789321852967016</v>
      </c>
    </row>
    <row r="11" spans="2:7" x14ac:dyDescent="0.2">
      <c r="B11" s="36" t="s">
        <v>6</v>
      </c>
      <c r="C11" s="33">
        <v>9030173087.9500008</v>
      </c>
      <c r="D11" s="255">
        <v>11216137305.350014</v>
      </c>
      <c r="E11" s="33">
        <f>+(D11-C11)</f>
        <v>2185964217.400013</v>
      </c>
      <c r="F11" s="39">
        <f>+E11/C11</f>
        <v>0.24207334633673819</v>
      </c>
    </row>
    <row r="12" spans="2:7" x14ac:dyDescent="0.2">
      <c r="B12" s="36" t="s">
        <v>7</v>
      </c>
      <c r="C12" s="33">
        <v>9765625764.6399994</v>
      </c>
      <c r="D12" s="65"/>
      <c r="E12" s="65"/>
      <c r="F12" s="36"/>
    </row>
    <row r="13" spans="2:7" x14ac:dyDescent="0.2">
      <c r="B13" s="36" t="s">
        <v>8</v>
      </c>
      <c r="C13" s="33">
        <v>9738203991.7999992</v>
      </c>
      <c r="D13" s="65"/>
      <c r="E13" s="65"/>
      <c r="F13" s="36"/>
    </row>
    <row r="14" spans="2:7" x14ac:dyDescent="0.2">
      <c r="B14" s="36" t="s">
        <v>9</v>
      </c>
      <c r="C14" s="33">
        <v>9957451903.0200005</v>
      </c>
      <c r="D14" s="65"/>
      <c r="E14" s="65"/>
      <c r="F14" s="36"/>
    </row>
    <row r="15" spans="2:7" x14ac:dyDescent="0.2">
      <c r="B15" s="36" t="s">
        <v>10</v>
      </c>
      <c r="C15" s="33">
        <v>10144090976.74</v>
      </c>
      <c r="D15" s="65"/>
      <c r="E15" s="65"/>
      <c r="F15" s="36"/>
    </row>
    <row r="16" spans="2:7" x14ac:dyDescent="0.2">
      <c r="B16" s="36" t="s">
        <v>11</v>
      </c>
      <c r="C16" s="33">
        <v>10084156039.780001</v>
      </c>
      <c r="D16" s="65"/>
      <c r="E16" s="65"/>
      <c r="F16" s="36"/>
    </row>
    <row r="17" spans="2:6" x14ac:dyDescent="0.2">
      <c r="B17" s="36" t="s">
        <v>12</v>
      </c>
      <c r="C17" s="33">
        <v>10489054623.540001</v>
      </c>
      <c r="D17" s="65"/>
      <c r="E17" s="65"/>
      <c r="F17" s="36"/>
    </row>
    <row r="18" spans="2:6" x14ac:dyDescent="0.2">
      <c r="B18" s="111" t="s">
        <v>276</v>
      </c>
    </row>
  </sheetData>
  <mergeCells count="6">
    <mergeCell ref="B4:B5"/>
    <mergeCell ref="C4:D4"/>
    <mergeCell ref="E4:F4"/>
    <mergeCell ref="B1:F1"/>
    <mergeCell ref="B2:F2"/>
    <mergeCell ref="B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2CA5-635A-4500-8D53-C92CE58F5CAA}">
  <dimension ref="B1:I19"/>
  <sheetViews>
    <sheetView showGridLines="0" workbookViewId="0">
      <selection activeCell="B2" sqref="B2:E2"/>
    </sheetView>
  </sheetViews>
  <sheetFormatPr defaultRowHeight="12.75" x14ac:dyDescent="0.2"/>
  <cols>
    <col min="1" max="1" width="9.140625" style="1"/>
    <col min="2" max="2" width="37.28515625" style="1" bestFit="1" customWidth="1"/>
    <col min="3" max="3" width="18.5703125" style="1" bestFit="1" customWidth="1"/>
    <col min="4" max="4" width="15.85546875" style="1" bestFit="1" customWidth="1"/>
    <col min="5" max="5" width="7.85546875" style="1" bestFit="1" customWidth="1"/>
    <col min="6" max="6" width="37.28515625" style="1" bestFit="1" customWidth="1"/>
    <col min="7" max="7" width="13.85546875" style="1" bestFit="1" customWidth="1"/>
    <col min="8" max="16384" width="9.140625" style="1"/>
  </cols>
  <sheetData>
    <row r="1" spans="2:9" x14ac:dyDescent="0.2">
      <c r="B1" s="212" t="s">
        <v>184</v>
      </c>
      <c r="C1" s="212"/>
      <c r="D1" s="212"/>
      <c r="E1" s="212"/>
      <c r="F1" s="3"/>
    </row>
    <row r="2" spans="2:9" x14ac:dyDescent="0.2">
      <c r="B2" s="212" t="s">
        <v>136</v>
      </c>
      <c r="C2" s="212"/>
      <c r="D2" s="212"/>
      <c r="E2" s="212"/>
      <c r="F2" s="3"/>
    </row>
    <row r="3" spans="2:9" x14ac:dyDescent="0.2">
      <c r="B3" s="215" t="s">
        <v>271</v>
      </c>
      <c r="C3" s="215"/>
      <c r="D3" s="215"/>
      <c r="E3" s="215"/>
      <c r="F3" s="11"/>
    </row>
    <row r="4" spans="2:9" ht="30" customHeight="1" x14ac:dyDescent="0.2">
      <c r="B4" s="29" t="s">
        <v>113</v>
      </c>
      <c r="C4" s="93" t="s">
        <v>110</v>
      </c>
      <c r="D4" s="94" t="s">
        <v>111</v>
      </c>
      <c r="E4" s="93" t="s">
        <v>112</v>
      </c>
      <c r="F4" s="12"/>
    </row>
    <row r="5" spans="2:9" x14ac:dyDescent="0.2">
      <c r="B5" s="36" t="s">
        <v>183</v>
      </c>
      <c r="C5" s="63">
        <v>5722212978.4900131</v>
      </c>
      <c r="D5" s="64">
        <v>33689</v>
      </c>
      <c r="E5" s="64">
        <v>27474</v>
      </c>
    </row>
    <row r="6" spans="2:9" x14ac:dyDescent="0.2">
      <c r="B6" s="36" t="s">
        <v>114</v>
      </c>
      <c r="C6" s="63">
        <v>3154483710.3099971</v>
      </c>
      <c r="D6" s="64">
        <v>32227</v>
      </c>
      <c r="E6" s="64">
        <v>27420</v>
      </c>
    </row>
    <row r="7" spans="2:9" x14ac:dyDescent="0.2">
      <c r="B7" s="36" t="s">
        <v>115</v>
      </c>
      <c r="C7" s="33">
        <v>1629865755.2400022</v>
      </c>
      <c r="D7" s="32">
        <v>19501</v>
      </c>
      <c r="E7" s="32">
        <v>16533</v>
      </c>
    </row>
    <row r="8" spans="2:9" x14ac:dyDescent="0.2">
      <c r="B8" s="36" t="s">
        <v>116</v>
      </c>
      <c r="C8" s="33">
        <v>215136366.56999999</v>
      </c>
      <c r="D8" s="32">
        <v>1160</v>
      </c>
      <c r="E8" s="32">
        <v>985</v>
      </c>
      <c r="F8" s="25"/>
      <c r="G8" s="23"/>
      <c r="H8" s="24"/>
      <c r="I8" s="24"/>
    </row>
    <row r="9" spans="2:9" x14ac:dyDescent="0.2">
      <c r="B9" s="36" t="s">
        <v>117</v>
      </c>
      <c r="C9" s="33">
        <v>159805597.97000003</v>
      </c>
      <c r="D9" s="32">
        <v>2772</v>
      </c>
      <c r="E9" s="65">
        <v>2444</v>
      </c>
      <c r="F9" s="25"/>
      <c r="G9" s="23"/>
      <c r="H9" s="24"/>
      <c r="I9" s="24"/>
    </row>
    <row r="10" spans="2:9" x14ac:dyDescent="0.2">
      <c r="B10" s="36" t="s">
        <v>118</v>
      </c>
      <c r="C10" s="33">
        <v>134654408.88</v>
      </c>
      <c r="D10" s="32">
        <v>84</v>
      </c>
      <c r="E10" s="32">
        <v>68</v>
      </c>
      <c r="F10" s="25"/>
      <c r="G10" s="23"/>
      <c r="H10" s="24"/>
      <c r="I10" s="24"/>
    </row>
    <row r="11" spans="2:9" x14ac:dyDescent="0.2">
      <c r="B11" s="36" t="s">
        <v>122</v>
      </c>
      <c r="C11" s="33">
        <v>36330371.640000008</v>
      </c>
      <c r="D11" s="65">
        <v>349</v>
      </c>
      <c r="E11" s="65">
        <v>314</v>
      </c>
      <c r="F11" s="25"/>
      <c r="G11" s="23"/>
      <c r="H11" s="24"/>
      <c r="I11" s="24"/>
    </row>
    <row r="12" spans="2:9" x14ac:dyDescent="0.2">
      <c r="B12" s="36" t="s">
        <v>120</v>
      </c>
      <c r="C12" s="33">
        <v>36147633.81000004</v>
      </c>
      <c r="D12" s="65">
        <v>306</v>
      </c>
      <c r="E12" s="65">
        <v>277</v>
      </c>
      <c r="F12" s="25"/>
      <c r="G12" s="23"/>
      <c r="H12" s="24"/>
      <c r="I12" s="24"/>
    </row>
    <row r="13" spans="2:9" x14ac:dyDescent="0.2">
      <c r="B13" s="36" t="s">
        <v>128</v>
      </c>
      <c r="C13" s="33">
        <v>35316896.900000013</v>
      </c>
      <c r="D13" s="65">
        <v>295</v>
      </c>
      <c r="E13" s="65">
        <v>258</v>
      </c>
      <c r="F13" s="25"/>
      <c r="G13" s="23"/>
      <c r="H13" s="24"/>
      <c r="I13" s="24"/>
    </row>
    <row r="14" spans="2:9" x14ac:dyDescent="0.2">
      <c r="B14" s="36" t="s">
        <v>119</v>
      </c>
      <c r="C14" s="33">
        <v>26283906.460000008</v>
      </c>
      <c r="D14" s="65">
        <v>406</v>
      </c>
      <c r="E14" s="65">
        <v>363</v>
      </c>
      <c r="F14" s="25"/>
      <c r="G14" s="23"/>
      <c r="H14" s="24"/>
      <c r="I14" s="24"/>
    </row>
    <row r="15" spans="2:9" x14ac:dyDescent="0.2">
      <c r="B15" s="36" t="s">
        <v>121</v>
      </c>
      <c r="C15" s="33">
        <v>24121871.710000008</v>
      </c>
      <c r="D15" s="65">
        <v>256</v>
      </c>
      <c r="E15" s="65">
        <v>201</v>
      </c>
      <c r="F15" s="25"/>
      <c r="G15" s="23"/>
      <c r="H15" s="24"/>
      <c r="I15" s="24"/>
    </row>
    <row r="16" spans="2:9" x14ac:dyDescent="0.2">
      <c r="B16" s="36" t="s">
        <v>123</v>
      </c>
      <c r="C16" s="33">
        <v>22144680.960000008</v>
      </c>
      <c r="D16" s="65">
        <v>216</v>
      </c>
      <c r="E16" s="65">
        <v>191</v>
      </c>
      <c r="F16" s="25"/>
      <c r="G16" s="23"/>
      <c r="H16" s="24"/>
      <c r="I16" s="24"/>
    </row>
    <row r="17" spans="2:9" x14ac:dyDescent="0.2">
      <c r="B17" s="36" t="s">
        <v>124</v>
      </c>
      <c r="C17" s="33">
        <v>19633126.41</v>
      </c>
      <c r="D17" s="65">
        <v>595</v>
      </c>
      <c r="E17" s="65">
        <v>535</v>
      </c>
      <c r="F17" s="25"/>
      <c r="G17" s="23"/>
      <c r="H17" s="24"/>
      <c r="I17" s="24"/>
    </row>
    <row r="18" spans="2:9" x14ac:dyDescent="0.2">
      <c r="B18" s="40" t="s">
        <v>160</v>
      </c>
      <c r="C18" s="35">
        <v>11216137305.35001</v>
      </c>
      <c r="D18" s="34">
        <v>91856</v>
      </c>
      <c r="E18" s="34">
        <v>77063</v>
      </c>
    </row>
    <row r="19" spans="2:9" x14ac:dyDescent="0.2">
      <c r="B19" s="111" t="s">
        <v>276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3FB2-ED7F-4545-943B-6E577E46AFFD}">
  <dimension ref="B1:E28"/>
  <sheetViews>
    <sheetView showGridLines="0" workbookViewId="0">
      <selection activeCell="B2" sqref="B2:E2"/>
    </sheetView>
  </sheetViews>
  <sheetFormatPr defaultRowHeight="12.75" x14ac:dyDescent="0.2"/>
  <cols>
    <col min="1" max="1" width="9.140625" style="1"/>
    <col min="2" max="2" width="37.140625" style="1" bestFit="1" customWidth="1"/>
    <col min="3" max="3" width="20.140625" style="1" bestFit="1" customWidth="1"/>
    <col min="4" max="4" width="17.42578125" style="1" bestFit="1" customWidth="1"/>
    <col min="5" max="5" width="15.85546875" style="1" bestFit="1" customWidth="1"/>
    <col min="6" max="16384" width="9.140625" style="1"/>
  </cols>
  <sheetData>
    <row r="1" spans="2:5" x14ac:dyDescent="0.2">
      <c r="B1" s="212" t="s">
        <v>201</v>
      </c>
      <c r="C1" s="212"/>
      <c r="D1" s="212"/>
      <c r="E1" s="212"/>
    </row>
    <row r="2" spans="2:5" x14ac:dyDescent="0.2">
      <c r="B2" s="212" t="s">
        <v>137</v>
      </c>
      <c r="C2" s="212"/>
      <c r="D2" s="212"/>
      <c r="E2" s="212"/>
    </row>
    <row r="3" spans="2:5" x14ac:dyDescent="0.2">
      <c r="B3" s="215" t="s">
        <v>271</v>
      </c>
      <c r="C3" s="215"/>
      <c r="D3" s="215"/>
      <c r="E3" s="215"/>
    </row>
    <row r="4" spans="2:5" x14ac:dyDescent="0.2">
      <c r="B4" s="29" t="s">
        <v>84</v>
      </c>
      <c r="C4" s="94" t="s">
        <v>110</v>
      </c>
      <c r="D4" s="94" t="s">
        <v>111</v>
      </c>
      <c r="E4" s="94" t="s">
        <v>112</v>
      </c>
    </row>
    <row r="5" spans="2:5" x14ac:dyDescent="0.2">
      <c r="B5" s="45" t="s">
        <v>53</v>
      </c>
      <c r="C5" s="47">
        <v>9301655936.4900017</v>
      </c>
      <c r="D5" s="46">
        <v>77237</v>
      </c>
      <c r="E5" s="46">
        <v>64847</v>
      </c>
    </row>
    <row r="6" spans="2:5" x14ac:dyDescent="0.2">
      <c r="B6" s="49" t="s">
        <v>54</v>
      </c>
      <c r="C6" s="38">
        <v>3904141109.9399996</v>
      </c>
      <c r="D6" s="37">
        <v>1057</v>
      </c>
      <c r="E6" s="37">
        <v>454</v>
      </c>
    </row>
    <row r="7" spans="2:5" x14ac:dyDescent="0.2">
      <c r="B7" s="49" t="s">
        <v>55</v>
      </c>
      <c r="C7" s="38">
        <v>161796261.63000003</v>
      </c>
      <c r="D7" s="37">
        <v>4994</v>
      </c>
      <c r="E7" s="37">
        <v>4421</v>
      </c>
    </row>
    <row r="8" spans="2:5" x14ac:dyDescent="0.2">
      <c r="B8" s="49" t="s">
        <v>56</v>
      </c>
      <c r="C8" s="38">
        <v>1536795720.1600025</v>
      </c>
      <c r="D8" s="37">
        <v>29838</v>
      </c>
      <c r="E8" s="37">
        <v>25986</v>
      </c>
    </row>
    <row r="9" spans="2:5" x14ac:dyDescent="0.2">
      <c r="B9" s="49" t="s">
        <v>57</v>
      </c>
      <c r="C9" s="38">
        <v>313809005.23000002</v>
      </c>
      <c r="D9" s="37">
        <v>1042</v>
      </c>
      <c r="E9" s="37">
        <v>858</v>
      </c>
    </row>
    <row r="10" spans="2:5" x14ac:dyDescent="0.2">
      <c r="B10" s="49" t="s">
        <v>58</v>
      </c>
      <c r="C10" s="38">
        <v>151426478.67999998</v>
      </c>
      <c r="D10" s="37">
        <v>609</v>
      </c>
      <c r="E10" s="37">
        <v>488</v>
      </c>
    </row>
    <row r="11" spans="2:5" x14ac:dyDescent="0.2">
      <c r="B11" s="49" t="s">
        <v>59</v>
      </c>
      <c r="C11" s="38">
        <v>381050526.74999988</v>
      </c>
      <c r="D11" s="37">
        <v>6374</v>
      </c>
      <c r="E11" s="37">
        <v>4998</v>
      </c>
    </row>
    <row r="12" spans="2:5" x14ac:dyDescent="0.2">
      <c r="B12" s="49" t="s">
        <v>60</v>
      </c>
      <c r="C12" s="38">
        <v>755671907.66999972</v>
      </c>
      <c r="D12" s="37">
        <v>3181</v>
      </c>
      <c r="E12" s="37">
        <v>2621</v>
      </c>
    </row>
    <row r="13" spans="2:5" x14ac:dyDescent="0.2">
      <c r="B13" s="49" t="s">
        <v>61</v>
      </c>
      <c r="C13" s="38">
        <v>1225604771.4699991</v>
      </c>
      <c r="D13" s="37">
        <v>20372</v>
      </c>
      <c r="E13" s="37">
        <v>16633</v>
      </c>
    </row>
    <row r="14" spans="2:5" x14ac:dyDescent="0.2">
      <c r="B14" s="49" t="s">
        <v>62</v>
      </c>
      <c r="C14" s="38">
        <v>288180715.63</v>
      </c>
      <c r="D14" s="37">
        <v>1944</v>
      </c>
      <c r="E14" s="37">
        <v>1586</v>
      </c>
    </row>
    <row r="15" spans="2:5" x14ac:dyDescent="0.2">
      <c r="B15" s="49" t="s">
        <v>63</v>
      </c>
      <c r="C15" s="38">
        <v>308841119.41999984</v>
      </c>
      <c r="D15" s="37">
        <v>4250</v>
      </c>
      <c r="E15" s="37">
        <v>3739</v>
      </c>
    </row>
    <row r="16" spans="2:5" x14ac:dyDescent="0.2">
      <c r="B16" s="49" t="s">
        <v>64</v>
      </c>
      <c r="C16" s="38">
        <v>274338319.90999997</v>
      </c>
      <c r="D16" s="37">
        <v>3576</v>
      </c>
      <c r="E16" s="37">
        <v>3063</v>
      </c>
    </row>
    <row r="17" spans="2:5" x14ac:dyDescent="0.2">
      <c r="B17" s="45" t="s">
        <v>65</v>
      </c>
      <c r="C17" s="47">
        <v>1733464895.659997</v>
      </c>
      <c r="D17" s="46">
        <v>11905</v>
      </c>
      <c r="E17" s="46">
        <v>9969</v>
      </c>
    </row>
    <row r="18" spans="2:5" x14ac:dyDescent="0.2">
      <c r="B18" s="49" t="s">
        <v>66</v>
      </c>
      <c r="C18" s="38">
        <v>280589345.78999966</v>
      </c>
      <c r="D18" s="37">
        <v>5885</v>
      </c>
      <c r="E18" s="37">
        <v>4816</v>
      </c>
    </row>
    <row r="19" spans="2:5" x14ac:dyDescent="0.2">
      <c r="B19" s="49" t="s">
        <v>67</v>
      </c>
      <c r="C19" s="38">
        <v>75133506.010000005</v>
      </c>
      <c r="D19" s="37">
        <v>119</v>
      </c>
      <c r="E19" s="37">
        <v>72</v>
      </c>
    </row>
    <row r="20" spans="2:5" x14ac:dyDescent="0.2">
      <c r="B20" s="49" t="s">
        <v>68</v>
      </c>
      <c r="C20" s="38">
        <v>1377742043.8599973</v>
      </c>
      <c r="D20" s="37">
        <v>5901</v>
      </c>
      <c r="E20" s="37">
        <v>5081</v>
      </c>
    </row>
    <row r="21" spans="2:5" x14ac:dyDescent="0.2">
      <c r="B21" s="45" t="s">
        <v>69</v>
      </c>
      <c r="C21" s="47">
        <v>171185658.78000003</v>
      </c>
      <c r="D21" s="46">
        <v>2418</v>
      </c>
      <c r="E21" s="46">
        <v>2009</v>
      </c>
    </row>
    <row r="22" spans="2:5" x14ac:dyDescent="0.2">
      <c r="B22" s="49" t="s">
        <v>70</v>
      </c>
      <c r="C22" s="38">
        <v>11858385.680000002</v>
      </c>
      <c r="D22" s="37">
        <v>148</v>
      </c>
      <c r="E22" s="37">
        <v>126</v>
      </c>
    </row>
    <row r="23" spans="2:5" x14ac:dyDescent="0.2">
      <c r="B23" s="49" t="s">
        <v>71</v>
      </c>
      <c r="C23" s="38">
        <v>78434244.310000017</v>
      </c>
      <c r="D23" s="37">
        <v>1146</v>
      </c>
      <c r="E23" s="37">
        <v>924</v>
      </c>
    </row>
    <row r="24" spans="2:5" x14ac:dyDescent="0.2">
      <c r="B24" s="49" t="s">
        <v>72</v>
      </c>
      <c r="C24" s="38">
        <v>56934550.610000014</v>
      </c>
      <c r="D24" s="37">
        <v>621</v>
      </c>
      <c r="E24" s="37">
        <v>521</v>
      </c>
    </row>
    <row r="25" spans="2:5" x14ac:dyDescent="0.2">
      <c r="B25" s="49" t="s">
        <v>73</v>
      </c>
      <c r="C25" s="38">
        <v>23958478.179999996</v>
      </c>
      <c r="D25" s="37">
        <v>503</v>
      </c>
      <c r="E25" s="37">
        <v>438</v>
      </c>
    </row>
    <row r="26" spans="2:5" x14ac:dyDescent="0.2">
      <c r="B26" s="45" t="s">
        <v>159</v>
      </c>
      <c r="C26" s="47">
        <v>9830814.4199999981</v>
      </c>
      <c r="D26" s="46">
        <v>296</v>
      </c>
      <c r="E26" s="46">
        <v>238</v>
      </c>
    </row>
    <row r="27" spans="2:5" x14ac:dyDescent="0.2">
      <c r="B27" s="51" t="s">
        <v>160</v>
      </c>
      <c r="C27" s="42">
        <v>11216137305.349998</v>
      </c>
      <c r="D27" s="41">
        <v>91856</v>
      </c>
      <c r="E27" s="41">
        <v>77063</v>
      </c>
    </row>
    <row r="28" spans="2:5" x14ac:dyDescent="0.2">
      <c r="B28" s="111" t="s">
        <v>276</v>
      </c>
      <c r="C28" s="23"/>
      <c r="E28" s="24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1E7D-3AF1-4384-AF08-E5A50C53C40A}">
  <dimension ref="B1:G21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1" style="1" bestFit="1" customWidth="1"/>
    <col min="3" max="4" width="12.140625" style="1" bestFit="1" customWidth="1"/>
    <col min="5" max="5" width="10.85546875" style="1" bestFit="1" customWidth="1"/>
    <col min="6" max="6" width="9.140625" style="1" bestFit="1" customWidth="1"/>
    <col min="7" max="7" width="13.85546875" style="1" bestFit="1" customWidth="1"/>
    <col min="8" max="8" width="36.85546875" style="1" bestFit="1" customWidth="1"/>
    <col min="9" max="10" width="13.85546875" style="1" bestFit="1" customWidth="1"/>
    <col min="11" max="11" width="12.28515625" style="1" bestFit="1" customWidth="1"/>
    <col min="12" max="12" width="10.28515625" style="1" bestFit="1" customWidth="1"/>
    <col min="13" max="13" width="13.85546875" style="1" bestFit="1" customWidth="1"/>
    <col min="14" max="16384" width="9.140625" style="1"/>
  </cols>
  <sheetData>
    <row r="1" spans="2:7" x14ac:dyDescent="0.2">
      <c r="B1" s="212" t="s">
        <v>243</v>
      </c>
      <c r="C1" s="212"/>
      <c r="D1" s="212"/>
      <c r="E1" s="212"/>
      <c r="F1" s="212"/>
      <c r="G1" s="212"/>
    </row>
    <row r="2" spans="2:7" x14ac:dyDescent="0.2">
      <c r="B2" s="212" t="s">
        <v>138</v>
      </c>
      <c r="C2" s="212"/>
      <c r="D2" s="212"/>
      <c r="E2" s="212"/>
      <c r="F2" s="212"/>
      <c r="G2" s="212"/>
    </row>
    <row r="3" spans="2:7" x14ac:dyDescent="0.2">
      <c r="B3" s="212" t="s">
        <v>195</v>
      </c>
      <c r="C3" s="212"/>
      <c r="D3" s="212"/>
      <c r="E3" s="212"/>
      <c r="F3" s="212"/>
      <c r="G3" s="212"/>
    </row>
    <row r="4" spans="2:7" x14ac:dyDescent="0.2">
      <c r="B4" s="215" t="s">
        <v>271</v>
      </c>
      <c r="C4" s="215"/>
      <c r="D4" s="215"/>
      <c r="E4" s="215"/>
      <c r="F4" s="215"/>
      <c r="G4" s="215"/>
    </row>
    <row r="5" spans="2:7" x14ac:dyDescent="0.2">
      <c r="B5" s="29" t="s">
        <v>113</v>
      </c>
      <c r="C5" s="94" t="s">
        <v>140</v>
      </c>
      <c r="D5" s="94" t="s">
        <v>141</v>
      </c>
      <c r="E5" s="94" t="s">
        <v>153</v>
      </c>
      <c r="F5" s="94" t="s">
        <v>173</v>
      </c>
      <c r="G5" s="94" t="s">
        <v>194</v>
      </c>
    </row>
    <row r="6" spans="2:7" x14ac:dyDescent="0.2">
      <c r="B6" s="36" t="s">
        <v>183</v>
      </c>
      <c r="C6" s="63">
        <v>3840387342.3599863</v>
      </c>
      <c r="D6" s="63">
        <v>1513721157.8500051</v>
      </c>
      <c r="E6" s="63">
        <v>364933329.50000393</v>
      </c>
      <c r="F6" s="63">
        <v>3171148.7800000021</v>
      </c>
      <c r="G6" s="63">
        <v>5722212978.4900131</v>
      </c>
    </row>
    <row r="7" spans="2:7" x14ac:dyDescent="0.2">
      <c r="B7" s="36" t="s">
        <v>114</v>
      </c>
      <c r="C7" s="63">
        <v>2220321823.8799982</v>
      </c>
      <c r="D7" s="63">
        <v>864681086.22999692</v>
      </c>
      <c r="E7" s="63">
        <v>66964273.619999833</v>
      </c>
      <c r="F7" s="63">
        <v>2516526.5799999959</v>
      </c>
      <c r="G7" s="63">
        <v>3154483710.3099971</v>
      </c>
    </row>
    <row r="8" spans="2:7" x14ac:dyDescent="0.2">
      <c r="B8" s="36" t="s">
        <v>115</v>
      </c>
      <c r="C8" s="63">
        <v>1147196762.7900016</v>
      </c>
      <c r="D8" s="63">
        <v>447076429.78999841</v>
      </c>
      <c r="E8" s="63">
        <v>33880650.379999988</v>
      </c>
      <c r="F8" s="63">
        <v>1711912.2799999993</v>
      </c>
      <c r="G8" s="63">
        <v>1629865755.2400022</v>
      </c>
    </row>
    <row r="9" spans="2:7" x14ac:dyDescent="0.2">
      <c r="B9" s="36" t="s">
        <v>116</v>
      </c>
      <c r="C9" s="63">
        <v>151156600.88999996</v>
      </c>
      <c r="D9" s="63">
        <v>60224776.880000018</v>
      </c>
      <c r="E9" s="63">
        <v>3679846.1400000057</v>
      </c>
      <c r="F9" s="63">
        <v>75142.66</v>
      </c>
      <c r="G9" s="63">
        <v>215136366.56999999</v>
      </c>
    </row>
    <row r="10" spans="2:7" x14ac:dyDescent="0.2">
      <c r="B10" s="36" t="s">
        <v>117</v>
      </c>
      <c r="C10" s="63">
        <v>112510068.70999992</v>
      </c>
      <c r="D10" s="63">
        <v>43644434.380000092</v>
      </c>
      <c r="E10" s="63">
        <v>3405562.3800000129</v>
      </c>
      <c r="F10" s="63">
        <v>245532.5</v>
      </c>
      <c r="G10" s="63">
        <v>159805597.97000003</v>
      </c>
    </row>
    <row r="11" spans="2:7" x14ac:dyDescent="0.2">
      <c r="B11" s="36" t="s">
        <v>118</v>
      </c>
      <c r="C11" s="63">
        <v>94348676.740000039</v>
      </c>
      <c r="D11" s="63">
        <v>37311857.959999993</v>
      </c>
      <c r="E11" s="63">
        <v>2988865.8200000008</v>
      </c>
      <c r="F11" s="63">
        <v>5008.3599999999997</v>
      </c>
      <c r="G11" s="63">
        <v>134654408.88</v>
      </c>
    </row>
    <row r="12" spans="2:7" x14ac:dyDescent="0.2">
      <c r="B12" s="36" t="s">
        <v>122</v>
      </c>
      <c r="C12" s="63">
        <v>25556407.240000017</v>
      </c>
      <c r="D12" s="63">
        <v>9982969.8199999984</v>
      </c>
      <c r="E12" s="63">
        <v>768326.7099999995</v>
      </c>
      <c r="F12" s="63">
        <v>22667.87</v>
      </c>
      <c r="G12" s="63">
        <v>36330371.640000008</v>
      </c>
    </row>
    <row r="13" spans="2:7" x14ac:dyDescent="0.2">
      <c r="B13" s="36" t="s">
        <v>120</v>
      </c>
      <c r="C13" s="63">
        <v>25604042.680000003</v>
      </c>
      <c r="D13" s="63">
        <v>9997634.0600000061</v>
      </c>
      <c r="E13" s="63">
        <v>521400.99999999983</v>
      </c>
      <c r="F13" s="63">
        <v>24556.07</v>
      </c>
      <c r="G13" s="63">
        <v>36147633.81000004</v>
      </c>
    </row>
    <row r="14" spans="2:7" x14ac:dyDescent="0.2">
      <c r="B14" s="36" t="s">
        <v>128</v>
      </c>
      <c r="C14" s="63">
        <v>24799044.929999996</v>
      </c>
      <c r="D14" s="63">
        <v>9640779.9499999974</v>
      </c>
      <c r="E14" s="63">
        <v>859987.92999999947</v>
      </c>
      <c r="F14" s="63">
        <v>17084.089999999993</v>
      </c>
      <c r="G14" s="63">
        <v>35316896.900000013</v>
      </c>
    </row>
    <row r="15" spans="2:7" x14ac:dyDescent="0.2">
      <c r="B15" s="36" t="s">
        <v>119</v>
      </c>
      <c r="C15" s="63">
        <v>18438015.019999988</v>
      </c>
      <c r="D15" s="63">
        <v>7183712.0199999996</v>
      </c>
      <c r="E15" s="63">
        <v>649292.38999999978</v>
      </c>
      <c r="F15" s="63">
        <v>12887.03</v>
      </c>
      <c r="G15" s="63">
        <v>26283906.460000008</v>
      </c>
    </row>
    <row r="16" spans="2:7" x14ac:dyDescent="0.2">
      <c r="B16" s="36" t="s">
        <v>121</v>
      </c>
      <c r="C16" s="63">
        <v>17035681.170000006</v>
      </c>
      <c r="D16" s="63">
        <v>6646892.2299999977</v>
      </c>
      <c r="E16" s="63">
        <v>311845.81999999977</v>
      </c>
      <c r="F16" s="63">
        <v>127452.48999999999</v>
      </c>
      <c r="G16" s="63">
        <v>24121871.710000008</v>
      </c>
    </row>
    <row r="17" spans="2:7" x14ac:dyDescent="0.2">
      <c r="B17" s="36" t="s">
        <v>123</v>
      </c>
      <c r="C17" s="63">
        <v>15634539.629999997</v>
      </c>
      <c r="D17" s="63">
        <v>6083343.6999999983</v>
      </c>
      <c r="E17" s="63">
        <v>416306.76999999984</v>
      </c>
      <c r="F17" s="63">
        <v>10490.859999999997</v>
      </c>
      <c r="G17" s="63">
        <v>22144680.960000008</v>
      </c>
    </row>
    <row r="18" spans="2:7" x14ac:dyDescent="0.2">
      <c r="B18" s="36" t="s">
        <v>124</v>
      </c>
      <c r="C18" s="63">
        <v>13458907.620000003</v>
      </c>
      <c r="D18" s="63">
        <v>5253073.3500000006</v>
      </c>
      <c r="E18" s="63">
        <v>903933.4800000001</v>
      </c>
      <c r="F18" s="63">
        <v>17211.959999999992</v>
      </c>
      <c r="G18" s="63">
        <v>19633126.41</v>
      </c>
    </row>
    <row r="19" spans="2:7" x14ac:dyDescent="0.2">
      <c r="B19" s="40" t="s">
        <v>160</v>
      </c>
      <c r="C19" s="35">
        <v>7706447913.6599865</v>
      </c>
      <c r="D19" s="35">
        <v>3021448148.2200007</v>
      </c>
      <c r="E19" s="35">
        <v>480283621.94000369</v>
      </c>
      <c r="F19" s="35">
        <v>7957621.5299999984</v>
      </c>
      <c r="G19" s="35">
        <v>11216137305.350012</v>
      </c>
    </row>
    <row r="20" spans="2:7" x14ac:dyDescent="0.2">
      <c r="B20" s="111" t="s">
        <v>154</v>
      </c>
    </row>
    <row r="21" spans="2:7" x14ac:dyDescent="0.2">
      <c r="B21" s="111" t="s">
        <v>276</v>
      </c>
      <c r="F21" s="115"/>
    </row>
  </sheetData>
  <mergeCells count="4">
    <mergeCell ref="B1:G1"/>
    <mergeCell ref="B2:G2"/>
    <mergeCell ref="B4:G4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DA09-AE9F-48C3-B8BC-66A4AB255E99}">
  <dimension ref="B1:H31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1" style="1" bestFit="1" customWidth="1"/>
    <col min="3" max="3" width="21.5703125" style="1" bestFit="1" customWidth="1"/>
    <col min="4" max="4" width="15" style="1" bestFit="1" customWidth="1"/>
    <col min="5" max="5" width="13.5703125" style="1" bestFit="1" customWidth="1"/>
    <col min="6" max="6" width="11.42578125" style="1" bestFit="1" customWidth="1"/>
    <col min="7" max="7" width="19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7" x14ac:dyDescent="0.2">
      <c r="B1" s="212" t="s">
        <v>244</v>
      </c>
      <c r="C1" s="212"/>
      <c r="D1" s="212"/>
      <c r="E1" s="212"/>
      <c r="F1" s="212"/>
      <c r="G1" s="212"/>
    </row>
    <row r="2" spans="2:7" x14ac:dyDescent="0.2">
      <c r="B2" s="212" t="s">
        <v>138</v>
      </c>
      <c r="C2" s="212"/>
      <c r="D2" s="212"/>
      <c r="E2" s="212"/>
      <c r="F2" s="212"/>
      <c r="G2" s="212"/>
    </row>
    <row r="3" spans="2:7" x14ac:dyDescent="0.2">
      <c r="B3" s="212" t="s">
        <v>195</v>
      </c>
      <c r="C3" s="212"/>
      <c r="D3" s="212"/>
      <c r="E3" s="212"/>
      <c r="F3" s="212"/>
      <c r="G3" s="212"/>
    </row>
    <row r="4" spans="2:7" x14ac:dyDescent="0.2">
      <c r="B4" s="215" t="s">
        <v>271</v>
      </c>
      <c r="C4" s="215"/>
      <c r="D4" s="215"/>
      <c r="E4" s="215"/>
      <c r="F4" s="215"/>
      <c r="G4" s="215"/>
    </row>
    <row r="5" spans="2:7" x14ac:dyDescent="0.2">
      <c r="B5" s="52" t="s">
        <v>155</v>
      </c>
      <c r="C5" s="97" t="s">
        <v>163</v>
      </c>
      <c r="D5" s="97" t="s">
        <v>164</v>
      </c>
      <c r="E5" s="97" t="s">
        <v>165</v>
      </c>
      <c r="F5" s="97" t="s">
        <v>173</v>
      </c>
      <c r="G5" s="97" t="s">
        <v>194</v>
      </c>
    </row>
    <row r="6" spans="2:7" x14ac:dyDescent="0.2">
      <c r="B6" s="70" t="s">
        <v>53</v>
      </c>
      <c r="C6" s="71">
        <v>6355203719.9600048</v>
      </c>
      <c r="D6" s="71">
        <v>2497276066.6899967</v>
      </c>
      <c r="E6" s="71">
        <v>442700444.67000002</v>
      </c>
      <c r="F6" s="71">
        <v>6475705.169999999</v>
      </c>
      <c r="G6" s="71">
        <v>9301655936.4900017</v>
      </c>
    </row>
    <row r="7" spans="2:7" x14ac:dyDescent="0.2">
      <c r="B7" s="72" t="s">
        <v>54</v>
      </c>
      <c r="C7" s="73">
        <v>2575871730.9699993</v>
      </c>
      <c r="D7" s="73">
        <v>1020589057.2099997</v>
      </c>
      <c r="E7" s="73">
        <v>307108025.70000011</v>
      </c>
      <c r="F7" s="73">
        <v>572296.06000000006</v>
      </c>
      <c r="G7" s="73">
        <v>3904141109.9399996</v>
      </c>
    </row>
    <row r="8" spans="2:7" x14ac:dyDescent="0.2">
      <c r="B8" s="72" t="s">
        <v>56</v>
      </c>
      <c r="C8" s="73">
        <v>1082536538.4900057</v>
      </c>
      <c r="D8" s="73">
        <v>420793906.79999816</v>
      </c>
      <c r="E8" s="73">
        <v>31570485.95999993</v>
      </c>
      <c r="F8" s="73">
        <v>1894788.9100000008</v>
      </c>
      <c r="G8" s="73">
        <v>1536795720.1600025</v>
      </c>
    </row>
    <row r="9" spans="2:7" x14ac:dyDescent="0.2">
      <c r="B9" s="72" t="s">
        <v>61</v>
      </c>
      <c r="C9" s="73">
        <v>863071357.71000063</v>
      </c>
      <c r="D9" s="73">
        <v>335407802.97999924</v>
      </c>
      <c r="E9" s="73">
        <v>25389553.219999954</v>
      </c>
      <c r="F9" s="73">
        <v>1736057.5599999987</v>
      </c>
      <c r="G9" s="73">
        <v>1225604771.4699991</v>
      </c>
    </row>
    <row r="10" spans="2:7" x14ac:dyDescent="0.2">
      <c r="B10" s="72" t="s">
        <v>60</v>
      </c>
      <c r="C10" s="73">
        <v>513203541.21000051</v>
      </c>
      <c r="D10" s="73">
        <v>207887865.65999997</v>
      </c>
      <c r="E10" s="73">
        <v>34401569.689999968</v>
      </c>
      <c r="F10" s="73">
        <v>178931.11000000007</v>
      </c>
      <c r="G10" s="73">
        <v>755671907.66999972</v>
      </c>
    </row>
    <row r="11" spans="2:7" x14ac:dyDescent="0.2">
      <c r="B11" s="72" t="s">
        <v>59</v>
      </c>
      <c r="C11" s="73">
        <v>268028500.88000003</v>
      </c>
      <c r="D11" s="73">
        <v>103984786.87000003</v>
      </c>
      <c r="E11" s="73">
        <v>8596756.5500000045</v>
      </c>
      <c r="F11" s="73">
        <v>440482.44999999995</v>
      </c>
      <c r="G11" s="73">
        <v>381050526.74999988</v>
      </c>
    </row>
    <row r="12" spans="2:7" x14ac:dyDescent="0.2">
      <c r="B12" s="72" t="s">
        <v>57</v>
      </c>
      <c r="C12" s="73">
        <v>221217859.75</v>
      </c>
      <c r="D12" s="73">
        <v>86257861.350000039</v>
      </c>
      <c r="E12" s="73">
        <v>6123396.830000001</v>
      </c>
      <c r="F12" s="73">
        <v>209887.30000000002</v>
      </c>
      <c r="G12" s="73">
        <v>313809005.23000002</v>
      </c>
    </row>
    <row r="13" spans="2:7" x14ac:dyDescent="0.2">
      <c r="B13" s="72" t="s">
        <v>63</v>
      </c>
      <c r="C13" s="73">
        <v>215423203.46000004</v>
      </c>
      <c r="D13" s="73">
        <v>83090137.160000026</v>
      </c>
      <c r="E13" s="73">
        <v>9910100.290000001</v>
      </c>
      <c r="F13" s="73">
        <v>417678.50999999989</v>
      </c>
      <c r="G13" s="73">
        <v>308841119.41999984</v>
      </c>
    </row>
    <row r="14" spans="2:7" x14ac:dyDescent="0.2">
      <c r="B14" s="72" t="s">
        <v>62</v>
      </c>
      <c r="C14" s="73">
        <v>201723101.70000008</v>
      </c>
      <c r="D14" s="73">
        <v>78472917.330000043</v>
      </c>
      <c r="E14" s="73">
        <v>7726788.450000003</v>
      </c>
      <c r="F14" s="73">
        <v>257908.15000000005</v>
      </c>
      <c r="G14" s="73">
        <v>288180715.63</v>
      </c>
    </row>
    <row r="15" spans="2:7" x14ac:dyDescent="0.2">
      <c r="B15" s="72" t="s">
        <v>64</v>
      </c>
      <c r="C15" s="73">
        <v>193223585.99000013</v>
      </c>
      <c r="D15" s="73">
        <v>74991736.410000086</v>
      </c>
      <c r="E15" s="73">
        <v>5689561.7300000042</v>
      </c>
      <c r="F15" s="73">
        <v>433435.78</v>
      </c>
      <c r="G15" s="73">
        <v>274338319.90999997</v>
      </c>
    </row>
    <row r="16" spans="2:7" x14ac:dyDescent="0.2">
      <c r="B16" s="72" t="s">
        <v>55</v>
      </c>
      <c r="C16" s="73">
        <v>114310241.66000001</v>
      </c>
      <c r="D16" s="73">
        <v>44445104.539999999</v>
      </c>
      <c r="E16" s="73">
        <v>2783538.7200000011</v>
      </c>
      <c r="F16" s="73">
        <v>257376.70999999996</v>
      </c>
      <c r="G16" s="73">
        <v>161796261.63000003</v>
      </c>
    </row>
    <row r="17" spans="2:8" x14ac:dyDescent="0.2">
      <c r="B17" s="72" t="s">
        <v>58</v>
      </c>
      <c r="C17" s="73">
        <v>106594058.13999999</v>
      </c>
      <c r="D17" s="73">
        <v>41354890.38000001</v>
      </c>
      <c r="E17" s="73">
        <v>3400667.5300000007</v>
      </c>
      <c r="F17" s="73">
        <v>76862.63</v>
      </c>
      <c r="G17" s="73">
        <v>151426478.67999998</v>
      </c>
    </row>
    <row r="18" spans="2:8" x14ac:dyDescent="0.2">
      <c r="B18" s="70" t="s">
        <v>65</v>
      </c>
      <c r="C18" s="71">
        <v>1222926420.150001</v>
      </c>
      <c r="D18" s="71">
        <v>474585235.35999966</v>
      </c>
      <c r="E18" s="71">
        <v>34607554.649999961</v>
      </c>
      <c r="F18" s="71">
        <v>1345685.5000000002</v>
      </c>
      <c r="G18" s="71">
        <v>1733464895.659997</v>
      </c>
    </row>
    <row r="19" spans="2:8" x14ac:dyDescent="0.2">
      <c r="B19" s="72" t="s">
        <v>68</v>
      </c>
      <c r="C19" s="73">
        <v>971164521.07000124</v>
      </c>
      <c r="D19" s="73">
        <v>376963927.73999953</v>
      </c>
      <c r="E19" s="73">
        <v>28956716.889999956</v>
      </c>
      <c r="F19" s="73">
        <v>656878.1600000005</v>
      </c>
      <c r="G19" s="73">
        <v>1377742043.8599973</v>
      </c>
    </row>
    <row r="20" spans="2:8" x14ac:dyDescent="0.2">
      <c r="B20" s="72" t="s">
        <v>66</v>
      </c>
      <c r="C20" s="73">
        <v>198769876.40999991</v>
      </c>
      <c r="D20" s="73">
        <v>76916123.65000014</v>
      </c>
      <c r="E20" s="73">
        <v>4228845.0200000089</v>
      </c>
      <c r="F20" s="73">
        <v>674500.70999999973</v>
      </c>
      <c r="G20" s="73">
        <v>280589345.78999966</v>
      </c>
    </row>
    <row r="21" spans="2:8" x14ac:dyDescent="0.2">
      <c r="B21" s="72" t="s">
        <v>67</v>
      </c>
      <c r="C21" s="73">
        <v>52992022.670000002</v>
      </c>
      <c r="D21" s="73">
        <v>20705183.969999999</v>
      </c>
      <c r="E21" s="73">
        <v>1421992.74</v>
      </c>
      <c r="F21" s="73">
        <v>14306.630000000001</v>
      </c>
      <c r="G21" s="73">
        <v>75133506.010000005</v>
      </c>
    </row>
    <row r="22" spans="2:8" x14ac:dyDescent="0.2">
      <c r="B22" s="70" t="s">
        <v>69</v>
      </c>
      <c r="C22" s="71">
        <v>121376629.31999998</v>
      </c>
      <c r="D22" s="71">
        <v>46906272.849999979</v>
      </c>
      <c r="E22" s="71">
        <v>2775994.8</v>
      </c>
      <c r="F22" s="71">
        <v>126761.80999999998</v>
      </c>
      <c r="G22" s="71">
        <v>171185658.78000003</v>
      </c>
    </row>
    <row r="23" spans="2:8" x14ac:dyDescent="0.2">
      <c r="B23" s="72" t="s">
        <v>71</v>
      </c>
      <c r="C23" s="73">
        <v>55720877.619999997</v>
      </c>
      <c r="D23" s="73">
        <v>21523664.109999999</v>
      </c>
      <c r="E23" s="73">
        <v>1123920.5899999999</v>
      </c>
      <c r="F23" s="73">
        <v>65781.989999999991</v>
      </c>
      <c r="G23" s="73">
        <v>78434244.310000017</v>
      </c>
    </row>
    <row r="24" spans="2:8" x14ac:dyDescent="0.2">
      <c r="B24" s="72" t="s">
        <v>72</v>
      </c>
      <c r="C24" s="73">
        <v>40382027.389999993</v>
      </c>
      <c r="D24" s="73">
        <v>15603468.519999992</v>
      </c>
      <c r="E24" s="73">
        <v>919878.24000000022</v>
      </c>
      <c r="F24" s="73">
        <v>29176.46</v>
      </c>
      <c r="G24" s="73">
        <v>56934550.610000014</v>
      </c>
    </row>
    <row r="25" spans="2:8" x14ac:dyDescent="0.2">
      <c r="B25" s="72" t="s">
        <v>73</v>
      </c>
      <c r="C25" s="73">
        <v>16904772.579999994</v>
      </c>
      <c r="D25" s="73">
        <v>6541775.7099999953</v>
      </c>
      <c r="E25" s="73">
        <v>484522.36999999982</v>
      </c>
      <c r="F25" s="73">
        <v>27407.52</v>
      </c>
      <c r="G25" s="73">
        <v>23958478.179999996</v>
      </c>
    </row>
    <row r="26" spans="2:8" x14ac:dyDescent="0.2">
      <c r="B26" s="72" t="s">
        <v>70</v>
      </c>
      <c r="C26" s="73">
        <v>8368951.7300000004</v>
      </c>
      <c r="D26" s="73">
        <v>3237364.51</v>
      </c>
      <c r="E26" s="73">
        <v>247673.59999999998</v>
      </c>
      <c r="F26" s="73">
        <v>4395.84</v>
      </c>
      <c r="G26" s="73">
        <v>11858385.680000002</v>
      </c>
    </row>
    <row r="27" spans="2:8" x14ac:dyDescent="0.2">
      <c r="B27" s="70" t="s">
        <v>159</v>
      </c>
      <c r="C27" s="71">
        <v>6941144.2300000004</v>
      </c>
      <c r="D27" s="71">
        <v>2680573.3199999998</v>
      </c>
      <c r="E27" s="71">
        <v>199627.82</v>
      </c>
      <c r="F27" s="71">
        <v>9469.0499999999993</v>
      </c>
      <c r="G27" s="71">
        <v>9830814.4199999981</v>
      </c>
    </row>
    <row r="28" spans="2:8" x14ac:dyDescent="0.2">
      <c r="B28" s="74" t="s">
        <v>52</v>
      </c>
      <c r="C28" s="75">
        <v>7706447913.6600075</v>
      </c>
      <c r="D28" s="75">
        <v>3021448148.2199969</v>
      </c>
      <c r="E28" s="75">
        <v>480283621.93999994</v>
      </c>
      <c r="F28" s="75">
        <v>7957621.5300000003</v>
      </c>
      <c r="G28" s="75">
        <v>11216137305.349998</v>
      </c>
    </row>
    <row r="29" spans="2:8" x14ac:dyDescent="0.2">
      <c r="B29" s="111" t="s">
        <v>276</v>
      </c>
    </row>
    <row r="31" spans="2:8" x14ac:dyDescent="0.2">
      <c r="H31" s="1" t="s">
        <v>152</v>
      </c>
    </row>
  </sheetData>
  <mergeCells count="4">
    <mergeCell ref="B1:G1"/>
    <mergeCell ref="B2:G2"/>
    <mergeCell ref="B4:G4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1989-4F05-477A-AB97-445317F11E90}">
  <dimension ref="B1:H31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41" style="1" bestFit="1" customWidth="1"/>
    <col min="3" max="5" width="15" style="1" bestFit="1" customWidth="1"/>
    <col min="6" max="6" width="20.140625" style="1" bestFit="1" customWidth="1"/>
    <col min="7" max="7" width="36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7" x14ac:dyDescent="0.2">
      <c r="B1" s="212" t="s">
        <v>245</v>
      </c>
      <c r="C1" s="212"/>
      <c r="D1" s="212"/>
      <c r="E1" s="212"/>
      <c r="F1" s="212"/>
    </row>
    <row r="2" spans="2:7" x14ac:dyDescent="0.2">
      <c r="B2" s="212" t="s">
        <v>264</v>
      </c>
      <c r="C2" s="212"/>
      <c r="D2" s="212"/>
      <c r="E2" s="212"/>
      <c r="F2" s="212"/>
    </row>
    <row r="3" spans="2:7" x14ac:dyDescent="0.2">
      <c r="B3" s="212" t="s">
        <v>195</v>
      </c>
      <c r="C3" s="212"/>
      <c r="D3" s="212"/>
      <c r="E3" s="212"/>
      <c r="F3" s="212"/>
      <c r="G3" s="3"/>
    </row>
    <row r="4" spans="2:7" x14ac:dyDescent="0.2">
      <c r="B4" s="215" t="s">
        <v>271</v>
      </c>
      <c r="C4" s="215"/>
      <c r="D4" s="215"/>
      <c r="E4" s="215"/>
      <c r="F4" s="215"/>
    </row>
    <row r="5" spans="2:7" x14ac:dyDescent="0.2">
      <c r="B5" s="99" t="s">
        <v>113</v>
      </c>
      <c r="C5" s="94" t="s">
        <v>125</v>
      </c>
      <c r="D5" s="94" t="s">
        <v>126</v>
      </c>
      <c r="E5" s="94" t="s">
        <v>127</v>
      </c>
      <c r="F5" s="94" t="s">
        <v>194</v>
      </c>
    </row>
    <row r="6" spans="2:7" x14ac:dyDescent="0.2">
      <c r="B6" s="61" t="s">
        <v>183</v>
      </c>
      <c r="C6" s="59">
        <v>2729000539.7199984</v>
      </c>
      <c r="D6" s="59">
        <v>2726652730.4700065</v>
      </c>
      <c r="E6" s="59">
        <v>266559708.30000052</v>
      </c>
      <c r="F6" s="59">
        <v>5722212978.4900131</v>
      </c>
    </row>
    <row r="7" spans="2:7" x14ac:dyDescent="0.2">
      <c r="B7" s="61" t="s">
        <v>114</v>
      </c>
      <c r="C7" s="59">
        <v>1508308788.5500016</v>
      </c>
      <c r="D7" s="59">
        <v>1499054810.6899974</v>
      </c>
      <c r="E7" s="59">
        <v>147120111.07000002</v>
      </c>
      <c r="F7" s="59">
        <v>3154483710.3099971</v>
      </c>
    </row>
    <row r="8" spans="2:7" x14ac:dyDescent="0.2">
      <c r="B8" s="61" t="s">
        <v>115</v>
      </c>
      <c r="C8" s="59">
        <v>779158170.34000087</v>
      </c>
      <c r="D8" s="59">
        <v>775128786.9299984</v>
      </c>
      <c r="E8" s="59">
        <v>75578797.969999954</v>
      </c>
      <c r="F8" s="59">
        <v>1629865755.2400022</v>
      </c>
    </row>
    <row r="9" spans="2:7" x14ac:dyDescent="0.2">
      <c r="B9" s="61" t="s">
        <v>116</v>
      </c>
      <c r="C9" s="59">
        <v>101568723.06000006</v>
      </c>
      <c r="D9" s="59">
        <v>103775479.45000006</v>
      </c>
      <c r="E9" s="59">
        <v>9792164.0599999931</v>
      </c>
      <c r="F9" s="59">
        <v>215136366.56999999</v>
      </c>
    </row>
    <row r="10" spans="2:7" x14ac:dyDescent="0.2">
      <c r="B10" s="61" t="s">
        <v>117</v>
      </c>
      <c r="C10" s="59">
        <v>77163851.739999905</v>
      </c>
      <c r="D10" s="59">
        <v>74948057.839999974</v>
      </c>
      <c r="E10" s="59">
        <v>7693688.3899999997</v>
      </c>
      <c r="F10" s="59">
        <v>159805597.97000003</v>
      </c>
    </row>
    <row r="11" spans="2:7" x14ac:dyDescent="0.2">
      <c r="B11" s="61" t="s">
        <v>118</v>
      </c>
      <c r="C11" s="59">
        <v>63428320.289999999</v>
      </c>
      <c r="D11" s="59">
        <v>66610033.899999991</v>
      </c>
      <c r="E11" s="59">
        <v>4616054.6900000004</v>
      </c>
      <c r="F11" s="59">
        <v>134654408.88</v>
      </c>
    </row>
    <row r="12" spans="2:7" x14ac:dyDescent="0.2">
      <c r="B12" s="61" t="s">
        <v>122</v>
      </c>
      <c r="C12" s="59">
        <v>17284209.73</v>
      </c>
      <c r="D12" s="59">
        <v>17476530.450000007</v>
      </c>
      <c r="E12" s="59">
        <v>1569631.46</v>
      </c>
      <c r="F12" s="59">
        <v>36330371.640000008</v>
      </c>
    </row>
    <row r="13" spans="2:7" x14ac:dyDescent="0.2">
      <c r="B13" s="61" t="s">
        <v>120</v>
      </c>
      <c r="C13" s="59">
        <v>17002399.499999993</v>
      </c>
      <c r="D13" s="59">
        <v>17572017.499999996</v>
      </c>
      <c r="E13" s="59">
        <v>1573216.810000001</v>
      </c>
      <c r="F13" s="59">
        <v>36147633.81000004</v>
      </c>
    </row>
    <row r="14" spans="2:7" x14ac:dyDescent="0.2">
      <c r="B14" s="61" t="s">
        <v>128</v>
      </c>
      <c r="C14" s="59">
        <v>16950737.409999993</v>
      </c>
      <c r="D14" s="59">
        <v>16730134.1</v>
      </c>
      <c r="E14" s="59">
        <v>1636025.3900000006</v>
      </c>
      <c r="F14" s="59">
        <v>35316896.900000013</v>
      </c>
    </row>
    <row r="15" spans="2:7" x14ac:dyDescent="0.2">
      <c r="B15" s="61" t="s">
        <v>119</v>
      </c>
      <c r="C15" s="59">
        <v>12601769.229999991</v>
      </c>
      <c r="D15" s="59">
        <v>12497177.180000002</v>
      </c>
      <c r="E15" s="59">
        <v>1184960.0500000012</v>
      </c>
      <c r="F15" s="59">
        <v>26283906.460000008</v>
      </c>
    </row>
    <row r="16" spans="2:7" x14ac:dyDescent="0.2">
      <c r="B16" s="61" t="s">
        <v>121</v>
      </c>
      <c r="C16" s="59">
        <v>11226571.140000002</v>
      </c>
      <c r="D16" s="59">
        <v>11832577.329999996</v>
      </c>
      <c r="E16" s="59">
        <v>1062723.2400000005</v>
      </c>
      <c r="F16" s="59">
        <v>24121871.710000008</v>
      </c>
    </row>
    <row r="17" spans="2:8" x14ac:dyDescent="0.2">
      <c r="B17" s="61" t="s">
        <v>123</v>
      </c>
      <c r="C17" s="59">
        <v>10512505.019999992</v>
      </c>
      <c r="D17" s="59">
        <v>10614914.789999994</v>
      </c>
      <c r="E17" s="59">
        <v>1017261.1500000004</v>
      </c>
      <c r="F17" s="59">
        <v>22144680.960000008</v>
      </c>
    </row>
    <row r="18" spans="2:8" x14ac:dyDescent="0.2">
      <c r="B18" s="61" t="s">
        <v>124</v>
      </c>
      <c r="C18" s="59">
        <v>9617953.3900000025</v>
      </c>
      <c r="D18" s="59">
        <v>9180214.2999999989</v>
      </c>
      <c r="E18" s="59">
        <v>834958.7200000002</v>
      </c>
      <c r="F18" s="59">
        <v>19633126.41</v>
      </c>
    </row>
    <row r="19" spans="2:8" x14ac:dyDescent="0.2">
      <c r="B19" s="40" t="s">
        <v>179</v>
      </c>
      <c r="C19" s="60">
        <v>5353824539.1200008</v>
      </c>
      <c r="D19" s="60">
        <v>5342073464.9300013</v>
      </c>
      <c r="E19" s="60">
        <v>520239301.30000049</v>
      </c>
      <c r="F19" s="76">
        <v>11216137305.350012</v>
      </c>
    </row>
    <row r="20" spans="2:8" x14ac:dyDescent="0.2">
      <c r="B20" s="111" t="s">
        <v>189</v>
      </c>
      <c r="C20" s="77"/>
      <c r="D20" s="77"/>
      <c r="E20" s="77"/>
      <c r="F20" s="77"/>
    </row>
    <row r="21" spans="2:8" x14ac:dyDescent="0.2">
      <c r="B21" s="111" t="s">
        <v>276</v>
      </c>
    </row>
    <row r="31" spans="2:8" x14ac:dyDescent="0.2">
      <c r="H31" s="1" t="s">
        <v>152</v>
      </c>
    </row>
  </sheetData>
  <sortState xmlns:xlrd2="http://schemas.microsoft.com/office/spreadsheetml/2017/richdata2" ref="B6:F18">
    <sortCondition descending="1" ref="F6:F18"/>
  </sortState>
  <mergeCells count="4">
    <mergeCell ref="B1:F1"/>
    <mergeCell ref="B2:F2"/>
    <mergeCell ref="B4:F4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B0-387D-404E-9128-F5ACB841F32A}">
  <dimension ref="B1:H31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52.5703125" style="1" bestFit="1" customWidth="1"/>
    <col min="3" max="5" width="15" style="1" bestFit="1" customWidth="1"/>
    <col min="6" max="6" width="21.42578125" style="1" bestFit="1" customWidth="1"/>
    <col min="7" max="7" width="36.85546875" style="1" bestFit="1" customWidth="1"/>
    <col min="8" max="8" width="1.5703125" style="1" bestFit="1" customWidth="1"/>
    <col min="9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6" x14ac:dyDescent="0.2">
      <c r="B1" s="212" t="s">
        <v>246</v>
      </c>
      <c r="C1" s="212"/>
      <c r="D1" s="212"/>
      <c r="E1" s="212"/>
      <c r="F1" s="212"/>
    </row>
    <row r="2" spans="2:6" x14ac:dyDescent="0.2">
      <c r="B2" s="212" t="s">
        <v>139</v>
      </c>
      <c r="C2" s="212"/>
      <c r="D2" s="212"/>
      <c r="E2" s="212"/>
      <c r="F2" s="212"/>
    </row>
    <row r="3" spans="2:6" x14ac:dyDescent="0.2">
      <c r="B3" s="212" t="s">
        <v>195</v>
      </c>
      <c r="C3" s="212"/>
      <c r="D3" s="212"/>
      <c r="E3" s="212"/>
      <c r="F3" s="212"/>
    </row>
    <row r="4" spans="2:6" x14ac:dyDescent="0.2">
      <c r="B4" s="215" t="s">
        <v>271</v>
      </c>
      <c r="C4" s="215"/>
      <c r="D4" s="215"/>
      <c r="E4" s="215"/>
      <c r="F4" s="215"/>
    </row>
    <row r="5" spans="2:6" x14ac:dyDescent="0.2">
      <c r="B5" s="98" t="s">
        <v>155</v>
      </c>
      <c r="C5" s="96" t="s">
        <v>156</v>
      </c>
      <c r="D5" s="96" t="s">
        <v>157</v>
      </c>
      <c r="E5" s="96" t="s">
        <v>158</v>
      </c>
      <c r="F5" s="97" t="s">
        <v>194</v>
      </c>
    </row>
    <row r="6" spans="2:6" x14ac:dyDescent="0.2">
      <c r="B6" s="66" t="s">
        <v>53</v>
      </c>
      <c r="C6" s="67">
        <v>4439638456.5700006</v>
      </c>
      <c r="D6" s="67">
        <v>4433838988.9999981</v>
      </c>
      <c r="E6" s="67">
        <v>428178490.92000043</v>
      </c>
      <c r="F6" s="67">
        <v>9301655936.4900017</v>
      </c>
    </row>
    <row r="7" spans="2:6" x14ac:dyDescent="0.2">
      <c r="B7" s="56" t="s">
        <v>54</v>
      </c>
      <c r="C7" s="59">
        <v>1856249874.6000004</v>
      </c>
      <c r="D7" s="59">
        <v>1866889591.7300003</v>
      </c>
      <c r="E7" s="59">
        <v>181001643.61000001</v>
      </c>
      <c r="F7" s="59">
        <v>3904141109.9399996</v>
      </c>
    </row>
    <row r="8" spans="2:6" x14ac:dyDescent="0.2">
      <c r="B8" s="56" t="s">
        <v>56</v>
      </c>
      <c r="C8" s="59">
        <v>736112424.16000009</v>
      </c>
      <c r="D8" s="59">
        <v>729029021.8599993</v>
      </c>
      <c r="E8" s="59">
        <v>71654274.140000224</v>
      </c>
      <c r="F8" s="59">
        <v>1536795720.1600025</v>
      </c>
    </row>
    <row r="9" spans="2:6" x14ac:dyDescent="0.2">
      <c r="B9" s="56" t="s">
        <v>61</v>
      </c>
      <c r="C9" s="59">
        <v>587185014.830001</v>
      </c>
      <c r="D9" s="59">
        <v>581054343.6499995</v>
      </c>
      <c r="E9" s="59">
        <v>57365412.990000144</v>
      </c>
      <c r="F9" s="59">
        <v>1225604771.4699991</v>
      </c>
    </row>
    <row r="10" spans="2:6" x14ac:dyDescent="0.2">
      <c r="B10" s="56" t="s">
        <v>60</v>
      </c>
      <c r="C10" s="59">
        <v>354195604.1500001</v>
      </c>
      <c r="D10" s="59">
        <v>372585506.41999978</v>
      </c>
      <c r="E10" s="59">
        <v>28890797.100000024</v>
      </c>
      <c r="F10" s="59">
        <v>755671907.66999972</v>
      </c>
    </row>
    <row r="11" spans="2:6" x14ac:dyDescent="0.2">
      <c r="B11" s="56" t="s">
        <v>59</v>
      </c>
      <c r="C11" s="59">
        <v>183053292.25999999</v>
      </c>
      <c r="D11" s="59">
        <v>179767410.77000004</v>
      </c>
      <c r="E11" s="59">
        <v>18229823.720000014</v>
      </c>
      <c r="F11" s="59">
        <v>381050526.74999988</v>
      </c>
    </row>
    <row r="12" spans="2:6" x14ac:dyDescent="0.2">
      <c r="B12" s="56" t="s">
        <v>57</v>
      </c>
      <c r="C12" s="59">
        <v>151180029.65999991</v>
      </c>
      <c r="D12" s="59">
        <v>148610453.31999999</v>
      </c>
      <c r="E12" s="59">
        <v>14018522.250000007</v>
      </c>
      <c r="F12" s="59">
        <v>313809005.23000002</v>
      </c>
    </row>
    <row r="13" spans="2:6" x14ac:dyDescent="0.2">
      <c r="B13" s="56" t="s">
        <v>63</v>
      </c>
      <c r="C13" s="59">
        <v>151642578.07000002</v>
      </c>
      <c r="D13" s="59">
        <v>141267912.97999996</v>
      </c>
      <c r="E13" s="59">
        <v>15930628.369999995</v>
      </c>
      <c r="F13" s="59">
        <v>308841119.41999984</v>
      </c>
    </row>
    <row r="14" spans="2:6" x14ac:dyDescent="0.2">
      <c r="B14" s="56" t="s">
        <v>62</v>
      </c>
      <c r="C14" s="59">
        <v>140357257.17999995</v>
      </c>
      <c r="D14" s="59">
        <v>134540353.13999999</v>
      </c>
      <c r="E14" s="59">
        <v>13283105.309999999</v>
      </c>
      <c r="F14" s="59">
        <v>288180715.63</v>
      </c>
    </row>
    <row r="15" spans="2:6" x14ac:dyDescent="0.2">
      <c r="B15" s="56" t="s">
        <v>64</v>
      </c>
      <c r="C15" s="59">
        <v>130809035.12</v>
      </c>
      <c r="D15" s="59">
        <v>130478815.74000011</v>
      </c>
      <c r="E15" s="59">
        <v>13050469.050000006</v>
      </c>
      <c r="F15" s="59">
        <v>274338319.90999997</v>
      </c>
    </row>
    <row r="16" spans="2:6" x14ac:dyDescent="0.2">
      <c r="B16" s="56" t="s">
        <v>55</v>
      </c>
      <c r="C16" s="59">
        <v>76957302.090000004</v>
      </c>
      <c r="D16" s="59">
        <v>77301239.919999987</v>
      </c>
      <c r="E16" s="59">
        <v>7537719.6200000001</v>
      </c>
      <c r="F16" s="59">
        <v>161796261.63000003</v>
      </c>
    </row>
    <row r="17" spans="2:8" x14ac:dyDescent="0.2">
      <c r="B17" s="56" t="s">
        <v>58</v>
      </c>
      <c r="C17" s="59">
        <v>71896044.450000003</v>
      </c>
      <c r="D17" s="59">
        <v>72314339.469999984</v>
      </c>
      <c r="E17" s="59">
        <v>7216094.7599999998</v>
      </c>
      <c r="F17" s="59">
        <v>151426478.67999998</v>
      </c>
    </row>
    <row r="18" spans="2:8" x14ac:dyDescent="0.2">
      <c r="B18" s="66" t="s">
        <v>65</v>
      </c>
      <c r="C18" s="67">
        <v>827158195.87000167</v>
      </c>
      <c r="D18" s="67">
        <v>823477958.20999932</v>
      </c>
      <c r="E18" s="67">
        <v>82828741.579999983</v>
      </c>
      <c r="F18" s="67">
        <v>1733464895.659997</v>
      </c>
    </row>
    <row r="19" spans="2:8" x14ac:dyDescent="0.2">
      <c r="B19" s="56" t="s">
        <v>68</v>
      </c>
      <c r="C19" s="59">
        <v>658220251.16000164</v>
      </c>
      <c r="D19" s="59">
        <v>654026366.72999942</v>
      </c>
      <c r="E19" s="59">
        <v>65495425.969999991</v>
      </c>
      <c r="F19" s="59">
        <v>1377742043.8599973</v>
      </c>
    </row>
    <row r="20" spans="2:8" x14ac:dyDescent="0.2">
      <c r="B20" s="56" t="s">
        <v>66</v>
      </c>
      <c r="C20" s="59">
        <v>133661285.14</v>
      </c>
      <c r="D20" s="59">
        <v>132906951.44999993</v>
      </c>
      <c r="E20" s="59">
        <v>14021109.199999996</v>
      </c>
      <c r="F20" s="59">
        <v>280589345.78999966</v>
      </c>
    </row>
    <row r="21" spans="2:8" x14ac:dyDescent="0.2">
      <c r="B21" s="56" t="s">
        <v>67</v>
      </c>
      <c r="C21" s="59">
        <v>35276659.570000015</v>
      </c>
      <c r="D21" s="59">
        <v>36544640.030000009</v>
      </c>
      <c r="E21" s="59">
        <v>3312206.41</v>
      </c>
      <c r="F21" s="59">
        <v>75133506.010000005</v>
      </c>
    </row>
    <row r="22" spans="2:8" x14ac:dyDescent="0.2">
      <c r="B22" s="66" t="s">
        <v>69</v>
      </c>
      <c r="C22" s="67">
        <v>82229060.200000033</v>
      </c>
      <c r="D22" s="67">
        <v>80230091.849999964</v>
      </c>
      <c r="E22" s="67">
        <v>8726506.7299999986</v>
      </c>
      <c r="F22" s="67">
        <v>171185658.78000003</v>
      </c>
    </row>
    <row r="23" spans="2:8" x14ac:dyDescent="0.2">
      <c r="B23" s="56" t="s">
        <v>71</v>
      </c>
      <c r="C23" s="59">
        <v>37479716.70000001</v>
      </c>
      <c r="D23" s="59">
        <v>36930447.240000002</v>
      </c>
      <c r="E23" s="59">
        <v>4024080.3699999992</v>
      </c>
      <c r="F23" s="59">
        <v>78434244.310000017</v>
      </c>
    </row>
    <row r="24" spans="2:8" x14ac:dyDescent="0.2">
      <c r="B24" s="56" t="s">
        <v>72</v>
      </c>
      <c r="C24" s="59">
        <v>27365670.180000007</v>
      </c>
      <c r="D24" s="59">
        <v>26658356.979999982</v>
      </c>
      <c r="E24" s="59">
        <v>2910523.4499999993</v>
      </c>
      <c r="F24" s="59">
        <v>56934550.610000014</v>
      </c>
    </row>
    <row r="25" spans="2:8" x14ac:dyDescent="0.2">
      <c r="B25" s="56" t="s">
        <v>73</v>
      </c>
      <c r="C25" s="59">
        <v>11639221.229999999</v>
      </c>
      <c r="D25" s="59">
        <v>11121615.32</v>
      </c>
      <c r="E25" s="59">
        <v>1197641.6300000001</v>
      </c>
      <c r="F25" s="59">
        <v>23958478.179999996</v>
      </c>
    </row>
    <row r="26" spans="2:8" x14ac:dyDescent="0.2">
      <c r="B26" s="56" t="s">
        <v>70</v>
      </c>
      <c r="C26" s="59">
        <v>5744452.0900000017</v>
      </c>
      <c r="D26" s="59">
        <v>5519672.3099999987</v>
      </c>
      <c r="E26" s="59">
        <v>594261.28000000014</v>
      </c>
      <c r="F26" s="59">
        <v>11858385.680000002</v>
      </c>
    </row>
    <row r="27" spans="2:8" x14ac:dyDescent="0.2">
      <c r="B27" s="66" t="s">
        <v>159</v>
      </c>
      <c r="C27" s="67">
        <v>4798826.4799999995</v>
      </c>
      <c r="D27" s="67">
        <v>4526425.87</v>
      </c>
      <c r="E27" s="67">
        <v>505562.06999999995</v>
      </c>
      <c r="F27" s="67">
        <v>9830814.4199999981</v>
      </c>
    </row>
    <row r="28" spans="2:8" x14ac:dyDescent="0.2">
      <c r="B28" s="68" t="s">
        <v>160</v>
      </c>
      <c r="C28" s="69">
        <v>5353824539.1200027</v>
      </c>
      <c r="D28" s="69">
        <v>5342073464.9299974</v>
      </c>
      <c r="E28" s="69">
        <v>520239301.30000043</v>
      </c>
      <c r="F28" s="69">
        <v>11216137305.349998</v>
      </c>
    </row>
    <row r="29" spans="2:8" x14ac:dyDescent="0.2">
      <c r="B29" s="111" t="s">
        <v>154</v>
      </c>
    </row>
    <row r="30" spans="2:8" x14ac:dyDescent="0.2">
      <c r="B30" s="111" t="s">
        <v>189</v>
      </c>
    </row>
    <row r="31" spans="2:8" x14ac:dyDescent="0.2">
      <c r="B31" s="111" t="s">
        <v>276</v>
      </c>
      <c r="H31" s="1" t="s">
        <v>152</v>
      </c>
    </row>
  </sheetData>
  <mergeCells count="4">
    <mergeCell ref="B1:F1"/>
    <mergeCell ref="B2:F2"/>
    <mergeCell ref="B4:F4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D9F6-35A7-4BA4-9A93-2F2AF9DFE26E}">
  <dimension ref="B1:V20"/>
  <sheetViews>
    <sheetView showGridLines="0" workbookViewId="0">
      <selection activeCell="B2" sqref="B2:J2"/>
    </sheetView>
  </sheetViews>
  <sheetFormatPr defaultRowHeight="15" x14ac:dyDescent="0.25"/>
  <cols>
    <col min="1" max="1" width="9.140625" style="26"/>
    <col min="2" max="2" width="8.85546875" style="26" bestFit="1" customWidth="1"/>
    <col min="3" max="4" width="9" style="26" bestFit="1" customWidth="1"/>
    <col min="5" max="6" width="6.85546875" style="26" bestFit="1" customWidth="1"/>
    <col min="7" max="8" width="9" style="26" bestFit="1" customWidth="1"/>
    <col min="9" max="9" width="8.28515625" style="26" bestFit="1" customWidth="1"/>
    <col min="10" max="10" width="6.5703125" style="26" bestFit="1" customWidth="1"/>
    <col min="11" max="12" width="9.28515625" style="26" bestFit="1" customWidth="1"/>
    <col min="13" max="13" width="8.42578125" style="26" customWidth="1"/>
    <col min="14" max="14" width="7.140625" style="26" customWidth="1"/>
    <col min="15" max="16" width="9.28515625" style="26" bestFit="1" customWidth="1"/>
    <col min="17" max="18" width="9.28515625" style="26" customWidth="1"/>
    <col min="19" max="20" width="15.28515625" style="26" bestFit="1" customWidth="1"/>
    <col min="21" max="16384" width="9.140625" style="26"/>
  </cols>
  <sheetData>
    <row r="1" spans="2:22" x14ac:dyDescent="0.25">
      <c r="B1" s="190" t="s">
        <v>247</v>
      </c>
      <c r="C1" s="190"/>
      <c r="D1" s="190"/>
      <c r="E1" s="190"/>
      <c r="F1" s="190"/>
      <c r="G1" s="190"/>
      <c r="H1" s="190"/>
      <c r="I1" s="190"/>
      <c r="J1" s="190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2:22" x14ac:dyDescent="0.25">
      <c r="B2" s="190" t="s">
        <v>298</v>
      </c>
      <c r="C2" s="190"/>
      <c r="D2" s="190"/>
      <c r="E2" s="190"/>
      <c r="F2" s="190"/>
      <c r="G2" s="190"/>
      <c r="H2" s="190"/>
      <c r="I2" s="190"/>
      <c r="J2" s="190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2" x14ac:dyDescent="0.25">
      <c r="B3" s="230" t="s">
        <v>312</v>
      </c>
      <c r="C3" s="230"/>
      <c r="D3" s="230"/>
      <c r="E3" s="230"/>
      <c r="F3" s="230"/>
      <c r="G3" s="230"/>
      <c r="H3" s="230"/>
      <c r="I3" s="230"/>
      <c r="J3" s="230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22" ht="20.25" customHeight="1" x14ac:dyDescent="0.25">
      <c r="B4" s="222" t="s">
        <v>0</v>
      </c>
      <c r="C4" s="235" t="s">
        <v>203</v>
      </c>
      <c r="D4" s="236"/>
      <c r="E4" s="235" t="s">
        <v>204</v>
      </c>
      <c r="F4" s="236"/>
      <c r="G4" s="243" t="s">
        <v>205</v>
      </c>
      <c r="H4" s="244"/>
      <c r="I4" s="245" t="s">
        <v>270</v>
      </c>
      <c r="J4" s="245"/>
      <c r="U4" s="120"/>
      <c r="V4" s="120"/>
    </row>
    <row r="5" spans="2:22" ht="25.5" customHeight="1" x14ac:dyDescent="0.25">
      <c r="B5" s="222"/>
      <c r="C5" s="237"/>
      <c r="D5" s="238"/>
      <c r="E5" s="237"/>
      <c r="F5" s="238"/>
      <c r="G5" s="246"/>
      <c r="H5" s="247"/>
      <c r="I5" s="245"/>
      <c r="J5" s="245"/>
      <c r="U5" s="121"/>
      <c r="V5" s="120"/>
    </row>
    <row r="6" spans="2:22" x14ac:dyDescent="0.25">
      <c r="B6" s="222"/>
      <c r="C6" s="94">
        <v>2020</v>
      </c>
      <c r="D6" s="94">
        <v>2021</v>
      </c>
      <c r="E6" s="94">
        <v>2020</v>
      </c>
      <c r="F6" s="94">
        <v>2021</v>
      </c>
      <c r="G6" s="94">
        <v>2020</v>
      </c>
      <c r="H6" s="94">
        <v>2021</v>
      </c>
      <c r="I6" s="250" t="s">
        <v>90</v>
      </c>
      <c r="J6" s="158" t="s">
        <v>91</v>
      </c>
      <c r="U6" s="120"/>
      <c r="V6" s="120"/>
    </row>
    <row r="7" spans="2:22" x14ac:dyDescent="0.25">
      <c r="B7" s="92" t="s">
        <v>1</v>
      </c>
      <c r="C7" s="129">
        <v>2030849</v>
      </c>
      <c r="D7" s="129">
        <v>1854690</v>
      </c>
      <c r="E7" s="129">
        <v>34816</v>
      </c>
      <c r="F7" s="129">
        <v>29417</v>
      </c>
      <c r="G7" s="129">
        <f>+C7+E7</f>
        <v>2065665</v>
      </c>
      <c r="H7" s="129">
        <f>+D7+F7</f>
        <v>1884107</v>
      </c>
      <c r="I7" s="129">
        <f>+H7-G7</f>
        <v>-181558</v>
      </c>
      <c r="J7" s="39">
        <f>+I7/H7</f>
        <v>-9.6362892341040077E-2</v>
      </c>
      <c r="U7" s="120"/>
      <c r="V7" s="120"/>
    </row>
    <row r="8" spans="2:22" x14ac:dyDescent="0.25">
      <c r="B8" s="92" t="s">
        <v>2</v>
      </c>
      <c r="C8" s="129">
        <v>2037650</v>
      </c>
      <c r="D8" s="129">
        <v>1877917</v>
      </c>
      <c r="E8" s="129">
        <v>35080</v>
      </c>
      <c r="F8" s="129">
        <v>29777</v>
      </c>
      <c r="G8" s="129">
        <f t="shared" ref="G8:G18" si="0">+C8+E8</f>
        <v>2072730</v>
      </c>
      <c r="H8" s="129">
        <f>+D8+F8</f>
        <v>1907694</v>
      </c>
      <c r="I8" s="129">
        <f>+H8-G8</f>
        <v>-165036</v>
      </c>
      <c r="J8" s="39">
        <f t="shared" ref="J8:J12" si="1">+I8/H8</f>
        <v>-8.6510729708223641E-2</v>
      </c>
      <c r="U8" s="120"/>
      <c r="V8" s="120"/>
    </row>
    <row r="9" spans="2:22" x14ac:dyDescent="0.25">
      <c r="B9" s="92" t="s">
        <v>3</v>
      </c>
      <c r="C9" s="129">
        <v>2012891</v>
      </c>
      <c r="D9" s="129">
        <v>1878857</v>
      </c>
      <c r="E9" s="129">
        <v>34462</v>
      </c>
      <c r="F9" s="129">
        <v>29976</v>
      </c>
      <c r="G9" s="129">
        <f t="shared" si="0"/>
        <v>2047353</v>
      </c>
      <c r="H9" s="129">
        <f>+D9+F9</f>
        <v>1908833</v>
      </c>
      <c r="I9" s="129">
        <f>+H9-G9</f>
        <v>-138520</v>
      </c>
      <c r="J9" s="39">
        <f t="shared" si="1"/>
        <v>-7.2567898815663806E-2</v>
      </c>
      <c r="U9" s="120"/>
      <c r="V9" s="120"/>
    </row>
    <row r="10" spans="2:22" x14ac:dyDescent="0.25">
      <c r="B10" s="92" t="s">
        <v>4</v>
      </c>
      <c r="C10" s="129">
        <v>1513407</v>
      </c>
      <c r="D10" s="129">
        <v>1977137</v>
      </c>
      <c r="E10" s="129">
        <v>24116</v>
      </c>
      <c r="F10" s="129">
        <v>30987</v>
      </c>
      <c r="G10" s="129">
        <f t="shared" si="0"/>
        <v>1537523</v>
      </c>
      <c r="H10" s="129">
        <f>+D10+F10</f>
        <v>2008124</v>
      </c>
      <c r="I10" s="129">
        <f t="shared" ref="I10:I12" si="2">+H10-G10</f>
        <v>470601</v>
      </c>
      <c r="J10" s="39">
        <f t="shared" si="1"/>
        <v>0.23434857608394702</v>
      </c>
      <c r="U10" s="120"/>
      <c r="V10" s="120"/>
    </row>
    <row r="11" spans="2:22" x14ac:dyDescent="0.25">
      <c r="B11" s="92" t="s">
        <v>5</v>
      </c>
      <c r="C11" s="129">
        <v>1502499</v>
      </c>
      <c r="D11" s="129">
        <v>2005131</v>
      </c>
      <c r="E11" s="129">
        <v>23894</v>
      </c>
      <c r="F11" s="129">
        <v>31280</v>
      </c>
      <c r="G11" s="129">
        <f t="shared" si="0"/>
        <v>1526393</v>
      </c>
      <c r="H11" s="129">
        <f>+D11+F11</f>
        <v>2036411</v>
      </c>
      <c r="I11" s="129">
        <f t="shared" si="2"/>
        <v>510018</v>
      </c>
      <c r="J11" s="39">
        <f t="shared" si="1"/>
        <v>0.25044944267144503</v>
      </c>
      <c r="U11" s="120"/>
      <c r="V11" s="120"/>
    </row>
    <row r="12" spans="2:22" x14ac:dyDescent="0.25">
      <c r="B12" s="92" t="s">
        <v>6</v>
      </c>
      <c r="C12" s="129">
        <v>1704141</v>
      </c>
      <c r="D12" s="129">
        <v>2014814</v>
      </c>
      <c r="E12" s="129">
        <v>26937</v>
      </c>
      <c r="F12" s="129">
        <v>31239</v>
      </c>
      <c r="G12" s="129">
        <f t="shared" si="0"/>
        <v>1731078</v>
      </c>
      <c r="H12" s="129">
        <v>2046053</v>
      </c>
      <c r="I12" s="129">
        <f t="shared" si="2"/>
        <v>314975</v>
      </c>
      <c r="J12" s="39">
        <f t="shared" si="1"/>
        <v>0.15394273755371929</v>
      </c>
      <c r="U12" s="120"/>
      <c r="V12" s="120"/>
    </row>
    <row r="13" spans="2:22" x14ac:dyDescent="0.25">
      <c r="B13" s="92" t="s">
        <v>7</v>
      </c>
      <c r="C13" s="129">
        <v>1772427</v>
      </c>
      <c r="D13" s="65"/>
      <c r="E13" s="129">
        <v>27180</v>
      </c>
      <c r="F13" s="65"/>
      <c r="G13" s="129">
        <f t="shared" si="0"/>
        <v>1799607</v>
      </c>
      <c r="H13" s="65"/>
      <c r="I13" s="129"/>
      <c r="J13" s="123"/>
      <c r="U13" s="120"/>
      <c r="V13" s="120"/>
    </row>
    <row r="14" spans="2:22" x14ac:dyDescent="0.25">
      <c r="B14" s="92" t="s">
        <v>8</v>
      </c>
      <c r="C14" s="129">
        <v>1758375</v>
      </c>
      <c r="D14" s="65"/>
      <c r="E14" s="129">
        <v>27081</v>
      </c>
      <c r="F14" s="65"/>
      <c r="G14" s="129">
        <f t="shared" si="0"/>
        <v>1785456</v>
      </c>
      <c r="H14" s="65"/>
      <c r="I14" s="129"/>
      <c r="J14" s="123"/>
      <c r="U14" s="120"/>
      <c r="V14" s="120"/>
    </row>
    <row r="15" spans="2:22" x14ac:dyDescent="0.25">
      <c r="B15" s="92" t="s">
        <v>9</v>
      </c>
      <c r="C15" s="129">
        <v>1786515</v>
      </c>
      <c r="D15" s="65"/>
      <c r="E15" s="129">
        <v>27365</v>
      </c>
      <c r="F15" s="65"/>
      <c r="G15" s="129">
        <f t="shared" si="0"/>
        <v>1813880</v>
      </c>
      <c r="H15" s="65"/>
      <c r="I15" s="129"/>
      <c r="J15" s="123"/>
      <c r="U15" s="120"/>
      <c r="V15" s="120"/>
    </row>
    <row r="16" spans="2:22" x14ac:dyDescent="0.25">
      <c r="B16" s="92" t="s">
        <v>10</v>
      </c>
      <c r="C16" s="129">
        <v>1804412</v>
      </c>
      <c r="D16" s="65"/>
      <c r="E16" s="129">
        <v>27734</v>
      </c>
      <c r="F16" s="65"/>
      <c r="G16" s="129">
        <f t="shared" si="0"/>
        <v>1832146</v>
      </c>
      <c r="H16" s="65"/>
      <c r="I16" s="129"/>
      <c r="J16" s="123"/>
      <c r="U16" s="120"/>
      <c r="V16" s="120"/>
    </row>
    <row r="17" spans="2:22" x14ac:dyDescent="0.25">
      <c r="B17" s="92" t="s">
        <v>11</v>
      </c>
      <c r="C17" s="129">
        <v>1834131</v>
      </c>
      <c r="D17" s="65"/>
      <c r="E17" s="129">
        <v>27873</v>
      </c>
      <c r="F17" s="65"/>
      <c r="G17" s="129">
        <f t="shared" si="0"/>
        <v>1862004</v>
      </c>
      <c r="H17" s="65"/>
      <c r="I17" s="129"/>
      <c r="J17" s="123"/>
      <c r="U17" s="120"/>
      <c r="V17" s="120"/>
    </row>
    <row r="18" spans="2:22" x14ac:dyDescent="0.25">
      <c r="B18" s="92" t="s">
        <v>12</v>
      </c>
      <c r="C18" s="129">
        <v>1835362</v>
      </c>
      <c r="D18" s="65"/>
      <c r="E18" s="129">
        <v>29373</v>
      </c>
      <c r="F18" s="65"/>
      <c r="G18" s="129">
        <f t="shared" si="0"/>
        <v>1864735</v>
      </c>
      <c r="H18" s="65"/>
      <c r="I18" s="129"/>
      <c r="J18" s="123"/>
      <c r="U18" s="120"/>
      <c r="V18" s="120"/>
    </row>
    <row r="19" spans="2:22" x14ac:dyDescent="0.25">
      <c r="B19" s="111" t="s">
        <v>276</v>
      </c>
    </row>
    <row r="20" spans="2:22" x14ac:dyDescent="0.25">
      <c r="J20" s="122"/>
    </row>
  </sheetData>
  <mergeCells count="8">
    <mergeCell ref="B1:J1"/>
    <mergeCell ref="B2:J2"/>
    <mergeCell ref="B3:J3"/>
    <mergeCell ref="B4:B6"/>
    <mergeCell ref="C4:D5"/>
    <mergeCell ref="E4:F5"/>
    <mergeCell ref="G4:H5"/>
    <mergeCell ref="I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CA1B-61C6-4AF7-979E-7D228415F8DD}">
  <dimension ref="B1:L18"/>
  <sheetViews>
    <sheetView showGridLines="0" workbookViewId="0">
      <selection activeCell="B2" sqref="B2:J2"/>
    </sheetView>
  </sheetViews>
  <sheetFormatPr defaultRowHeight="12.75" x14ac:dyDescent="0.2"/>
  <cols>
    <col min="1" max="1" width="9.140625" style="1"/>
    <col min="2" max="2" width="9.7109375" style="1" bestFit="1" customWidth="1"/>
    <col min="3" max="4" width="14.28515625" style="1" bestFit="1" customWidth="1"/>
    <col min="5" max="5" width="12.85546875" style="1" bestFit="1" customWidth="1"/>
    <col min="6" max="6" width="10.85546875" style="1" customWidth="1"/>
    <col min="7" max="7" width="9" style="1" bestFit="1" customWidth="1"/>
    <col min="8" max="8" width="9" style="7" bestFit="1" customWidth="1"/>
    <col min="9" max="9" width="16" style="1" bestFit="1" customWidth="1"/>
    <col min="10" max="11" width="9.140625" style="1"/>
    <col min="12" max="12" width="16.85546875" style="1" bestFit="1" customWidth="1"/>
    <col min="13" max="16384" width="9.140625" style="1"/>
  </cols>
  <sheetData>
    <row r="1" spans="2:12" x14ac:dyDescent="0.2">
      <c r="B1" s="190" t="s">
        <v>76</v>
      </c>
      <c r="C1" s="190"/>
      <c r="D1" s="190"/>
      <c r="E1" s="190"/>
      <c r="F1" s="190"/>
      <c r="G1" s="190"/>
      <c r="H1" s="190"/>
      <c r="I1" s="190"/>
      <c r="J1" s="190"/>
    </row>
    <row r="2" spans="2:12" x14ac:dyDescent="0.2">
      <c r="B2" s="190" t="s">
        <v>202</v>
      </c>
      <c r="C2" s="190"/>
      <c r="D2" s="190"/>
      <c r="E2" s="190"/>
      <c r="F2" s="190"/>
      <c r="G2" s="190"/>
      <c r="H2" s="190"/>
      <c r="I2" s="190"/>
      <c r="J2" s="190"/>
    </row>
    <row r="3" spans="2:12" x14ac:dyDescent="0.2">
      <c r="B3" s="191" t="s">
        <v>101</v>
      </c>
      <c r="C3" s="191"/>
      <c r="D3" s="191"/>
      <c r="E3" s="191"/>
      <c r="F3" s="191"/>
      <c r="G3" s="191"/>
      <c r="H3" s="191"/>
      <c r="I3" s="191"/>
      <c r="J3" s="191"/>
    </row>
    <row r="4" spans="2:12" ht="25.5" customHeight="1" x14ac:dyDescent="0.2">
      <c r="B4" s="194" t="s">
        <v>0</v>
      </c>
      <c r="C4" s="195" t="s">
        <v>86</v>
      </c>
      <c r="D4" s="195"/>
      <c r="E4" s="192" t="s">
        <v>199</v>
      </c>
      <c r="F4" s="193"/>
      <c r="G4" s="192" t="s">
        <v>92</v>
      </c>
      <c r="H4" s="193"/>
      <c r="I4" s="192" t="s">
        <v>200</v>
      </c>
      <c r="J4" s="193"/>
    </row>
    <row r="5" spans="2:12" x14ac:dyDescent="0.2">
      <c r="B5" s="194"/>
      <c r="C5" s="112">
        <v>2020</v>
      </c>
      <c r="D5" s="112">
        <v>2021</v>
      </c>
      <c r="E5" s="113" t="s">
        <v>90</v>
      </c>
      <c r="F5" s="113" t="s">
        <v>91</v>
      </c>
      <c r="G5" s="113">
        <v>2020</v>
      </c>
      <c r="H5" s="113">
        <v>2021</v>
      </c>
      <c r="I5" s="113" t="s">
        <v>90</v>
      </c>
      <c r="J5" s="113" t="s">
        <v>91</v>
      </c>
    </row>
    <row r="6" spans="2:12" x14ac:dyDescent="0.2">
      <c r="B6" s="86" t="s">
        <v>1</v>
      </c>
      <c r="C6" s="108">
        <v>51749883133</v>
      </c>
      <c r="D6" s="108">
        <v>50207958507</v>
      </c>
      <c r="E6" s="88">
        <f t="shared" ref="E6:E11" si="0">+D6-C6</f>
        <v>-1541924626</v>
      </c>
      <c r="F6" s="83">
        <f>+(D6-C6)/C6</f>
        <v>-2.9795712234502447E-2</v>
      </c>
      <c r="G6" s="108">
        <f>+C6/'1'!C6</f>
        <v>24463.761704459128</v>
      </c>
      <c r="H6" s="108">
        <f>+D6/'1'!D6</f>
        <v>25895.167245949106</v>
      </c>
      <c r="I6" s="88">
        <f t="shared" ref="I6:I11" si="1">+H6-G6</f>
        <v>1431.4055414899776</v>
      </c>
      <c r="J6" s="83">
        <f>+(H6-G6)/G6</f>
        <v>5.8511260810273032E-2</v>
      </c>
    </row>
    <row r="7" spans="2:12" x14ac:dyDescent="0.2">
      <c r="B7" s="86" t="s">
        <v>2</v>
      </c>
      <c r="C7" s="108">
        <v>52189716289</v>
      </c>
      <c r="D7" s="108">
        <v>50771321142</v>
      </c>
      <c r="E7" s="88">
        <f t="shared" si="0"/>
        <v>-1418395147</v>
      </c>
      <c r="F7" s="83">
        <f t="shared" ref="F7:F11" si="2">+(D7-C7)/C7</f>
        <v>-2.7177674987647987E-2</v>
      </c>
      <c r="G7" s="108">
        <f>+C7/'1'!C7</f>
        <v>24593.278627952423</v>
      </c>
      <c r="H7" s="108">
        <f>+D7/'1'!D7</f>
        <v>25886.064075646318</v>
      </c>
      <c r="I7" s="88">
        <f t="shared" si="1"/>
        <v>1292.7854476938955</v>
      </c>
      <c r="J7" s="83">
        <f t="shared" ref="J7:J11" si="3">+(H7-G7)/G7</f>
        <v>5.2566616564272618E-2</v>
      </c>
    </row>
    <row r="8" spans="2:12" x14ac:dyDescent="0.2">
      <c r="B8" s="86" t="s">
        <v>3</v>
      </c>
      <c r="C8" s="108">
        <v>52247905342</v>
      </c>
      <c r="D8" s="108">
        <v>52148297268</v>
      </c>
      <c r="E8" s="88">
        <f t="shared" si="0"/>
        <v>-99608074</v>
      </c>
      <c r="F8" s="83">
        <f t="shared" si="2"/>
        <v>-1.9064510500084882E-3</v>
      </c>
      <c r="G8" s="108">
        <f>+C8/'1'!C8</f>
        <v>24787.850355085367</v>
      </c>
      <c r="H8" s="108">
        <f>+D8/'1'!D8</f>
        <v>26389.596677889149</v>
      </c>
      <c r="I8" s="88">
        <f t="shared" si="1"/>
        <v>1601.7463228037814</v>
      </c>
      <c r="J8" s="83">
        <f t="shared" si="3"/>
        <v>6.4618202057007898E-2</v>
      </c>
      <c r="L8" s="115"/>
    </row>
    <row r="9" spans="2:12" x14ac:dyDescent="0.2">
      <c r="B9" s="86" t="s">
        <v>4</v>
      </c>
      <c r="C9" s="108">
        <v>41524137037</v>
      </c>
      <c r="D9" s="108">
        <v>53190837011.07</v>
      </c>
      <c r="E9" s="88">
        <f t="shared" si="0"/>
        <v>11666699974.07</v>
      </c>
      <c r="F9" s="83">
        <f t="shared" si="2"/>
        <v>0.28096188883285905</v>
      </c>
      <c r="G9" s="108">
        <f>+C9/'1'!C9</f>
        <v>25883.976931770227</v>
      </c>
      <c r="H9" s="108">
        <v>26487.706248077193</v>
      </c>
      <c r="I9" s="88">
        <f t="shared" si="1"/>
        <v>603.72931630696621</v>
      </c>
      <c r="J9" s="83">
        <f t="shared" si="3"/>
        <v>2.332444190853622E-2</v>
      </c>
      <c r="L9" s="22"/>
    </row>
    <row r="10" spans="2:12" ht="15" x14ac:dyDescent="0.25">
      <c r="B10" s="86" t="s">
        <v>5</v>
      </c>
      <c r="C10" s="108">
        <v>40970135088</v>
      </c>
      <c r="D10" s="108">
        <v>53521085489.230064</v>
      </c>
      <c r="E10" s="88">
        <f t="shared" si="0"/>
        <v>12550950401.230064</v>
      </c>
      <c r="F10" s="83">
        <f t="shared" si="2"/>
        <v>0.30634388620569108</v>
      </c>
      <c r="G10" s="108">
        <f>+C10/'1'!C10</f>
        <v>25737.919543666998</v>
      </c>
      <c r="H10" s="108">
        <v>26282.064617226122</v>
      </c>
      <c r="I10" s="88">
        <f t="shared" si="1"/>
        <v>544.14507355912428</v>
      </c>
      <c r="J10" s="83">
        <f t="shared" si="3"/>
        <v>2.1141766048181434E-2</v>
      </c>
      <c r="L10" s="149"/>
    </row>
    <row r="11" spans="2:12" x14ac:dyDescent="0.2">
      <c r="B11" s="86" t="s">
        <v>6</v>
      </c>
      <c r="C11" s="108">
        <v>44400813807</v>
      </c>
      <c r="D11" s="108">
        <v>54501902144.249779</v>
      </c>
      <c r="E11" s="88">
        <f t="shared" si="0"/>
        <v>10101088337.249779</v>
      </c>
      <c r="F11" s="83">
        <f t="shared" si="2"/>
        <v>0.22749781977323338</v>
      </c>
      <c r="G11" s="108">
        <f>+C11/'1'!C11</f>
        <v>24803.455106569108</v>
      </c>
      <c r="H11" s="108">
        <v>26637.580817432285</v>
      </c>
      <c r="I11" s="88">
        <f t="shared" si="1"/>
        <v>1834.1257108631762</v>
      </c>
      <c r="J11" s="83">
        <f t="shared" si="3"/>
        <v>7.3946379767769313E-2</v>
      </c>
      <c r="L11" s="115"/>
    </row>
    <row r="12" spans="2:12" x14ac:dyDescent="0.2">
      <c r="B12" s="86" t="s">
        <v>7</v>
      </c>
      <c r="C12" s="108">
        <v>46357530011</v>
      </c>
      <c r="D12" s="108"/>
      <c r="E12" s="88"/>
      <c r="F12" s="89"/>
      <c r="G12" s="108">
        <f>+C12/'1'!C12</f>
        <v>24950.352295032644</v>
      </c>
      <c r="H12" s="108"/>
      <c r="I12" s="88"/>
      <c r="J12" s="89"/>
    </row>
    <row r="13" spans="2:12" x14ac:dyDescent="0.2">
      <c r="B13" s="86" t="s">
        <v>8</v>
      </c>
      <c r="C13" s="108">
        <v>46542938045</v>
      </c>
      <c r="D13" s="108"/>
      <c r="E13" s="88"/>
      <c r="F13" s="89"/>
      <c r="G13" s="108">
        <f>+C13/'1'!C13</f>
        <v>25211.261282464762</v>
      </c>
      <c r="H13" s="108"/>
      <c r="I13" s="88"/>
      <c r="J13" s="89"/>
    </row>
    <row r="14" spans="2:12" x14ac:dyDescent="0.2">
      <c r="B14" s="86" t="s">
        <v>9</v>
      </c>
      <c r="C14" s="108">
        <v>46730136845</v>
      </c>
      <c r="D14" s="108"/>
      <c r="E14" s="88"/>
      <c r="F14" s="89"/>
      <c r="G14" s="108">
        <f>+C14/'1'!C14</f>
        <v>24969.89613184152</v>
      </c>
      <c r="H14" s="108"/>
      <c r="I14" s="88"/>
      <c r="J14" s="89"/>
    </row>
    <row r="15" spans="2:12" x14ac:dyDescent="0.2">
      <c r="B15" s="86" t="s">
        <v>10</v>
      </c>
      <c r="C15" s="108">
        <v>47636535058</v>
      </c>
      <c r="D15" s="108"/>
      <c r="E15" s="88"/>
      <c r="F15" s="89"/>
      <c r="G15" s="108">
        <f>+C15/'1'!C15</f>
        <v>25219.287200492563</v>
      </c>
      <c r="H15" s="108"/>
      <c r="I15" s="88"/>
      <c r="J15" s="89"/>
    </row>
    <row r="16" spans="2:12" x14ac:dyDescent="0.2">
      <c r="B16" s="86" t="s">
        <v>11</v>
      </c>
      <c r="C16" s="108">
        <v>48307479637</v>
      </c>
      <c r="D16" s="108"/>
      <c r="E16" s="88"/>
      <c r="F16" s="89"/>
      <c r="G16" s="108">
        <f>+C16/'1'!C16</f>
        <v>25187.024922430239</v>
      </c>
      <c r="H16" s="108"/>
      <c r="I16" s="88"/>
      <c r="J16" s="89"/>
    </row>
    <row r="17" spans="2:10" x14ac:dyDescent="0.2">
      <c r="B17" s="86" t="s">
        <v>12</v>
      </c>
      <c r="C17" s="108">
        <v>49673527990</v>
      </c>
      <c r="D17" s="108"/>
      <c r="E17" s="88"/>
      <c r="F17" s="89"/>
      <c r="G17" s="108">
        <f>+C17/'1'!C17</f>
        <v>25870.510800835171</v>
      </c>
      <c r="H17" s="108"/>
      <c r="I17" s="88"/>
      <c r="J17" s="89"/>
    </row>
    <row r="18" spans="2:10" x14ac:dyDescent="0.2">
      <c r="B18" s="111" t="s">
        <v>276</v>
      </c>
    </row>
  </sheetData>
  <mergeCells count="8">
    <mergeCell ref="I4:J4"/>
    <mergeCell ref="B2:J2"/>
    <mergeCell ref="B3:J3"/>
    <mergeCell ref="B1:J1"/>
    <mergeCell ref="B4:B5"/>
    <mergeCell ref="C4:D4"/>
    <mergeCell ref="G4:H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370A-C260-4EE0-9238-C1777CAFE3C4}">
  <dimension ref="B1:L19"/>
  <sheetViews>
    <sheetView showGridLines="0" workbookViewId="0">
      <selection activeCell="B2" sqref="B2:J2"/>
    </sheetView>
  </sheetViews>
  <sheetFormatPr defaultRowHeight="15" x14ac:dyDescent="0.25"/>
  <cols>
    <col min="1" max="2" width="9.140625" style="26"/>
    <col min="3" max="4" width="7.85546875" style="26" bestFit="1" customWidth="1"/>
    <col min="5" max="6" width="5.7109375" style="26" customWidth="1"/>
    <col min="7" max="8" width="7.85546875" style="26" bestFit="1" customWidth="1"/>
    <col min="9" max="9" width="8.28515625" style="26" bestFit="1" customWidth="1"/>
    <col min="10" max="10" width="13.7109375" style="26" customWidth="1"/>
    <col min="11" max="11" width="10.5703125" style="26" bestFit="1" customWidth="1"/>
    <col min="12" max="13" width="9.28515625" style="26" bestFit="1" customWidth="1"/>
    <col min="14" max="14" width="8.42578125" style="26" customWidth="1"/>
    <col min="15" max="15" width="7.140625" style="26" customWidth="1"/>
    <col min="16" max="17" width="9.28515625" style="26" bestFit="1" customWidth="1"/>
    <col min="18" max="19" width="9.28515625" style="26" customWidth="1"/>
    <col min="20" max="21" width="15.28515625" style="26" bestFit="1" customWidth="1"/>
    <col min="22" max="16384" width="9.140625" style="26"/>
  </cols>
  <sheetData>
    <row r="1" spans="2:12" x14ac:dyDescent="0.25">
      <c r="B1" s="190" t="s">
        <v>248</v>
      </c>
      <c r="C1" s="190"/>
      <c r="D1" s="190"/>
      <c r="E1" s="190"/>
      <c r="F1" s="190"/>
      <c r="G1" s="190"/>
      <c r="H1" s="190"/>
      <c r="I1" s="190"/>
      <c r="J1" s="190"/>
    </row>
    <row r="2" spans="2:12" x14ac:dyDescent="0.25">
      <c r="B2" s="190" t="s">
        <v>299</v>
      </c>
      <c r="C2" s="190"/>
      <c r="D2" s="190"/>
      <c r="E2" s="190"/>
      <c r="F2" s="190"/>
      <c r="G2" s="190"/>
      <c r="H2" s="190"/>
      <c r="I2" s="190"/>
      <c r="J2" s="190"/>
    </row>
    <row r="3" spans="2:12" x14ac:dyDescent="0.25">
      <c r="B3" s="230" t="s">
        <v>312</v>
      </c>
      <c r="C3" s="230"/>
      <c r="D3" s="230"/>
      <c r="E3" s="230"/>
      <c r="F3" s="230"/>
      <c r="G3" s="230"/>
      <c r="H3" s="230"/>
      <c r="I3" s="230"/>
      <c r="J3" s="230"/>
    </row>
    <row r="4" spans="2:12" x14ac:dyDescent="0.25">
      <c r="B4" s="222" t="s">
        <v>0</v>
      </c>
      <c r="C4" s="223" t="s">
        <v>207</v>
      </c>
      <c r="D4" s="223"/>
      <c r="E4" s="223" t="s">
        <v>208</v>
      </c>
      <c r="F4" s="223"/>
      <c r="G4" s="223" t="s">
        <v>209</v>
      </c>
      <c r="H4" s="223"/>
      <c r="I4" s="245" t="s">
        <v>210</v>
      </c>
      <c r="J4" s="245"/>
    </row>
    <row r="5" spans="2:12" x14ac:dyDescent="0.25">
      <c r="B5" s="222"/>
      <c r="C5" s="223"/>
      <c r="D5" s="223"/>
      <c r="E5" s="223"/>
      <c r="F5" s="223"/>
      <c r="G5" s="223"/>
      <c r="H5" s="223"/>
      <c r="I5" s="245"/>
      <c r="J5" s="245"/>
    </row>
    <row r="6" spans="2:12" x14ac:dyDescent="0.25">
      <c r="B6" s="222"/>
      <c r="C6" s="94">
        <v>2020</v>
      </c>
      <c r="D6" s="94">
        <v>2021</v>
      </c>
      <c r="E6" s="94">
        <v>2020</v>
      </c>
      <c r="F6" s="94">
        <v>2021</v>
      </c>
      <c r="G6" s="94">
        <v>2020</v>
      </c>
      <c r="H6" s="94">
        <v>2021</v>
      </c>
      <c r="I6" s="250" t="s">
        <v>90</v>
      </c>
      <c r="J6" s="158" t="s">
        <v>91</v>
      </c>
    </row>
    <row r="7" spans="2:12" x14ac:dyDescent="0.25">
      <c r="B7" s="92" t="s">
        <v>1</v>
      </c>
      <c r="C7" s="126">
        <v>2110964</v>
      </c>
      <c r="D7" s="126">
        <v>1922604</v>
      </c>
      <c r="E7" s="126">
        <v>36127</v>
      </c>
      <c r="F7" s="126">
        <v>30187</v>
      </c>
      <c r="G7" s="126">
        <f>+C7+E7</f>
        <v>2147091</v>
      </c>
      <c r="H7" s="126">
        <f>+D7+F7</f>
        <v>1952791</v>
      </c>
      <c r="I7" s="248">
        <f>+H7-G7</f>
        <v>-194300</v>
      </c>
      <c r="J7" s="39">
        <f>+I7/H7</f>
        <v>-9.9498615059164033E-2</v>
      </c>
    </row>
    <row r="8" spans="2:12" x14ac:dyDescent="0.25">
      <c r="B8" s="92" t="s">
        <v>2</v>
      </c>
      <c r="C8" s="126">
        <v>2117112</v>
      </c>
      <c r="D8" s="126">
        <v>1946931</v>
      </c>
      <c r="E8" s="126">
        <v>36420</v>
      </c>
      <c r="F8" s="126">
        <v>30554</v>
      </c>
      <c r="G8" s="126">
        <f t="shared" ref="G8:H18" si="0">+C8+E8</f>
        <v>2153532</v>
      </c>
      <c r="H8" s="126">
        <f>+D8+F8</f>
        <v>1977485</v>
      </c>
      <c r="I8" s="248">
        <f t="shared" ref="I8:I12" si="1">+H8-G8</f>
        <v>-176047</v>
      </c>
      <c r="J8" s="39">
        <f t="shared" ref="J8:J12" si="2">+I8/H8</f>
        <v>-8.9025706895374687E-2</v>
      </c>
    </row>
    <row r="9" spans="2:12" x14ac:dyDescent="0.25">
      <c r="B9" s="92" t="s">
        <v>3</v>
      </c>
      <c r="C9" s="126">
        <v>2089630</v>
      </c>
      <c r="D9" s="126">
        <v>1948996</v>
      </c>
      <c r="E9" s="126">
        <v>35804</v>
      </c>
      <c r="F9" s="126">
        <v>30779</v>
      </c>
      <c r="G9" s="126">
        <f t="shared" si="0"/>
        <v>2125434</v>
      </c>
      <c r="H9" s="126">
        <f>+D9+F9</f>
        <v>1979775</v>
      </c>
      <c r="I9" s="248">
        <f t="shared" si="1"/>
        <v>-145659</v>
      </c>
      <c r="J9" s="39">
        <f t="shared" si="2"/>
        <v>-7.3573512141531239E-2</v>
      </c>
    </row>
    <row r="10" spans="2:12" x14ac:dyDescent="0.25">
      <c r="B10" s="92" t="s">
        <v>4</v>
      </c>
      <c r="C10" s="126">
        <v>1572084</v>
      </c>
      <c r="D10" s="126">
        <v>2102080</v>
      </c>
      <c r="E10" s="126">
        <v>24697</v>
      </c>
      <c r="F10" s="126">
        <v>32095</v>
      </c>
      <c r="G10" s="126">
        <f t="shared" si="0"/>
        <v>1596781</v>
      </c>
      <c r="H10" s="126">
        <f>+D10+F10</f>
        <v>2134175</v>
      </c>
      <c r="I10" s="248">
        <f t="shared" si="1"/>
        <v>537394</v>
      </c>
      <c r="J10" s="39">
        <f t="shared" si="2"/>
        <v>0.25180409291646655</v>
      </c>
    </row>
    <row r="11" spans="2:12" x14ac:dyDescent="0.25">
      <c r="B11" s="92" t="s">
        <v>5</v>
      </c>
      <c r="C11" s="126">
        <v>1558191</v>
      </c>
      <c r="D11" s="126">
        <v>2131772</v>
      </c>
      <c r="E11" s="126">
        <v>24426</v>
      </c>
      <c r="F11" s="126">
        <v>32395</v>
      </c>
      <c r="G11" s="126">
        <f t="shared" si="0"/>
        <v>1582617</v>
      </c>
      <c r="H11" s="126">
        <f t="shared" si="0"/>
        <v>2164167</v>
      </c>
      <c r="I11" s="248">
        <f t="shared" si="1"/>
        <v>581550</v>
      </c>
      <c r="J11" s="39">
        <f t="shared" si="2"/>
        <v>0.26871770986250137</v>
      </c>
      <c r="L11" s="145"/>
    </row>
    <row r="12" spans="2:12" x14ac:dyDescent="0.25">
      <c r="B12" s="92" t="s">
        <v>6</v>
      </c>
      <c r="C12" s="126">
        <v>1767023</v>
      </c>
      <c r="D12" s="126">
        <v>2136031</v>
      </c>
      <c r="E12" s="126">
        <v>27588</v>
      </c>
      <c r="F12" s="126">
        <v>32346</v>
      </c>
      <c r="G12" s="126">
        <f t="shared" si="0"/>
        <v>1794611</v>
      </c>
      <c r="H12" s="126">
        <v>2168377</v>
      </c>
      <c r="I12" s="248">
        <f t="shared" si="1"/>
        <v>373766</v>
      </c>
      <c r="J12" s="39">
        <f t="shared" si="2"/>
        <v>0.17237131734933547</v>
      </c>
      <c r="L12" s="145"/>
    </row>
    <row r="13" spans="2:12" x14ac:dyDescent="0.25">
      <c r="B13" s="92" t="s">
        <v>7</v>
      </c>
      <c r="C13" s="126">
        <v>1843536</v>
      </c>
      <c r="D13" s="249"/>
      <c r="E13" s="126">
        <v>27876</v>
      </c>
      <c r="F13" s="249"/>
      <c r="G13" s="126">
        <f t="shared" si="0"/>
        <v>1871412</v>
      </c>
      <c r="H13" s="126"/>
      <c r="I13" s="248"/>
      <c r="J13" s="249"/>
      <c r="L13" s="144"/>
    </row>
    <row r="14" spans="2:12" x14ac:dyDescent="0.25">
      <c r="B14" s="92" t="s">
        <v>8</v>
      </c>
      <c r="C14" s="126">
        <v>1822953</v>
      </c>
      <c r="D14" s="249"/>
      <c r="E14" s="126">
        <v>27776</v>
      </c>
      <c r="F14" s="249"/>
      <c r="G14" s="126">
        <f t="shared" si="0"/>
        <v>1850729</v>
      </c>
      <c r="H14" s="126"/>
      <c r="I14" s="248"/>
      <c r="J14" s="249"/>
    </row>
    <row r="15" spans="2:12" x14ac:dyDescent="0.25">
      <c r="B15" s="92" t="s">
        <v>9</v>
      </c>
      <c r="C15" s="126">
        <v>1851630</v>
      </c>
      <c r="D15" s="249"/>
      <c r="E15" s="126">
        <v>28093</v>
      </c>
      <c r="F15" s="249"/>
      <c r="G15" s="126">
        <f t="shared" si="0"/>
        <v>1879723</v>
      </c>
      <c r="H15" s="126"/>
      <c r="I15" s="248"/>
      <c r="J15" s="249"/>
    </row>
    <row r="16" spans="2:12" x14ac:dyDescent="0.25">
      <c r="B16" s="92" t="s">
        <v>10</v>
      </c>
      <c r="C16" s="126">
        <v>1872386</v>
      </c>
      <c r="D16" s="249"/>
      <c r="E16" s="126">
        <v>28488</v>
      </c>
      <c r="F16" s="249"/>
      <c r="G16" s="126">
        <f t="shared" si="0"/>
        <v>1900874</v>
      </c>
      <c r="H16" s="126"/>
      <c r="I16" s="248"/>
      <c r="J16" s="249"/>
    </row>
    <row r="17" spans="2:10" x14ac:dyDescent="0.25">
      <c r="B17" s="92" t="s">
        <v>11</v>
      </c>
      <c r="C17" s="126">
        <v>1901739</v>
      </c>
      <c r="D17" s="249"/>
      <c r="E17" s="126">
        <v>28642</v>
      </c>
      <c r="F17" s="249"/>
      <c r="G17" s="126">
        <f t="shared" si="0"/>
        <v>1930381</v>
      </c>
      <c r="H17" s="126"/>
      <c r="I17" s="248"/>
      <c r="J17" s="249"/>
    </row>
    <row r="18" spans="2:10" x14ac:dyDescent="0.25">
      <c r="B18" s="92" t="s">
        <v>12</v>
      </c>
      <c r="C18" s="126">
        <v>1902494</v>
      </c>
      <c r="D18" s="249"/>
      <c r="E18" s="126">
        <v>30123</v>
      </c>
      <c r="F18" s="249"/>
      <c r="G18" s="126">
        <f t="shared" si="0"/>
        <v>1932617</v>
      </c>
      <c r="H18" s="126"/>
      <c r="I18" s="248"/>
      <c r="J18" s="249"/>
    </row>
    <row r="19" spans="2:10" x14ac:dyDescent="0.25">
      <c r="B19" s="111" t="s">
        <v>276</v>
      </c>
    </row>
  </sheetData>
  <mergeCells count="8">
    <mergeCell ref="B1:J1"/>
    <mergeCell ref="B2:J2"/>
    <mergeCell ref="B3:J3"/>
    <mergeCell ref="B4:B6"/>
    <mergeCell ref="C4:D5"/>
    <mergeCell ref="E4:F5"/>
    <mergeCell ref="G4:H5"/>
    <mergeCell ref="I4:J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1809-4100-40F4-BFF1-B17CF2440BB4}">
  <dimension ref="B1:Y19"/>
  <sheetViews>
    <sheetView showGridLines="0" workbookViewId="0">
      <selection activeCell="B2" sqref="B2:P2"/>
    </sheetView>
  </sheetViews>
  <sheetFormatPr defaultRowHeight="15" x14ac:dyDescent="0.25"/>
  <cols>
    <col min="1" max="1" width="9.140625" style="26"/>
    <col min="2" max="2" width="10" style="26" bestFit="1" customWidth="1"/>
    <col min="3" max="3" width="6.85546875" style="26" customWidth="1"/>
    <col min="4" max="4" width="6.7109375" style="26" customWidth="1"/>
    <col min="5" max="5" width="6.85546875" style="26" customWidth="1"/>
    <col min="6" max="6" width="7.42578125" style="26" customWidth="1"/>
    <col min="7" max="7" width="7.5703125" style="26" customWidth="1"/>
    <col min="8" max="8" width="6.7109375" style="26" customWidth="1"/>
    <col min="9" max="9" width="8.140625" style="26" customWidth="1"/>
    <col min="10" max="10" width="6.7109375" style="26" bestFit="1" customWidth="1"/>
    <col min="11" max="11" width="7" style="26" bestFit="1" customWidth="1"/>
    <col min="12" max="12" width="9" style="26" customWidth="1"/>
    <col min="13" max="13" width="12.140625" style="26" bestFit="1" customWidth="1"/>
    <col min="14" max="14" width="12.28515625" style="26" bestFit="1" customWidth="1"/>
    <col min="15" max="16" width="7" style="26" bestFit="1" customWidth="1"/>
    <col min="17" max="17" width="9.28515625" style="26" bestFit="1" customWidth="1"/>
    <col min="18" max="18" width="8.42578125" style="26" customWidth="1"/>
    <col min="19" max="19" width="7.140625" style="26" customWidth="1"/>
    <col min="20" max="21" width="9.28515625" style="26" bestFit="1" customWidth="1"/>
    <col min="22" max="23" width="9.28515625" style="26" customWidth="1"/>
    <col min="24" max="25" width="15.28515625" style="26" bestFit="1" customWidth="1"/>
    <col min="26" max="16384" width="9.140625" style="26"/>
  </cols>
  <sheetData>
    <row r="1" spans="2:25" x14ac:dyDescent="0.25">
      <c r="B1" s="190" t="s">
        <v>249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18"/>
      <c r="R1" s="118"/>
      <c r="S1" s="118"/>
      <c r="T1" s="118"/>
      <c r="U1" s="118"/>
      <c r="V1" s="118"/>
      <c r="W1" s="118"/>
      <c r="X1" s="118"/>
      <c r="Y1" s="118"/>
    </row>
    <row r="2" spans="2:25" x14ac:dyDescent="0.25">
      <c r="B2" s="190" t="s">
        <v>300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25" x14ac:dyDescent="0.25">
      <c r="B3" s="209" t="s">
        <v>272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25" x14ac:dyDescent="0.25">
      <c r="B4" s="222" t="s">
        <v>0</v>
      </c>
      <c r="C4" s="223" t="s">
        <v>211</v>
      </c>
      <c r="D4" s="223"/>
      <c r="E4" s="223" t="s">
        <v>212</v>
      </c>
      <c r="F4" s="223"/>
      <c r="G4" s="235" t="s">
        <v>213</v>
      </c>
      <c r="H4" s="236"/>
      <c r="I4" s="245" t="s">
        <v>214</v>
      </c>
      <c r="J4" s="245"/>
      <c r="K4" s="245" t="s">
        <v>215</v>
      </c>
      <c r="L4" s="245"/>
      <c r="M4" s="235" t="s">
        <v>86</v>
      </c>
      <c r="N4" s="236"/>
      <c r="O4" s="231" t="s">
        <v>87</v>
      </c>
      <c r="P4" s="232"/>
    </row>
    <row r="5" spans="2:25" ht="30" customHeight="1" x14ac:dyDescent="0.25">
      <c r="B5" s="222"/>
      <c r="C5" s="223"/>
      <c r="D5" s="223"/>
      <c r="E5" s="223"/>
      <c r="F5" s="223"/>
      <c r="G5" s="237"/>
      <c r="H5" s="238"/>
      <c r="I5" s="245"/>
      <c r="J5" s="245"/>
      <c r="K5" s="245"/>
      <c r="L5" s="245"/>
      <c r="M5" s="237"/>
      <c r="N5" s="238"/>
      <c r="O5" s="233"/>
      <c r="P5" s="234"/>
    </row>
    <row r="6" spans="2:25" x14ac:dyDescent="0.25">
      <c r="B6" s="222"/>
      <c r="C6" s="94">
        <v>2020</v>
      </c>
      <c r="D6" s="94">
        <v>2021</v>
      </c>
      <c r="E6" s="94">
        <v>2020</v>
      </c>
      <c r="F6" s="94">
        <v>2021</v>
      </c>
      <c r="G6" s="94">
        <v>2020</v>
      </c>
      <c r="H6" s="94">
        <v>2021</v>
      </c>
      <c r="I6" s="250" t="s">
        <v>90</v>
      </c>
      <c r="J6" s="158" t="s">
        <v>91</v>
      </c>
      <c r="K6" s="250" t="s">
        <v>90</v>
      </c>
      <c r="L6" s="158" t="s">
        <v>91</v>
      </c>
      <c r="M6" s="94">
        <v>2020</v>
      </c>
      <c r="N6" s="94">
        <v>2021</v>
      </c>
      <c r="O6" s="100">
        <v>2020</v>
      </c>
      <c r="P6" s="100">
        <v>2021</v>
      </c>
    </row>
    <row r="7" spans="2:25" x14ac:dyDescent="0.25">
      <c r="B7" s="92" t="s">
        <v>1</v>
      </c>
      <c r="C7" s="32">
        <v>15936</v>
      </c>
      <c r="D7" s="32">
        <v>14409</v>
      </c>
      <c r="E7" s="32">
        <v>18880</v>
      </c>
      <c r="F7" s="32">
        <v>15008</v>
      </c>
      <c r="G7" s="32">
        <f>+C7+E7</f>
        <v>34816</v>
      </c>
      <c r="H7" s="32">
        <f>+D7+F7</f>
        <v>29417</v>
      </c>
      <c r="I7" s="129">
        <f>+D7-C7</f>
        <v>-1527</v>
      </c>
      <c r="J7" s="39">
        <f>+I7/D7</f>
        <v>-0.10597543202165313</v>
      </c>
      <c r="K7" s="129">
        <f>+F7-E7</f>
        <v>-3872</v>
      </c>
      <c r="L7" s="39">
        <f>+K7/F7</f>
        <v>-0.25799573560767591</v>
      </c>
      <c r="M7" s="33">
        <v>1576570006.3500032</v>
      </c>
      <c r="N7" s="33">
        <v>1501411852.9699988</v>
      </c>
      <c r="O7" s="33">
        <f>+M7/G7</f>
        <v>45282.916083122793</v>
      </c>
      <c r="P7" s="33">
        <f>+N7/H7</f>
        <v>51038.918073562869</v>
      </c>
    </row>
    <row r="8" spans="2:25" x14ac:dyDescent="0.25">
      <c r="B8" s="92" t="s">
        <v>2</v>
      </c>
      <c r="C8" s="32">
        <v>16101</v>
      </c>
      <c r="D8" s="32">
        <v>14624</v>
      </c>
      <c r="E8" s="32">
        <v>18979</v>
      </c>
      <c r="F8" s="32">
        <v>15153</v>
      </c>
      <c r="G8" s="32">
        <f t="shared" ref="G8:G18" si="0">+C8+E8</f>
        <v>35080</v>
      </c>
      <c r="H8" s="32">
        <f>+D8+F8</f>
        <v>29777</v>
      </c>
      <c r="I8" s="129">
        <f t="shared" ref="I8:I12" si="1">+D8-C8</f>
        <v>-1477</v>
      </c>
      <c r="J8" s="39">
        <f t="shared" ref="J8:J12" si="2">+I8/D8</f>
        <v>-0.10099835886214442</v>
      </c>
      <c r="K8" s="129">
        <f t="shared" ref="K8:K12" si="3">+F8-E8</f>
        <v>-3826</v>
      </c>
      <c r="L8" s="39">
        <f t="shared" ref="L8:L12" si="4">+K8/F8</f>
        <v>-0.252491255856926</v>
      </c>
      <c r="M8" s="33">
        <v>1618738994.6400018</v>
      </c>
      <c r="N8" s="33">
        <v>1505723902.3900008</v>
      </c>
      <c r="O8" s="33">
        <f t="shared" ref="O8:O18" si="5">+M8/G8</f>
        <v>46144.213074116356</v>
      </c>
      <c r="P8" s="33">
        <f t="shared" ref="P8:P11" si="6">+N8/H8</f>
        <v>50566.67570238778</v>
      </c>
    </row>
    <row r="9" spans="2:25" x14ac:dyDescent="0.25">
      <c r="B9" s="92" t="s">
        <v>3</v>
      </c>
      <c r="C9" s="32">
        <v>16071</v>
      </c>
      <c r="D9" s="32">
        <v>14720</v>
      </c>
      <c r="E9" s="32">
        <v>18391</v>
      </c>
      <c r="F9" s="32">
        <v>15256</v>
      </c>
      <c r="G9" s="32">
        <f t="shared" si="0"/>
        <v>34462</v>
      </c>
      <c r="H9" s="32">
        <f>+D9+F9</f>
        <v>29976</v>
      </c>
      <c r="I9" s="129">
        <f t="shared" si="1"/>
        <v>-1351</v>
      </c>
      <c r="J9" s="39">
        <f t="shared" si="2"/>
        <v>-9.1779891304347827E-2</v>
      </c>
      <c r="K9" s="129">
        <f t="shared" si="3"/>
        <v>-3135</v>
      </c>
      <c r="L9" s="39">
        <f t="shared" si="4"/>
        <v>-0.2054929208180388</v>
      </c>
      <c r="M9" s="33">
        <v>1615326442.3499992</v>
      </c>
      <c r="N9" s="33">
        <v>1562611588.3900011</v>
      </c>
      <c r="O9" s="33">
        <f t="shared" si="5"/>
        <v>46872.68418402876</v>
      </c>
      <c r="P9" s="33">
        <f t="shared" si="6"/>
        <v>52128.755951094245</v>
      </c>
    </row>
    <row r="10" spans="2:25" x14ac:dyDescent="0.25">
      <c r="B10" s="92" t="s">
        <v>4</v>
      </c>
      <c r="C10" s="32">
        <v>10949</v>
      </c>
      <c r="D10" s="32">
        <v>15721</v>
      </c>
      <c r="E10" s="32">
        <v>13167</v>
      </c>
      <c r="F10" s="32">
        <v>15266</v>
      </c>
      <c r="G10" s="32">
        <f t="shared" si="0"/>
        <v>24116</v>
      </c>
      <c r="H10" s="32">
        <f>+D10+F10</f>
        <v>30987</v>
      </c>
      <c r="I10" s="129">
        <f t="shared" si="1"/>
        <v>4772</v>
      </c>
      <c r="J10" s="39">
        <f t="shared" si="2"/>
        <v>0.303543031613765</v>
      </c>
      <c r="K10" s="129">
        <f t="shared" si="3"/>
        <v>2099</v>
      </c>
      <c r="L10" s="39">
        <f t="shared" si="4"/>
        <v>0.13749508712170838</v>
      </c>
      <c r="M10" s="33">
        <v>1169004534.7000012</v>
      </c>
      <c r="N10" s="33">
        <v>1586678908.5800004</v>
      </c>
      <c r="O10" s="33">
        <f t="shared" si="5"/>
        <v>48474.23016669436</v>
      </c>
      <c r="P10" s="33">
        <f t="shared" si="6"/>
        <v>51204.663522767623</v>
      </c>
    </row>
    <row r="11" spans="2:25" x14ac:dyDescent="0.25">
      <c r="B11" s="92" t="s">
        <v>5</v>
      </c>
      <c r="C11" s="32">
        <v>10617</v>
      </c>
      <c r="D11" s="32">
        <v>15988</v>
      </c>
      <c r="E11" s="32">
        <v>13277</v>
      </c>
      <c r="F11" s="32">
        <v>15292</v>
      </c>
      <c r="G11" s="32">
        <f t="shared" si="0"/>
        <v>23894</v>
      </c>
      <c r="H11" s="32">
        <f>+D11+F11</f>
        <v>31280</v>
      </c>
      <c r="I11" s="129">
        <f t="shared" si="1"/>
        <v>5371</v>
      </c>
      <c r="J11" s="39">
        <f t="shared" si="2"/>
        <v>0.33593945459094321</v>
      </c>
      <c r="K11" s="129">
        <f t="shared" si="3"/>
        <v>2015</v>
      </c>
      <c r="L11" s="39">
        <f t="shared" si="4"/>
        <v>0.13176824483390007</v>
      </c>
      <c r="M11" s="33">
        <v>1121416439.8799994</v>
      </c>
      <c r="N11" s="33">
        <v>1603470787.5899999</v>
      </c>
      <c r="O11" s="33">
        <f t="shared" si="5"/>
        <v>46932.972289277619</v>
      </c>
      <c r="P11" s="33">
        <f t="shared" si="6"/>
        <v>51261.853823209713</v>
      </c>
    </row>
    <row r="12" spans="2:25" x14ac:dyDescent="0.25">
      <c r="B12" s="92" t="s">
        <v>6</v>
      </c>
      <c r="C12" s="32">
        <v>12202</v>
      </c>
      <c r="D12" s="32">
        <v>16117</v>
      </c>
      <c r="E12" s="32">
        <v>14735</v>
      </c>
      <c r="F12" s="32">
        <v>15122</v>
      </c>
      <c r="G12" s="32">
        <f t="shared" si="0"/>
        <v>26937</v>
      </c>
      <c r="H12" s="32">
        <v>31239</v>
      </c>
      <c r="I12" s="129">
        <f t="shared" si="1"/>
        <v>3915</v>
      </c>
      <c r="J12" s="39">
        <f t="shared" si="2"/>
        <v>0.24291121176397593</v>
      </c>
      <c r="K12" s="129">
        <f t="shared" si="3"/>
        <v>387</v>
      </c>
      <c r="L12" s="39">
        <f t="shared" si="4"/>
        <v>2.5591852929506678E-2</v>
      </c>
      <c r="M12" s="33">
        <v>1228458926.0800006</v>
      </c>
      <c r="N12" s="33">
        <v>1632333356.3700008</v>
      </c>
      <c r="O12" s="33">
        <f t="shared" si="5"/>
        <v>45604.890154063207</v>
      </c>
      <c r="P12" s="33">
        <v>52253.060481129382</v>
      </c>
    </row>
    <row r="13" spans="2:25" x14ac:dyDescent="0.25">
      <c r="B13" s="92" t="s">
        <v>7</v>
      </c>
      <c r="C13" s="32">
        <v>12780</v>
      </c>
      <c r="D13" s="123"/>
      <c r="E13" s="32">
        <v>14400</v>
      </c>
      <c r="F13" s="123"/>
      <c r="G13" s="32">
        <f t="shared" si="0"/>
        <v>27180</v>
      </c>
      <c r="H13" s="123"/>
      <c r="I13" s="129"/>
      <c r="J13" s="249"/>
      <c r="K13" s="129"/>
      <c r="L13" s="249"/>
      <c r="M13" s="33">
        <v>1287325259.73</v>
      </c>
      <c r="N13" s="104"/>
      <c r="O13" s="33">
        <f t="shared" si="5"/>
        <v>47362.960254966885</v>
      </c>
      <c r="P13" s="104"/>
    </row>
    <row r="14" spans="2:25" x14ac:dyDescent="0.25">
      <c r="B14" s="92" t="s">
        <v>8</v>
      </c>
      <c r="C14" s="32">
        <v>12849</v>
      </c>
      <c r="D14" s="123"/>
      <c r="E14" s="32">
        <v>14232</v>
      </c>
      <c r="F14" s="123"/>
      <c r="G14" s="32">
        <f t="shared" si="0"/>
        <v>27081</v>
      </c>
      <c r="H14" s="123"/>
      <c r="I14" s="129"/>
      <c r="J14" s="249"/>
      <c r="K14" s="129"/>
      <c r="L14" s="249"/>
      <c r="M14" s="33">
        <v>1305157650.8500013</v>
      </c>
      <c r="N14" s="104"/>
      <c r="O14" s="33">
        <f t="shared" si="5"/>
        <v>48194.588488239038</v>
      </c>
      <c r="P14" s="104"/>
    </row>
    <row r="15" spans="2:25" x14ac:dyDescent="0.25">
      <c r="B15" s="92" t="s">
        <v>9</v>
      </c>
      <c r="C15" s="32">
        <v>13231</v>
      </c>
      <c r="D15" s="123"/>
      <c r="E15" s="32">
        <v>14134</v>
      </c>
      <c r="F15" s="123"/>
      <c r="G15" s="32">
        <f t="shared" si="0"/>
        <v>27365</v>
      </c>
      <c r="H15" s="123"/>
      <c r="I15" s="129"/>
      <c r="J15" s="249"/>
      <c r="K15" s="129"/>
      <c r="L15" s="249"/>
      <c r="M15" s="33">
        <v>1387132285.6599996</v>
      </c>
      <c r="N15" s="104"/>
      <c r="O15" s="33">
        <f t="shared" si="5"/>
        <v>50690.015920336184</v>
      </c>
      <c r="P15" s="104"/>
    </row>
    <row r="16" spans="2:25" x14ac:dyDescent="0.25">
      <c r="B16" s="92" t="s">
        <v>10</v>
      </c>
      <c r="C16" s="32">
        <v>13577</v>
      </c>
      <c r="D16" s="123"/>
      <c r="E16" s="32">
        <v>14157</v>
      </c>
      <c r="F16" s="123"/>
      <c r="G16" s="32">
        <f t="shared" si="0"/>
        <v>27734</v>
      </c>
      <c r="H16" s="123"/>
      <c r="I16" s="129"/>
      <c r="J16" s="249"/>
      <c r="K16" s="129"/>
      <c r="L16" s="249"/>
      <c r="M16" s="33">
        <v>1380226770.77</v>
      </c>
      <c r="N16" s="104"/>
      <c r="O16" s="33">
        <f t="shared" si="5"/>
        <v>49766.595902862908</v>
      </c>
      <c r="P16" s="104"/>
    </row>
    <row r="17" spans="2:16" x14ac:dyDescent="0.25">
      <c r="B17" s="92" t="s">
        <v>11</v>
      </c>
      <c r="C17" s="32">
        <v>13814</v>
      </c>
      <c r="D17" s="123"/>
      <c r="E17" s="32">
        <v>14059</v>
      </c>
      <c r="F17" s="123"/>
      <c r="G17" s="32">
        <f t="shared" si="0"/>
        <v>27873</v>
      </c>
      <c r="H17" s="123"/>
      <c r="I17" s="129"/>
      <c r="J17" s="249"/>
      <c r="K17" s="129"/>
      <c r="L17" s="249"/>
      <c r="M17" s="33">
        <v>1409002612.9199998</v>
      </c>
      <c r="N17" s="104"/>
      <c r="O17" s="33">
        <f t="shared" si="5"/>
        <v>50550.805902486274</v>
      </c>
      <c r="P17" s="104"/>
    </row>
    <row r="18" spans="2:16" x14ac:dyDescent="0.25">
      <c r="B18" s="92" t="s">
        <v>12</v>
      </c>
      <c r="C18" s="32">
        <v>14184</v>
      </c>
      <c r="D18" s="123"/>
      <c r="E18" s="32">
        <v>15189</v>
      </c>
      <c r="F18" s="123"/>
      <c r="G18" s="32">
        <f t="shared" si="0"/>
        <v>29373</v>
      </c>
      <c r="H18" s="123"/>
      <c r="I18" s="129"/>
      <c r="J18" s="249"/>
      <c r="K18" s="129"/>
      <c r="L18" s="249"/>
      <c r="M18" s="33">
        <v>1463621029.8700011</v>
      </c>
      <c r="N18" s="104"/>
      <c r="O18" s="33">
        <f t="shared" si="5"/>
        <v>49828.789359956456</v>
      </c>
      <c r="P18" s="104"/>
    </row>
    <row r="19" spans="2:16" x14ac:dyDescent="0.25">
      <c r="B19" s="111" t="s">
        <v>276</v>
      </c>
    </row>
  </sheetData>
  <mergeCells count="11">
    <mergeCell ref="O4:P5"/>
    <mergeCell ref="B4:B6"/>
    <mergeCell ref="C4:D5"/>
    <mergeCell ref="E4:F5"/>
    <mergeCell ref="G4:H5"/>
    <mergeCell ref="I4:J5"/>
    <mergeCell ref="K4:L5"/>
    <mergeCell ref="M4:N5"/>
    <mergeCell ref="B2:P2"/>
    <mergeCell ref="B1:P1"/>
    <mergeCell ref="B3:P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E9EA-1223-4DAB-AFE8-9AAB12CE7E98}">
  <dimension ref="B1:K7"/>
  <sheetViews>
    <sheetView showGridLines="0" workbookViewId="0">
      <selection activeCell="B2" sqref="B2:K2"/>
    </sheetView>
  </sheetViews>
  <sheetFormatPr defaultRowHeight="15" x14ac:dyDescent="0.25"/>
  <cols>
    <col min="1" max="2" width="9.140625" style="26"/>
    <col min="3" max="3" width="8" style="26" bestFit="1" customWidth="1"/>
    <col min="4" max="4" width="8.140625" style="26" bestFit="1" customWidth="1"/>
    <col min="5" max="5" width="5.7109375" style="26" bestFit="1" customWidth="1"/>
    <col min="6" max="6" width="8" style="26" bestFit="1" customWidth="1"/>
    <col min="7" max="7" width="8.140625" style="26" bestFit="1" customWidth="1"/>
    <col min="8" max="8" width="13.85546875" style="26" customWidth="1"/>
    <col min="9" max="16384" width="9.140625" style="26"/>
  </cols>
  <sheetData>
    <row r="1" spans="2:11" x14ac:dyDescent="0.25">
      <c r="B1" s="190" t="s">
        <v>250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x14ac:dyDescent="0.25">
      <c r="B2" s="190" t="s">
        <v>263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2:11" x14ac:dyDescent="0.25">
      <c r="B3" s="230" t="s">
        <v>271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2:11" x14ac:dyDescent="0.25">
      <c r="B4" s="223" t="s">
        <v>216</v>
      </c>
      <c r="C4" s="222" t="s">
        <v>144</v>
      </c>
      <c r="D4" s="222"/>
      <c r="E4" s="222"/>
      <c r="F4" s="239" t="s">
        <v>217</v>
      </c>
      <c r="G4" s="239"/>
      <c r="H4" s="239"/>
      <c r="I4" s="240" t="s">
        <v>87</v>
      </c>
      <c r="J4" s="241"/>
      <c r="K4" s="242"/>
    </row>
    <row r="5" spans="2:11" x14ac:dyDescent="0.25">
      <c r="B5" s="223"/>
      <c r="C5" s="94" t="s">
        <v>14</v>
      </c>
      <c r="D5" s="94" t="s">
        <v>15</v>
      </c>
      <c r="E5" s="94" t="s">
        <v>52</v>
      </c>
      <c r="F5" s="158" t="s">
        <v>14</v>
      </c>
      <c r="G5" s="158" t="s">
        <v>15</v>
      </c>
      <c r="H5" s="158" t="s">
        <v>52</v>
      </c>
      <c r="I5" s="250" t="s">
        <v>14</v>
      </c>
      <c r="J5" s="250" t="s">
        <v>15</v>
      </c>
      <c r="K5" s="250" t="s">
        <v>52</v>
      </c>
    </row>
    <row r="6" spans="2:11" x14ac:dyDescent="0.25">
      <c r="B6" s="125">
        <v>202106</v>
      </c>
      <c r="C6" s="32">
        <v>7738</v>
      </c>
      <c r="D6" s="32">
        <v>23501</v>
      </c>
      <c r="E6" s="32">
        <f>+SUM(C6:D6)</f>
        <v>31239</v>
      </c>
      <c r="F6" s="39">
        <f>+C6/E6</f>
        <v>0.24770319152341624</v>
      </c>
      <c r="G6" s="39">
        <f>+D6/E6</f>
        <v>0.75229680847658376</v>
      </c>
      <c r="H6" s="39">
        <v>1</v>
      </c>
      <c r="I6" s="33">
        <v>54531.291660635841</v>
      </c>
      <c r="J6" s="33">
        <v>51502.924194715117</v>
      </c>
      <c r="K6" s="33">
        <v>52253.060481129382</v>
      </c>
    </row>
    <row r="7" spans="2:11" x14ac:dyDescent="0.25">
      <c r="B7" s="111" t="s">
        <v>276</v>
      </c>
    </row>
  </sheetData>
  <mergeCells count="7">
    <mergeCell ref="B4:B5"/>
    <mergeCell ref="C4:E4"/>
    <mergeCell ref="F4:H4"/>
    <mergeCell ref="I4:K4"/>
    <mergeCell ref="B2:K2"/>
    <mergeCell ref="B3:K3"/>
    <mergeCell ref="B1:K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56FA-7557-41DE-A017-3BC45BA476BF}">
  <dimension ref="B1:N9"/>
  <sheetViews>
    <sheetView showGridLines="0" workbookViewId="0">
      <selection activeCell="B2" sqref="B2:N2"/>
    </sheetView>
  </sheetViews>
  <sheetFormatPr defaultRowHeight="15" x14ac:dyDescent="0.25"/>
  <cols>
    <col min="1" max="1" width="9.140625" style="26"/>
    <col min="2" max="2" width="9" style="26" customWidth="1"/>
    <col min="3" max="4" width="9.140625" style="26"/>
    <col min="5" max="5" width="13.7109375" style="26" bestFit="1" customWidth="1"/>
    <col min="6" max="6" width="5.7109375" style="26" bestFit="1" customWidth="1"/>
    <col min="7" max="8" width="8.7109375" style="26" bestFit="1" customWidth="1"/>
    <col min="9" max="9" width="13.7109375" style="26" bestFit="1" customWidth="1"/>
    <col min="10" max="12" width="8.7109375" style="26" bestFit="1" customWidth="1"/>
    <col min="13" max="13" width="13.7109375" style="26" bestFit="1" customWidth="1"/>
    <col min="14" max="14" width="7" style="26" bestFit="1" customWidth="1"/>
    <col min="15" max="16384" width="9.140625" style="26"/>
  </cols>
  <sheetData>
    <row r="1" spans="2:14" x14ac:dyDescent="0.25">
      <c r="B1" s="190" t="s">
        <v>254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2:14" x14ac:dyDescent="0.25">
      <c r="B2" s="190" t="s">
        <v>262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4" x14ac:dyDescent="0.25">
      <c r="B3" s="209" t="s">
        <v>271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2:14" x14ac:dyDescent="0.25">
      <c r="B4" s="252" t="s">
        <v>216</v>
      </c>
      <c r="C4" s="222" t="s">
        <v>218</v>
      </c>
      <c r="D4" s="222"/>
      <c r="E4" s="222"/>
      <c r="F4" s="222"/>
      <c r="G4" s="240" t="s">
        <v>217</v>
      </c>
      <c r="H4" s="241"/>
      <c r="I4" s="241"/>
      <c r="J4" s="242"/>
      <c r="K4" s="240" t="s">
        <v>206</v>
      </c>
      <c r="L4" s="241"/>
      <c r="M4" s="241"/>
      <c r="N4" s="242"/>
    </row>
    <row r="5" spans="2:14" x14ac:dyDescent="0.25">
      <c r="B5" s="252"/>
      <c r="C5" s="94" t="s">
        <v>94</v>
      </c>
      <c r="D5" s="94" t="s">
        <v>95</v>
      </c>
      <c r="E5" s="94" t="s">
        <v>96</v>
      </c>
      <c r="F5" s="94" t="s">
        <v>52</v>
      </c>
      <c r="G5" s="158" t="s">
        <v>94</v>
      </c>
      <c r="H5" s="158" t="s">
        <v>95</v>
      </c>
      <c r="I5" s="158" t="s">
        <v>96</v>
      </c>
      <c r="J5" s="158" t="s">
        <v>52</v>
      </c>
      <c r="K5" s="250" t="s">
        <v>94</v>
      </c>
      <c r="L5" s="250" t="s">
        <v>95</v>
      </c>
      <c r="M5" s="250" t="s">
        <v>96</v>
      </c>
      <c r="N5" s="250" t="s">
        <v>52</v>
      </c>
    </row>
    <row r="6" spans="2:14" x14ac:dyDescent="0.25">
      <c r="B6" s="253">
        <v>202106</v>
      </c>
      <c r="C6" s="32">
        <v>3914</v>
      </c>
      <c r="D6" s="32">
        <v>22771</v>
      </c>
      <c r="E6" s="32">
        <v>4554</v>
      </c>
      <c r="F6" s="32">
        <f>+SUM(C6:E6)</f>
        <v>31239</v>
      </c>
      <c r="G6" s="50">
        <v>0.12529210282019271</v>
      </c>
      <c r="H6" s="50">
        <v>0.72892858286116713</v>
      </c>
      <c r="I6" s="50">
        <v>0.14577931431864016</v>
      </c>
      <c r="J6" s="50">
        <v>1</v>
      </c>
      <c r="K6" s="33">
        <v>26248.959031681148</v>
      </c>
      <c r="L6" s="33">
        <v>53637.638063326165</v>
      </c>
      <c r="M6" s="33">
        <v>67679.462973210466</v>
      </c>
      <c r="N6" s="33">
        <v>52253.060481129382</v>
      </c>
    </row>
    <row r="7" spans="2:14" x14ac:dyDescent="0.25">
      <c r="B7" s="111" t="s">
        <v>276</v>
      </c>
    </row>
    <row r="9" spans="2:14" x14ac:dyDescent="0.25">
      <c r="D9" s="128"/>
      <c r="E9" s="128"/>
    </row>
  </sheetData>
  <mergeCells count="7">
    <mergeCell ref="B4:B5"/>
    <mergeCell ref="C4:F4"/>
    <mergeCell ref="K4:N4"/>
    <mergeCell ref="G4:J4"/>
    <mergeCell ref="B2:N2"/>
    <mergeCell ref="B1:N1"/>
    <mergeCell ref="B3:N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AA0B-5947-41DC-95D8-9A1222EBBEDD}">
  <dimension ref="B1:M27"/>
  <sheetViews>
    <sheetView showGridLines="0" workbookViewId="0">
      <selection activeCell="B2" sqref="B2:F2"/>
    </sheetView>
  </sheetViews>
  <sheetFormatPr defaultRowHeight="15" x14ac:dyDescent="0.25"/>
  <cols>
    <col min="1" max="1" width="9.140625" style="26"/>
    <col min="2" max="2" width="14.7109375" style="26" bestFit="1" customWidth="1"/>
    <col min="3" max="3" width="18.28515625" style="26" customWidth="1"/>
    <col min="4" max="4" width="18.85546875" style="26" customWidth="1"/>
    <col min="5" max="5" width="15.28515625" style="26" bestFit="1" customWidth="1"/>
    <col min="6" max="6" width="17.85546875" style="26" bestFit="1" customWidth="1"/>
    <col min="7" max="16384" width="9.140625" style="26"/>
  </cols>
  <sheetData>
    <row r="1" spans="2:13" x14ac:dyDescent="0.25">
      <c r="B1" s="190" t="s">
        <v>255</v>
      </c>
      <c r="C1" s="190"/>
      <c r="D1" s="190"/>
      <c r="E1" s="190"/>
      <c r="F1" s="190"/>
      <c r="G1" s="118"/>
      <c r="H1" s="118"/>
      <c r="I1" s="118"/>
      <c r="J1" s="118"/>
      <c r="K1" s="118"/>
      <c r="L1" s="118"/>
      <c r="M1" s="118"/>
    </row>
    <row r="2" spans="2:13" x14ac:dyDescent="0.25">
      <c r="B2" s="190" t="s">
        <v>261</v>
      </c>
      <c r="C2" s="190"/>
      <c r="D2" s="190"/>
      <c r="E2" s="190"/>
      <c r="F2" s="190"/>
    </row>
    <row r="3" spans="2:13" x14ac:dyDescent="0.25">
      <c r="B3" s="230" t="s">
        <v>271</v>
      </c>
      <c r="C3" s="230"/>
      <c r="D3" s="230"/>
      <c r="E3" s="230"/>
      <c r="F3" s="230"/>
    </row>
    <row r="4" spans="2:13" ht="36" x14ac:dyDescent="0.25">
      <c r="B4" s="153" t="s">
        <v>219</v>
      </c>
      <c r="C4" s="93" t="s">
        <v>220</v>
      </c>
      <c r="D4" s="93" t="s">
        <v>265</v>
      </c>
      <c r="E4" s="250" t="s">
        <v>86</v>
      </c>
      <c r="F4" s="250" t="s">
        <v>87</v>
      </c>
    </row>
    <row r="5" spans="2:13" x14ac:dyDescent="0.25">
      <c r="B5" s="92" t="s">
        <v>222</v>
      </c>
      <c r="C5" s="32">
        <v>16878</v>
      </c>
      <c r="D5" s="32">
        <v>17270</v>
      </c>
      <c r="E5" s="33">
        <v>231455544.1100001</v>
      </c>
      <c r="F5" s="33">
        <v>13713.446149425294</v>
      </c>
    </row>
    <row r="6" spans="2:13" x14ac:dyDescent="0.25">
      <c r="B6" s="92" t="s">
        <v>223</v>
      </c>
      <c r="C6" s="32">
        <v>2784</v>
      </c>
      <c r="D6" s="32">
        <v>2896</v>
      </c>
      <c r="E6" s="33">
        <v>230765486.61000007</v>
      </c>
      <c r="F6" s="33">
        <v>82889.901799568994</v>
      </c>
    </row>
    <row r="7" spans="2:13" x14ac:dyDescent="0.25">
      <c r="B7" s="92" t="s">
        <v>225</v>
      </c>
      <c r="C7" s="32">
        <v>1650</v>
      </c>
      <c r="D7" s="32">
        <v>1722</v>
      </c>
      <c r="E7" s="33">
        <v>172618806.70000002</v>
      </c>
      <c r="F7" s="33">
        <v>104617.45860606062</v>
      </c>
    </row>
    <row r="8" spans="2:13" x14ac:dyDescent="0.25">
      <c r="B8" s="92" t="s">
        <v>224</v>
      </c>
      <c r="C8" s="32">
        <v>1561</v>
      </c>
      <c r="D8" s="32">
        <v>1638</v>
      </c>
      <c r="E8" s="33">
        <v>230806056.02999994</v>
      </c>
      <c r="F8" s="33">
        <v>147857.81936579113</v>
      </c>
    </row>
    <row r="9" spans="2:13" x14ac:dyDescent="0.25">
      <c r="B9" s="92" t="s">
        <v>226</v>
      </c>
      <c r="C9" s="32">
        <v>1294</v>
      </c>
      <c r="D9" s="32">
        <v>1410</v>
      </c>
      <c r="E9" s="33">
        <v>149352220.08999994</v>
      </c>
      <c r="F9" s="33">
        <v>115419.02634466765</v>
      </c>
    </row>
    <row r="10" spans="2:13" x14ac:dyDescent="0.25">
      <c r="B10" s="92" t="s">
        <v>227</v>
      </c>
      <c r="C10" s="65">
        <v>1084</v>
      </c>
      <c r="D10" s="32">
        <v>1101</v>
      </c>
      <c r="E10" s="33">
        <v>13189551.159999995</v>
      </c>
      <c r="F10" s="33">
        <v>12167.482619926193</v>
      </c>
    </row>
    <row r="11" spans="2:13" x14ac:dyDescent="0.25">
      <c r="B11" s="92" t="s">
        <v>228</v>
      </c>
      <c r="C11" s="65">
        <v>1018</v>
      </c>
      <c r="D11" s="65">
        <v>1107</v>
      </c>
      <c r="E11" s="33">
        <v>55214252.619999975</v>
      </c>
      <c r="F11" s="33">
        <v>54237.969174852631</v>
      </c>
    </row>
    <row r="12" spans="2:13" x14ac:dyDescent="0.25">
      <c r="B12" s="92" t="s">
        <v>229</v>
      </c>
      <c r="C12" s="65">
        <v>636</v>
      </c>
      <c r="D12" s="65">
        <v>664</v>
      </c>
      <c r="E12" s="33">
        <v>32918352.530000005</v>
      </c>
      <c r="F12" s="33">
        <v>51758.415927672962</v>
      </c>
    </row>
    <row r="13" spans="2:13" x14ac:dyDescent="0.25">
      <c r="B13" s="92" t="s">
        <v>230</v>
      </c>
      <c r="C13" s="65">
        <v>545</v>
      </c>
      <c r="D13" s="65">
        <v>563</v>
      </c>
      <c r="E13" s="33">
        <v>70476159.299999997</v>
      </c>
      <c r="F13" s="33">
        <v>129314.05376146789</v>
      </c>
    </row>
    <row r="14" spans="2:13" x14ac:dyDescent="0.25">
      <c r="B14" s="92" t="s">
        <v>231</v>
      </c>
      <c r="C14" s="65">
        <v>458</v>
      </c>
      <c r="D14" s="65">
        <v>476</v>
      </c>
      <c r="E14" s="33">
        <v>46737697.18</v>
      </c>
      <c r="F14" s="33">
        <v>102047.37375545851</v>
      </c>
    </row>
    <row r="15" spans="2:13" x14ac:dyDescent="0.25">
      <c r="B15" s="92" t="s">
        <v>232</v>
      </c>
      <c r="C15" s="65">
        <v>365</v>
      </c>
      <c r="D15" s="65">
        <v>376</v>
      </c>
      <c r="E15" s="33">
        <v>28601853.700000003</v>
      </c>
      <c r="F15" s="33">
        <v>78361.243013698637</v>
      </c>
    </row>
    <row r="16" spans="2:13" x14ac:dyDescent="0.25">
      <c r="B16" s="92" t="s">
        <v>233</v>
      </c>
      <c r="C16" s="65">
        <v>287</v>
      </c>
      <c r="D16" s="65">
        <v>304</v>
      </c>
      <c r="E16" s="33">
        <v>37571640.090000004</v>
      </c>
      <c r="F16" s="33">
        <v>130911.63794425088</v>
      </c>
    </row>
    <row r="17" spans="2:6" x14ac:dyDescent="0.25">
      <c r="B17" s="92" t="s">
        <v>234</v>
      </c>
      <c r="C17" s="65">
        <v>230</v>
      </c>
      <c r="D17" s="65">
        <v>237</v>
      </c>
      <c r="E17" s="33">
        <v>26348397.239999991</v>
      </c>
      <c r="F17" s="33">
        <v>114558.24886956518</v>
      </c>
    </row>
    <row r="18" spans="2:6" x14ac:dyDescent="0.25">
      <c r="B18" s="92" t="s">
        <v>235</v>
      </c>
      <c r="C18" s="65">
        <v>197</v>
      </c>
      <c r="D18" s="65">
        <v>206</v>
      </c>
      <c r="E18" s="33">
        <v>17019810.169999994</v>
      </c>
      <c r="F18" s="33">
        <v>86394.97548223348</v>
      </c>
    </row>
    <row r="19" spans="2:6" x14ac:dyDescent="0.25">
      <c r="B19" s="92" t="s">
        <v>236</v>
      </c>
      <c r="C19" s="65">
        <v>152</v>
      </c>
      <c r="D19" s="65">
        <v>164</v>
      </c>
      <c r="E19" s="33">
        <v>24149435.520000007</v>
      </c>
      <c r="F19" s="33">
        <v>158877.86526315793</v>
      </c>
    </row>
    <row r="20" spans="2:6" x14ac:dyDescent="0.25">
      <c r="B20" s="92" t="s">
        <v>237</v>
      </c>
      <c r="C20" s="65">
        <v>145</v>
      </c>
      <c r="D20" s="65">
        <v>156</v>
      </c>
      <c r="E20" s="33">
        <v>23745465.859999996</v>
      </c>
      <c r="F20" s="33">
        <v>163761.83351724135</v>
      </c>
    </row>
    <row r="21" spans="2:6" x14ac:dyDescent="0.25">
      <c r="B21" s="92" t="s">
        <v>238</v>
      </c>
      <c r="C21" s="65">
        <v>137</v>
      </c>
      <c r="D21" s="65">
        <v>144</v>
      </c>
      <c r="E21" s="33">
        <v>21368383.279999994</v>
      </c>
      <c r="F21" s="33">
        <v>155973.60058394156</v>
      </c>
    </row>
    <row r="22" spans="2:6" x14ac:dyDescent="0.25">
      <c r="B22" s="92" t="s">
        <v>239</v>
      </c>
      <c r="C22" s="65">
        <v>136</v>
      </c>
      <c r="D22" s="65">
        <v>142</v>
      </c>
      <c r="E22" s="33">
        <v>18403811.550000001</v>
      </c>
      <c r="F22" s="33">
        <v>135322.14375000002</v>
      </c>
    </row>
    <row r="23" spans="2:6" x14ac:dyDescent="0.25">
      <c r="B23" s="92" t="s">
        <v>240</v>
      </c>
      <c r="C23" s="65">
        <v>106</v>
      </c>
      <c r="D23" s="65">
        <v>116</v>
      </c>
      <c r="E23" s="33">
        <v>19684166.019999996</v>
      </c>
      <c r="F23" s="33">
        <v>185699.67943396221</v>
      </c>
    </row>
    <row r="24" spans="2:6" x14ac:dyDescent="0.25">
      <c r="B24" s="92" t="s">
        <v>273</v>
      </c>
      <c r="C24" s="65">
        <v>105</v>
      </c>
      <c r="D24" s="65">
        <v>110</v>
      </c>
      <c r="E24" s="33">
        <v>16490566.809999999</v>
      </c>
      <c r="F24" s="33">
        <v>157053.01723809523</v>
      </c>
    </row>
    <row r="25" spans="2:6" x14ac:dyDescent="0.25">
      <c r="B25" s="92" t="s">
        <v>309</v>
      </c>
      <c r="C25" s="32">
        <v>1471</v>
      </c>
      <c r="D25" s="32">
        <v>1544</v>
      </c>
      <c r="E25" s="33">
        <v>165415699.80000001</v>
      </c>
      <c r="F25" s="33">
        <v>111266</v>
      </c>
    </row>
    <row r="26" spans="2:6" x14ac:dyDescent="0.25">
      <c r="B26" s="143" t="s">
        <v>52</v>
      </c>
      <c r="C26" s="34">
        <v>31239</v>
      </c>
      <c r="D26" s="34">
        <v>32346</v>
      </c>
      <c r="E26" s="35">
        <f>+SUM(E5:E25)</f>
        <v>1632333356.3699996</v>
      </c>
      <c r="F26" s="35">
        <v>52253.060481129345</v>
      </c>
    </row>
    <row r="27" spans="2:6" x14ac:dyDescent="0.25">
      <c r="B27" s="111" t="s">
        <v>276</v>
      </c>
    </row>
  </sheetData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7736-81B1-447F-94F1-7FDEDD051D1B}">
  <dimension ref="B1:G39"/>
  <sheetViews>
    <sheetView showGridLines="0" workbookViewId="0">
      <selection activeCell="B2" sqref="B2:G2"/>
    </sheetView>
  </sheetViews>
  <sheetFormatPr defaultRowHeight="15" x14ac:dyDescent="0.25"/>
  <cols>
    <col min="1" max="1" width="9.140625" style="26"/>
    <col min="2" max="2" width="24.28515625" style="26" bestFit="1" customWidth="1"/>
    <col min="3" max="3" width="17" style="26" bestFit="1" customWidth="1"/>
    <col min="4" max="4" width="13.85546875" style="26" bestFit="1" customWidth="1"/>
    <col min="5" max="5" width="16.85546875" style="26" bestFit="1" customWidth="1"/>
    <col min="6" max="7" width="18" style="26" bestFit="1" customWidth="1"/>
    <col min="8" max="16384" width="9.140625" style="26"/>
  </cols>
  <sheetData>
    <row r="1" spans="2:7" x14ac:dyDescent="0.25">
      <c r="B1" s="190" t="s">
        <v>256</v>
      </c>
      <c r="C1" s="190"/>
      <c r="D1" s="190"/>
      <c r="E1" s="190"/>
      <c r="F1" s="190"/>
      <c r="G1" s="190"/>
    </row>
    <row r="2" spans="2:7" x14ac:dyDescent="0.25">
      <c r="B2" s="190" t="s">
        <v>260</v>
      </c>
      <c r="C2" s="190"/>
      <c r="D2" s="190"/>
      <c r="E2" s="190"/>
      <c r="F2" s="190"/>
      <c r="G2" s="190"/>
    </row>
    <row r="3" spans="2:7" x14ac:dyDescent="0.25">
      <c r="B3" s="230" t="s">
        <v>271</v>
      </c>
      <c r="C3" s="230"/>
      <c r="D3" s="230"/>
      <c r="E3" s="230"/>
      <c r="F3" s="230"/>
      <c r="G3" s="230"/>
    </row>
    <row r="4" spans="2:7" x14ac:dyDescent="0.25">
      <c r="B4" s="153" t="s">
        <v>19</v>
      </c>
      <c r="C4" s="94" t="s">
        <v>241</v>
      </c>
      <c r="D4" s="94" t="s">
        <v>89</v>
      </c>
      <c r="E4" s="250" t="s">
        <v>86</v>
      </c>
      <c r="F4" s="250" t="s">
        <v>87</v>
      </c>
      <c r="G4" s="124" t="s">
        <v>147</v>
      </c>
    </row>
    <row r="5" spans="2:7" x14ac:dyDescent="0.25">
      <c r="B5" s="92" t="s">
        <v>20</v>
      </c>
      <c r="C5" s="129">
        <v>12034</v>
      </c>
      <c r="D5" s="32">
        <v>12664</v>
      </c>
      <c r="E5" s="130">
        <v>904268448.45000124</v>
      </c>
      <c r="F5" s="130">
        <v>75142.799439089344</v>
      </c>
      <c r="G5" s="39">
        <v>0.39151672540654175</v>
      </c>
    </row>
    <row r="6" spans="2:7" x14ac:dyDescent="0.25">
      <c r="B6" s="92" t="s">
        <v>25</v>
      </c>
      <c r="C6" s="129">
        <v>3443</v>
      </c>
      <c r="D6" s="129">
        <v>3465</v>
      </c>
      <c r="E6" s="130">
        <v>58675503.960000001</v>
      </c>
      <c r="F6" s="130">
        <v>17041.970363055476</v>
      </c>
      <c r="G6" s="39">
        <v>0.10712298274902615</v>
      </c>
    </row>
    <row r="7" spans="2:7" x14ac:dyDescent="0.25">
      <c r="B7" s="92" t="s">
        <v>22</v>
      </c>
      <c r="C7" s="129">
        <v>3043</v>
      </c>
      <c r="D7" s="129">
        <v>3167</v>
      </c>
      <c r="E7" s="130">
        <v>110408556.64000008</v>
      </c>
      <c r="F7" s="130">
        <v>36282.798764377287</v>
      </c>
      <c r="G7" s="39">
        <v>9.7910097075372529E-2</v>
      </c>
    </row>
    <row r="8" spans="2:7" x14ac:dyDescent="0.25">
      <c r="B8" s="92" t="s">
        <v>21</v>
      </c>
      <c r="C8" s="129">
        <v>3022</v>
      </c>
      <c r="D8" s="129">
        <v>3130</v>
      </c>
      <c r="E8" s="130">
        <v>153112049.85000008</v>
      </c>
      <c r="F8" s="130">
        <v>50665.800744540065</v>
      </c>
      <c r="G8" s="39">
        <v>9.6766215297100111E-2</v>
      </c>
    </row>
    <row r="9" spans="2:7" x14ac:dyDescent="0.25">
      <c r="B9" s="92" t="s">
        <v>23</v>
      </c>
      <c r="C9" s="129">
        <v>2509</v>
      </c>
      <c r="D9" s="129">
        <v>2585</v>
      </c>
      <c r="E9" s="130">
        <v>195081206.8000001</v>
      </c>
      <c r="F9" s="130">
        <v>77752.573455560021</v>
      </c>
      <c r="G9" s="39">
        <v>7.9917145860384592E-2</v>
      </c>
    </row>
    <row r="10" spans="2:7" x14ac:dyDescent="0.25">
      <c r="B10" s="92" t="s">
        <v>32</v>
      </c>
      <c r="C10" s="129">
        <v>1469</v>
      </c>
      <c r="D10" s="129">
        <v>1485</v>
      </c>
      <c r="E10" s="130">
        <v>14950680.74</v>
      </c>
      <c r="F10" s="130">
        <v>10177.454554118449</v>
      </c>
      <c r="G10" s="39">
        <v>4.5909849749582635E-2</v>
      </c>
    </row>
    <row r="11" spans="2:7" x14ac:dyDescent="0.25">
      <c r="B11" s="92" t="s">
        <v>40</v>
      </c>
      <c r="C11" s="129">
        <v>1222</v>
      </c>
      <c r="D11" s="129">
        <v>1243</v>
      </c>
      <c r="E11" s="130">
        <v>13418506.35</v>
      </c>
      <c r="F11" s="130">
        <v>10980.774427168575</v>
      </c>
      <c r="G11" s="39">
        <v>3.8428244605206205E-2</v>
      </c>
    </row>
    <row r="12" spans="2:7" x14ac:dyDescent="0.25">
      <c r="B12" s="92" t="s">
        <v>27</v>
      </c>
      <c r="C12" s="129">
        <v>1192</v>
      </c>
      <c r="D12" s="129">
        <v>1208</v>
      </c>
      <c r="E12" s="130">
        <v>40008576.219999999</v>
      </c>
      <c r="F12" s="130">
        <v>33564.241795302012</v>
      </c>
      <c r="G12" s="39">
        <v>3.7346194274407961E-2</v>
      </c>
    </row>
    <row r="13" spans="2:7" x14ac:dyDescent="0.25">
      <c r="B13" s="92" t="s">
        <v>28</v>
      </c>
      <c r="C13" s="129">
        <v>715</v>
      </c>
      <c r="D13" s="129">
        <v>732</v>
      </c>
      <c r="E13" s="130">
        <v>38884379.269999988</v>
      </c>
      <c r="F13" s="130">
        <v>54383.747230769215</v>
      </c>
      <c r="G13" s="39">
        <v>2.2630309775551846E-2</v>
      </c>
    </row>
    <row r="14" spans="2:7" x14ac:dyDescent="0.25">
      <c r="B14" s="92" t="s">
        <v>26</v>
      </c>
      <c r="C14" s="129">
        <v>478</v>
      </c>
      <c r="D14" s="129">
        <v>487</v>
      </c>
      <c r="E14" s="130">
        <v>10765747.709999999</v>
      </c>
      <c r="F14" s="130">
        <v>22522.484748953972</v>
      </c>
      <c r="G14" s="39">
        <v>1.5055957459964138E-2</v>
      </c>
    </row>
    <row r="15" spans="2:7" x14ac:dyDescent="0.25">
      <c r="B15" s="92" t="s">
        <v>24</v>
      </c>
      <c r="C15" s="129">
        <v>428</v>
      </c>
      <c r="D15" s="129">
        <v>445</v>
      </c>
      <c r="E15" s="130">
        <v>37620047.730000004</v>
      </c>
      <c r="F15" s="130">
        <v>87897.307780373842</v>
      </c>
      <c r="G15" s="39">
        <v>1.3757497063006245E-2</v>
      </c>
    </row>
    <row r="16" spans="2:7" x14ac:dyDescent="0.25">
      <c r="B16" s="92" t="s">
        <v>34</v>
      </c>
      <c r="C16" s="129">
        <v>371</v>
      </c>
      <c r="D16" s="129">
        <v>376</v>
      </c>
      <c r="E16" s="130">
        <v>16554897.949999999</v>
      </c>
      <c r="F16" s="130">
        <v>44622.366442048515</v>
      </c>
      <c r="G16" s="39">
        <v>1.1624312125146849E-2</v>
      </c>
    </row>
    <row r="17" spans="2:7" x14ac:dyDescent="0.25">
      <c r="B17" s="92" t="s">
        <v>37</v>
      </c>
      <c r="C17" s="129">
        <v>278</v>
      </c>
      <c r="D17" s="129">
        <v>291</v>
      </c>
      <c r="E17" s="130">
        <v>8100667.0999999978</v>
      </c>
      <c r="F17" s="130">
        <v>29139.090287769777</v>
      </c>
      <c r="G17" s="39">
        <v>8.9964756074939721E-3</v>
      </c>
    </row>
    <row r="18" spans="2:7" x14ac:dyDescent="0.25">
      <c r="B18" s="92" t="s">
        <v>42</v>
      </c>
      <c r="C18" s="129">
        <v>159</v>
      </c>
      <c r="D18" s="129">
        <v>167</v>
      </c>
      <c r="E18" s="130">
        <v>2726251.52</v>
      </c>
      <c r="F18" s="130">
        <v>17146.235974842766</v>
      </c>
      <c r="G18" s="39">
        <v>5.1629258640944788E-3</v>
      </c>
    </row>
    <row r="19" spans="2:7" x14ac:dyDescent="0.25">
      <c r="B19" s="92" t="s">
        <v>31</v>
      </c>
      <c r="C19" s="129">
        <v>154</v>
      </c>
      <c r="D19" s="129">
        <v>156</v>
      </c>
      <c r="E19" s="130">
        <v>3209314.64</v>
      </c>
      <c r="F19" s="130">
        <v>20839.705454545456</v>
      </c>
      <c r="G19" s="39">
        <v>4.8228529029864589E-3</v>
      </c>
    </row>
    <row r="20" spans="2:7" x14ac:dyDescent="0.25">
      <c r="B20" s="92" t="s">
        <v>33</v>
      </c>
      <c r="C20" s="129">
        <v>122</v>
      </c>
      <c r="D20" s="129">
        <v>129</v>
      </c>
      <c r="E20" s="130">
        <v>2366785.87</v>
      </c>
      <c r="F20" s="130">
        <v>19399.88418032787</v>
      </c>
      <c r="G20" s="39">
        <v>3.9881283620849563E-3</v>
      </c>
    </row>
    <row r="21" spans="2:7" x14ac:dyDescent="0.25">
      <c r="B21" s="92" t="s">
        <v>30</v>
      </c>
      <c r="C21" s="129">
        <v>115</v>
      </c>
      <c r="D21" s="129">
        <v>119</v>
      </c>
      <c r="E21" s="130">
        <v>6693906.5199999986</v>
      </c>
      <c r="F21" s="130">
        <v>58207.882782608685</v>
      </c>
      <c r="G21" s="39">
        <v>3.6789711247140295E-3</v>
      </c>
    </row>
    <row r="22" spans="2:7" x14ac:dyDescent="0.25">
      <c r="B22" s="92" t="s">
        <v>29</v>
      </c>
      <c r="C22" s="129">
        <v>104</v>
      </c>
      <c r="D22" s="129">
        <v>104</v>
      </c>
      <c r="E22" s="130">
        <v>1746081.9100000001</v>
      </c>
      <c r="F22" s="130">
        <v>16789.249134615387</v>
      </c>
      <c r="G22" s="39">
        <v>3.2152352686576394E-3</v>
      </c>
    </row>
    <row r="23" spans="2:7" x14ac:dyDescent="0.25">
      <c r="B23" s="92" t="s">
        <v>43</v>
      </c>
      <c r="C23" s="129">
        <v>82</v>
      </c>
      <c r="D23" s="129">
        <v>82</v>
      </c>
      <c r="E23" s="130">
        <v>6634107.0499999998</v>
      </c>
      <c r="F23" s="130">
        <v>80903.744512195117</v>
      </c>
      <c r="G23" s="39">
        <v>2.5350893464416002E-3</v>
      </c>
    </row>
    <row r="24" spans="2:7" x14ac:dyDescent="0.25">
      <c r="B24" s="92" t="s">
        <v>45</v>
      </c>
      <c r="C24" s="129">
        <v>68</v>
      </c>
      <c r="D24" s="129">
        <v>69</v>
      </c>
      <c r="E24" s="130">
        <v>2032839.58</v>
      </c>
      <c r="F24" s="130">
        <v>29894.699705882354</v>
      </c>
      <c r="G24" s="39">
        <v>2.1331849378593954E-3</v>
      </c>
    </row>
    <row r="25" spans="2:7" x14ac:dyDescent="0.25">
      <c r="B25" s="92" t="s">
        <v>39</v>
      </c>
      <c r="C25" s="129">
        <v>51</v>
      </c>
      <c r="D25" s="129">
        <v>52</v>
      </c>
      <c r="E25" s="130">
        <v>1524276.6099999999</v>
      </c>
      <c r="F25" s="130">
        <v>29887.776666666665</v>
      </c>
      <c r="G25" s="39">
        <v>1.6076176343288197E-3</v>
      </c>
    </row>
    <row r="26" spans="2:7" x14ac:dyDescent="0.25">
      <c r="B26" s="92" t="s">
        <v>41</v>
      </c>
      <c r="C26" s="129">
        <v>43</v>
      </c>
      <c r="D26" s="129">
        <v>43</v>
      </c>
      <c r="E26" s="130">
        <v>711318.6</v>
      </c>
      <c r="F26" s="130">
        <v>16542.293023255814</v>
      </c>
      <c r="G26" s="39">
        <v>1.3293761206949854E-3</v>
      </c>
    </row>
    <row r="27" spans="2:7" x14ac:dyDescent="0.25">
      <c r="B27" s="92" t="s">
        <v>36</v>
      </c>
      <c r="C27" s="129">
        <v>26</v>
      </c>
      <c r="D27" s="129">
        <v>28</v>
      </c>
      <c r="E27" s="130">
        <v>759352.99</v>
      </c>
      <c r="F27" s="130">
        <v>29205.884230769232</v>
      </c>
      <c r="G27" s="39">
        <v>8.656402646385952E-4</v>
      </c>
    </row>
    <row r="28" spans="2:7" x14ac:dyDescent="0.25">
      <c r="B28" s="92" t="s">
        <v>50</v>
      </c>
      <c r="C28" s="129">
        <v>23</v>
      </c>
      <c r="D28" s="129">
        <v>23</v>
      </c>
      <c r="E28" s="130">
        <v>262230</v>
      </c>
      <c r="F28" s="130">
        <v>11401.304347826086</v>
      </c>
      <c r="G28" s="39">
        <v>7.1106164595313172E-4</v>
      </c>
    </row>
    <row r="29" spans="2:7" x14ac:dyDescent="0.25">
      <c r="B29" s="92" t="s">
        <v>46</v>
      </c>
      <c r="C29" s="129">
        <v>23</v>
      </c>
      <c r="D29" s="129">
        <v>26</v>
      </c>
      <c r="E29" s="130">
        <v>376818.32999999996</v>
      </c>
      <c r="F29" s="130">
        <v>16383.405652173911</v>
      </c>
      <c r="G29" s="39">
        <v>8.0380881716440985E-4</v>
      </c>
    </row>
    <row r="30" spans="2:7" x14ac:dyDescent="0.25">
      <c r="B30" s="92" t="s">
        <v>44</v>
      </c>
      <c r="C30" s="129">
        <v>18</v>
      </c>
      <c r="D30" s="129">
        <v>18</v>
      </c>
      <c r="E30" s="130">
        <v>238500</v>
      </c>
      <c r="F30" s="130">
        <v>13250</v>
      </c>
      <c r="G30" s="39">
        <v>5.5648302726766835E-4</v>
      </c>
    </row>
    <row r="31" spans="2:7" x14ac:dyDescent="0.25">
      <c r="B31" s="92" t="s">
        <v>35</v>
      </c>
      <c r="C31" s="129">
        <v>16</v>
      </c>
      <c r="D31" s="129">
        <v>16</v>
      </c>
      <c r="E31" s="130">
        <v>172967.52</v>
      </c>
      <c r="F31" s="130">
        <v>10810.47</v>
      </c>
      <c r="G31" s="39">
        <v>4.94651579793483E-4</v>
      </c>
    </row>
    <row r="32" spans="2:7" x14ac:dyDescent="0.25">
      <c r="B32" s="92" t="s">
        <v>38</v>
      </c>
      <c r="C32" s="129">
        <v>12</v>
      </c>
      <c r="D32" s="129">
        <v>14</v>
      </c>
      <c r="E32" s="130">
        <v>737788.6</v>
      </c>
      <c r="F32" s="130">
        <v>61482.383333333331</v>
      </c>
      <c r="G32" s="39">
        <v>4.328201323192976E-4</v>
      </c>
    </row>
    <row r="33" spans="2:7" x14ac:dyDescent="0.25">
      <c r="B33" s="92" t="s">
        <v>47</v>
      </c>
      <c r="C33" s="129">
        <v>7</v>
      </c>
      <c r="D33" s="129">
        <v>8</v>
      </c>
      <c r="E33" s="130">
        <v>80530</v>
      </c>
      <c r="F33" s="130">
        <v>11504.285714285714</v>
      </c>
      <c r="G33" s="39">
        <v>2.473257898967415E-4</v>
      </c>
    </row>
    <row r="34" spans="2:7" x14ac:dyDescent="0.25">
      <c r="B34" s="92" t="s">
        <v>51</v>
      </c>
      <c r="C34" s="129">
        <v>6</v>
      </c>
      <c r="D34" s="129">
        <v>6</v>
      </c>
      <c r="E34" s="130">
        <v>147437.35999999999</v>
      </c>
      <c r="F34" s="130">
        <v>24572.89333333333</v>
      </c>
      <c r="G34" s="39">
        <v>1.854943424225561E-4</v>
      </c>
    </row>
    <row r="35" spans="2:7" x14ac:dyDescent="0.25">
      <c r="B35" s="92" t="s">
        <v>49</v>
      </c>
      <c r="C35" s="129">
        <v>3</v>
      </c>
      <c r="D35" s="129">
        <v>3</v>
      </c>
      <c r="E35" s="130">
        <v>29800.5</v>
      </c>
      <c r="F35" s="130">
        <v>9933.5</v>
      </c>
      <c r="G35" s="39">
        <v>9.274717121127805E-5</v>
      </c>
    </row>
    <row r="36" spans="2:7" x14ac:dyDescent="0.25">
      <c r="B36" s="92" t="s">
        <v>48</v>
      </c>
      <c r="C36" s="129">
        <v>3</v>
      </c>
      <c r="D36" s="129">
        <v>5</v>
      </c>
      <c r="E36" s="130">
        <v>33780</v>
      </c>
      <c r="F36" s="130">
        <v>11260</v>
      </c>
      <c r="G36" s="39">
        <v>1.5457861868546343E-4</v>
      </c>
    </row>
    <row r="37" spans="2:7" x14ac:dyDescent="0.25">
      <c r="B37" s="251" t="s">
        <v>52</v>
      </c>
      <c r="C37" s="34">
        <v>31239</v>
      </c>
      <c r="D37" s="34">
        <v>32346</v>
      </c>
      <c r="E37" s="34">
        <v>1632333356.3700008</v>
      </c>
      <c r="F37" s="131">
        <v>52253.060481129331</v>
      </c>
      <c r="G37" s="132">
        <v>1</v>
      </c>
    </row>
    <row r="38" spans="2:7" x14ac:dyDescent="0.25">
      <c r="B38" s="180" t="s">
        <v>197</v>
      </c>
      <c r="C38" s="133"/>
      <c r="D38" s="133"/>
      <c r="E38" s="133"/>
      <c r="F38" s="133"/>
      <c r="G38" s="133"/>
    </row>
    <row r="39" spans="2:7" x14ac:dyDescent="0.25">
      <c r="B39" s="111" t="s">
        <v>276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659B-067D-455B-A563-F65B419BFDE4}">
  <dimension ref="B1:G28"/>
  <sheetViews>
    <sheetView showGridLines="0" workbookViewId="0">
      <selection activeCell="B2" sqref="B2:F2"/>
    </sheetView>
  </sheetViews>
  <sheetFormatPr defaultRowHeight="15" x14ac:dyDescent="0.25"/>
  <cols>
    <col min="1" max="1" width="9.140625" style="26"/>
    <col min="2" max="2" width="36.5703125" style="26" bestFit="1" customWidth="1"/>
    <col min="3" max="3" width="17.140625" style="26" customWidth="1"/>
    <col min="4" max="4" width="20.7109375" style="26" bestFit="1" customWidth="1"/>
    <col min="5" max="5" width="12.140625" style="26" bestFit="1" customWidth="1"/>
    <col min="6" max="6" width="13.140625" style="26" bestFit="1" customWidth="1"/>
    <col min="7" max="16384" width="9.140625" style="26"/>
  </cols>
  <sheetData>
    <row r="1" spans="2:7" x14ac:dyDescent="0.25">
      <c r="B1" s="190" t="s">
        <v>257</v>
      </c>
      <c r="C1" s="190"/>
      <c r="D1" s="190"/>
      <c r="E1" s="190"/>
      <c r="F1" s="190"/>
      <c r="G1" s="118"/>
    </row>
    <row r="2" spans="2:7" x14ac:dyDescent="0.25">
      <c r="B2" s="190" t="s">
        <v>259</v>
      </c>
      <c r="C2" s="190"/>
      <c r="D2" s="190"/>
      <c r="E2" s="190"/>
      <c r="F2" s="190"/>
    </row>
    <row r="3" spans="2:7" x14ac:dyDescent="0.25">
      <c r="B3" s="230" t="s">
        <v>271</v>
      </c>
      <c r="C3" s="230"/>
      <c r="D3" s="230"/>
      <c r="E3" s="230"/>
      <c r="F3" s="230"/>
    </row>
    <row r="4" spans="2:7" ht="30" customHeight="1" x14ac:dyDescent="0.25">
      <c r="B4" s="114" t="s">
        <v>84</v>
      </c>
      <c r="C4" s="93" t="s">
        <v>242</v>
      </c>
      <c r="D4" s="93" t="s">
        <v>221</v>
      </c>
      <c r="E4" s="93" t="s">
        <v>307</v>
      </c>
      <c r="F4" s="254" t="s">
        <v>308</v>
      </c>
    </row>
    <row r="5" spans="2:7" x14ac:dyDescent="0.25">
      <c r="B5" s="134" t="s">
        <v>53</v>
      </c>
      <c r="C5" s="135">
        <v>16813</v>
      </c>
      <c r="D5" s="135">
        <v>17631</v>
      </c>
      <c r="E5" s="136">
        <v>1139572791.8099999</v>
      </c>
      <c r="F5" s="136">
        <v>67779.26555700945</v>
      </c>
    </row>
    <row r="6" spans="2:7" x14ac:dyDescent="0.25">
      <c r="B6" s="36" t="s">
        <v>54</v>
      </c>
      <c r="C6" s="65">
        <v>752</v>
      </c>
      <c r="D6" s="65">
        <v>851</v>
      </c>
      <c r="E6" s="33">
        <v>46875637.510000013</v>
      </c>
      <c r="F6" s="33">
        <v>62334.624348404272</v>
      </c>
    </row>
    <row r="7" spans="2:7" x14ac:dyDescent="0.25">
      <c r="B7" s="36" t="s">
        <v>55</v>
      </c>
      <c r="C7" s="65">
        <v>971</v>
      </c>
      <c r="D7" s="65">
        <v>1023</v>
      </c>
      <c r="E7" s="33">
        <v>59422709.400000013</v>
      </c>
      <c r="F7" s="33">
        <v>61197.435015448005</v>
      </c>
    </row>
    <row r="8" spans="2:7" x14ac:dyDescent="0.25">
      <c r="B8" s="36" t="s">
        <v>56</v>
      </c>
      <c r="C8" s="32">
        <v>4535</v>
      </c>
      <c r="D8" s="32">
        <v>4674</v>
      </c>
      <c r="E8" s="33">
        <v>241508078.57999995</v>
      </c>
      <c r="F8" s="33">
        <v>53254.26209040793</v>
      </c>
    </row>
    <row r="9" spans="2:7" x14ac:dyDescent="0.25">
      <c r="B9" s="36" t="s">
        <v>57</v>
      </c>
      <c r="C9" s="65">
        <v>807</v>
      </c>
      <c r="D9" s="65">
        <v>827</v>
      </c>
      <c r="E9" s="33">
        <v>47557165.349999979</v>
      </c>
      <c r="F9" s="33">
        <v>58930.812081784359</v>
      </c>
    </row>
    <row r="10" spans="2:7" x14ac:dyDescent="0.25">
      <c r="B10" s="36" t="s">
        <v>58</v>
      </c>
      <c r="C10" s="65">
        <v>167</v>
      </c>
      <c r="D10" s="65">
        <v>172</v>
      </c>
      <c r="E10" s="33">
        <v>37701305.050000004</v>
      </c>
      <c r="F10" s="33">
        <v>225756.3176646707</v>
      </c>
    </row>
    <row r="11" spans="2:7" x14ac:dyDescent="0.25">
      <c r="B11" s="36" t="s">
        <v>59</v>
      </c>
      <c r="C11" s="32">
        <v>2333</v>
      </c>
      <c r="D11" s="32">
        <v>2398</v>
      </c>
      <c r="E11" s="33">
        <v>188841437.02000004</v>
      </c>
      <c r="F11" s="33">
        <v>80943.607809687121</v>
      </c>
    </row>
    <row r="12" spans="2:7" x14ac:dyDescent="0.25">
      <c r="B12" s="36" t="s">
        <v>60</v>
      </c>
      <c r="C12" s="65">
        <v>773</v>
      </c>
      <c r="D12" s="65">
        <v>793</v>
      </c>
      <c r="E12" s="33">
        <v>122043727.07999997</v>
      </c>
      <c r="F12" s="33">
        <v>157883.21743855104</v>
      </c>
    </row>
    <row r="13" spans="2:7" x14ac:dyDescent="0.25">
      <c r="B13" s="36" t="s">
        <v>61</v>
      </c>
      <c r="C13" s="32">
        <v>3684</v>
      </c>
      <c r="D13" s="32">
        <v>3840</v>
      </c>
      <c r="E13" s="33">
        <v>220222165.06999999</v>
      </c>
      <c r="F13" s="33">
        <v>59778.003547774155</v>
      </c>
    </row>
    <row r="14" spans="2:7" x14ac:dyDescent="0.25">
      <c r="B14" s="36" t="s">
        <v>62</v>
      </c>
      <c r="C14" s="32">
        <v>1397</v>
      </c>
      <c r="D14" s="32">
        <v>1589</v>
      </c>
      <c r="E14" s="33">
        <v>79045886.620000035</v>
      </c>
      <c r="F14" s="33">
        <v>56582.596005726584</v>
      </c>
    </row>
    <row r="15" spans="2:7" x14ac:dyDescent="0.25">
      <c r="B15" s="36" t="s">
        <v>63</v>
      </c>
      <c r="C15" s="65">
        <v>530</v>
      </c>
      <c r="D15" s="65">
        <v>577</v>
      </c>
      <c r="E15" s="33">
        <v>34142643.360000007</v>
      </c>
      <c r="F15" s="33">
        <v>64420.081811320764</v>
      </c>
    </row>
    <row r="16" spans="2:7" x14ac:dyDescent="0.25">
      <c r="B16" s="36" t="s">
        <v>64</v>
      </c>
      <c r="C16" s="65">
        <v>864</v>
      </c>
      <c r="D16" s="65">
        <v>887</v>
      </c>
      <c r="E16" s="33">
        <v>62212036.770000018</v>
      </c>
      <c r="F16" s="33">
        <v>72004.672187500022</v>
      </c>
    </row>
    <row r="17" spans="2:6" x14ac:dyDescent="0.25">
      <c r="B17" s="134" t="s">
        <v>65</v>
      </c>
      <c r="C17" s="135">
        <v>8552</v>
      </c>
      <c r="D17" s="135">
        <v>8747</v>
      </c>
      <c r="E17" s="136">
        <v>401360931.59999996</v>
      </c>
      <c r="F17" s="136">
        <v>46931.820813844693</v>
      </c>
    </row>
    <row r="18" spans="2:6" x14ac:dyDescent="0.25">
      <c r="B18" s="36" t="s">
        <v>66</v>
      </c>
      <c r="C18" s="32">
        <v>2423</v>
      </c>
      <c r="D18" s="32">
        <v>2533</v>
      </c>
      <c r="E18" s="33">
        <v>88484682.480000004</v>
      </c>
      <c r="F18" s="33">
        <v>36518.647329756503</v>
      </c>
    </row>
    <row r="19" spans="2:6" x14ac:dyDescent="0.25">
      <c r="B19" s="36" t="s">
        <v>67</v>
      </c>
      <c r="C19" s="65">
        <v>134</v>
      </c>
      <c r="D19" s="65">
        <v>139</v>
      </c>
      <c r="E19" s="33">
        <v>55351532.980000019</v>
      </c>
      <c r="F19" s="33">
        <v>413071.14164179121</v>
      </c>
    </row>
    <row r="20" spans="2:6" x14ac:dyDescent="0.25">
      <c r="B20" s="36" t="s">
        <v>68</v>
      </c>
      <c r="C20" s="32">
        <v>5995</v>
      </c>
      <c r="D20" s="32">
        <v>6075</v>
      </c>
      <c r="E20" s="33">
        <v>257524716.13999993</v>
      </c>
      <c r="F20" s="33">
        <v>42956.583175979969</v>
      </c>
    </row>
    <row r="21" spans="2:6" x14ac:dyDescent="0.25">
      <c r="B21" s="134" t="s">
        <v>69</v>
      </c>
      <c r="C21" s="135">
        <v>5814</v>
      </c>
      <c r="D21" s="135">
        <v>5890</v>
      </c>
      <c r="E21" s="136">
        <v>90933844.510000005</v>
      </c>
      <c r="F21" s="136">
        <v>15640.496131750951</v>
      </c>
    </row>
    <row r="22" spans="2:6" x14ac:dyDescent="0.25">
      <c r="B22" s="36" t="s">
        <v>70</v>
      </c>
      <c r="C22" s="65">
        <v>88</v>
      </c>
      <c r="D22" s="65">
        <v>91</v>
      </c>
      <c r="E22" s="33">
        <v>1138824.67</v>
      </c>
      <c r="F22" s="33">
        <v>12941.18943181818</v>
      </c>
    </row>
    <row r="23" spans="2:6" x14ac:dyDescent="0.25">
      <c r="B23" s="36" t="s">
        <v>71</v>
      </c>
      <c r="C23" s="32">
        <v>4421</v>
      </c>
      <c r="D23" s="32">
        <v>4465</v>
      </c>
      <c r="E23" s="33">
        <v>65562560.780000009</v>
      </c>
      <c r="F23" s="33">
        <v>14829.803388373673</v>
      </c>
    </row>
    <row r="24" spans="2:6" x14ac:dyDescent="0.25">
      <c r="B24" s="36" t="s">
        <v>72</v>
      </c>
      <c r="C24" s="65">
        <v>557</v>
      </c>
      <c r="D24" s="65">
        <v>566</v>
      </c>
      <c r="E24" s="33">
        <v>13836253.990000002</v>
      </c>
      <c r="F24" s="33">
        <v>24840.671436265711</v>
      </c>
    </row>
    <row r="25" spans="2:6" x14ac:dyDescent="0.25">
      <c r="B25" s="36" t="s">
        <v>73</v>
      </c>
      <c r="C25" s="65">
        <v>748</v>
      </c>
      <c r="D25" s="65">
        <v>768</v>
      </c>
      <c r="E25" s="33">
        <v>10396205.069999998</v>
      </c>
      <c r="F25" s="33">
        <v>13898.669879679142</v>
      </c>
    </row>
    <row r="26" spans="2:6" x14ac:dyDescent="0.25">
      <c r="B26" s="134" t="s">
        <v>258</v>
      </c>
      <c r="C26" s="137">
        <v>60</v>
      </c>
      <c r="D26" s="137">
        <v>78</v>
      </c>
      <c r="E26" s="136">
        <v>465788.4499999999</v>
      </c>
      <c r="F26" s="136">
        <v>7763.140833333332</v>
      </c>
    </row>
    <row r="27" spans="2:6" x14ac:dyDescent="0.25">
      <c r="B27" s="40" t="s">
        <v>52</v>
      </c>
      <c r="C27" s="34">
        <v>31239</v>
      </c>
      <c r="D27" s="34">
        <v>32346</v>
      </c>
      <c r="E27" s="138">
        <v>1632333356.3699999</v>
      </c>
      <c r="F27" s="138">
        <v>52253.060481129345</v>
      </c>
    </row>
    <row r="28" spans="2:6" x14ac:dyDescent="0.25">
      <c r="B28" s="111" t="s">
        <v>276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4079-83FB-4D3D-AF62-3DB30172BE9C}">
  <dimension ref="B1:Q21"/>
  <sheetViews>
    <sheetView showGridLines="0" workbookViewId="0">
      <selection activeCell="B2" sqref="B2:O2"/>
    </sheetView>
  </sheetViews>
  <sheetFormatPr defaultRowHeight="12.75" x14ac:dyDescent="0.2"/>
  <cols>
    <col min="1" max="2" width="9.140625" style="1"/>
    <col min="3" max="3" width="8.85546875" style="1" bestFit="1" customWidth="1"/>
    <col min="4" max="4" width="7.85546875" style="1" bestFit="1" customWidth="1"/>
    <col min="5" max="6" width="8.85546875" style="1" customWidth="1"/>
    <col min="7" max="7" width="7.85546875" style="1" bestFit="1" customWidth="1"/>
    <col min="8" max="10" width="13.140625" style="1" bestFit="1" customWidth="1"/>
    <col min="11" max="11" width="8" style="1" bestFit="1" customWidth="1"/>
    <col min="12" max="12" width="8.140625" style="1" bestFit="1" customWidth="1"/>
    <col min="13" max="13" width="7" style="1" bestFit="1" customWidth="1"/>
    <col min="14" max="14" width="8.85546875" style="1" bestFit="1" customWidth="1"/>
    <col min="15" max="15" width="8.7109375" style="12" bestFit="1" customWidth="1"/>
    <col min="16" max="16" width="12.140625" style="1" customWidth="1"/>
    <col min="17" max="17" width="11" style="1" customWidth="1"/>
    <col min="18" max="16384" width="9.140625" style="1"/>
  </cols>
  <sheetData>
    <row r="1" spans="2:17" x14ac:dyDescent="0.2">
      <c r="B1" s="190" t="s">
        <v>77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2"/>
      <c r="Q1" s="2"/>
    </row>
    <row r="2" spans="2:17" x14ac:dyDescent="0.2">
      <c r="B2" s="190" t="s">
        <v>284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2"/>
      <c r="Q2" s="2"/>
    </row>
    <row r="3" spans="2:17" x14ac:dyDescent="0.2">
      <c r="B3" s="191" t="s">
        <v>271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8"/>
      <c r="Q3" s="8"/>
    </row>
    <row r="4" spans="2:17" x14ac:dyDescent="0.2">
      <c r="B4" s="196" t="s">
        <v>98</v>
      </c>
      <c r="C4" s="196"/>
      <c r="D4" s="196"/>
      <c r="E4" s="197" t="s">
        <v>170</v>
      </c>
      <c r="F4" s="198"/>
      <c r="G4" s="199"/>
      <c r="H4" s="196" t="s">
        <v>86</v>
      </c>
      <c r="I4" s="196"/>
      <c r="J4" s="196"/>
      <c r="K4" s="202" t="s">
        <v>87</v>
      </c>
      <c r="L4" s="202"/>
      <c r="M4" s="202"/>
      <c r="N4" s="200" t="s">
        <v>145</v>
      </c>
      <c r="O4" s="201"/>
      <c r="P4" s="17"/>
    </row>
    <row r="5" spans="2:17" x14ac:dyDescent="0.2">
      <c r="B5" s="81" t="s">
        <v>14</v>
      </c>
      <c r="C5" s="81" t="s">
        <v>15</v>
      </c>
      <c r="D5" s="81" t="s">
        <v>52</v>
      </c>
      <c r="E5" s="81" t="s">
        <v>14</v>
      </c>
      <c r="F5" s="81" t="s">
        <v>15</v>
      </c>
      <c r="G5" s="81" t="s">
        <v>52</v>
      </c>
      <c r="H5" s="81" t="s">
        <v>14</v>
      </c>
      <c r="I5" s="81" t="s">
        <v>15</v>
      </c>
      <c r="J5" s="81" t="s">
        <v>52</v>
      </c>
      <c r="K5" s="82" t="s">
        <v>14</v>
      </c>
      <c r="L5" s="82" t="s">
        <v>15</v>
      </c>
      <c r="M5" s="82" t="s">
        <v>52</v>
      </c>
      <c r="N5" s="82" t="s">
        <v>14</v>
      </c>
      <c r="O5" s="82" t="s">
        <v>15</v>
      </c>
      <c r="P5" s="17"/>
    </row>
    <row r="6" spans="2:17" x14ac:dyDescent="0.2">
      <c r="B6" s="32">
        <v>931426</v>
      </c>
      <c r="C6" s="32">
        <v>1114627</v>
      </c>
      <c r="D6" s="32">
        <f>+SUM(B6:C6)</f>
        <v>2046053</v>
      </c>
      <c r="E6" s="32">
        <v>991534</v>
      </c>
      <c r="F6" s="32">
        <v>1176843</v>
      </c>
      <c r="G6" s="32">
        <f>+SUM(E6:F6)</f>
        <v>2168377</v>
      </c>
      <c r="H6" s="33">
        <v>25145044836.709934</v>
      </c>
      <c r="I6" s="33">
        <v>29356857307.53978</v>
      </c>
      <c r="J6" s="33">
        <f>+SUM(H6:I6)</f>
        <v>54501902144.24971</v>
      </c>
      <c r="K6" s="33">
        <v>26996.288311374101</v>
      </c>
      <c r="L6" s="33">
        <v>26337.83077885228</v>
      </c>
      <c r="M6" s="33">
        <v>26637.580817432336</v>
      </c>
      <c r="N6" s="90">
        <f>B6/$D$6</f>
        <v>0.45523063185557755</v>
      </c>
      <c r="O6" s="90">
        <f>C6/$D$6</f>
        <v>0.54476936814442245</v>
      </c>
    </row>
    <row r="7" spans="2:17" x14ac:dyDescent="0.2">
      <c r="B7" s="111" t="s">
        <v>276</v>
      </c>
      <c r="K7" s="91"/>
    </row>
    <row r="9" spans="2:17" x14ac:dyDescent="0.2">
      <c r="I9" s="9"/>
    </row>
    <row r="10" spans="2:17" x14ac:dyDescent="0.2">
      <c r="C10" s="9"/>
      <c r="I10" s="9"/>
    </row>
    <row r="11" spans="2:17" x14ac:dyDescent="0.2">
      <c r="C11" s="9"/>
    </row>
    <row r="12" spans="2:17" x14ac:dyDescent="0.2">
      <c r="C12" s="9"/>
    </row>
    <row r="18" spans="3:8" x14ac:dyDescent="0.2">
      <c r="C18" s="18"/>
      <c r="D18" s="18"/>
      <c r="E18" s="18"/>
      <c r="F18" s="18"/>
      <c r="G18" s="18"/>
      <c r="H18" s="18"/>
    </row>
    <row r="19" spans="3:8" x14ac:dyDescent="0.2">
      <c r="D19" s="19"/>
      <c r="E19" s="19"/>
      <c r="F19" s="19"/>
      <c r="G19" s="19"/>
      <c r="H19" s="19"/>
    </row>
    <row r="20" spans="3:8" x14ac:dyDescent="0.2">
      <c r="D20" s="9"/>
      <c r="E20" s="9"/>
      <c r="F20" s="9"/>
      <c r="G20" s="9"/>
      <c r="H20" s="9"/>
    </row>
    <row r="21" spans="3:8" x14ac:dyDescent="0.2">
      <c r="D21" s="9"/>
      <c r="E21" s="9"/>
      <c r="F21" s="9"/>
      <c r="G21" s="9"/>
      <c r="H21" s="9"/>
    </row>
  </sheetData>
  <mergeCells count="8">
    <mergeCell ref="B3:O3"/>
    <mergeCell ref="B2:O2"/>
    <mergeCell ref="B1:O1"/>
    <mergeCell ref="B4:D4"/>
    <mergeCell ref="H4:J4"/>
    <mergeCell ref="E4:G4"/>
    <mergeCell ref="N4:O4"/>
    <mergeCell ref="K4:M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30C6-77AD-473D-83C7-B6063B18A044}">
  <dimension ref="B1:AA30"/>
  <sheetViews>
    <sheetView showGridLines="0" workbookViewId="0">
      <selection activeCell="B2" sqref="B2:Z2"/>
    </sheetView>
  </sheetViews>
  <sheetFormatPr defaultRowHeight="12.75" x14ac:dyDescent="0.2"/>
  <cols>
    <col min="1" max="1" width="9.140625" style="1"/>
    <col min="2" max="2" width="7.5703125" style="1" customWidth="1"/>
    <col min="3" max="3" width="7" style="1" customWidth="1"/>
    <col min="4" max="4" width="8.140625" style="1" customWidth="1"/>
    <col min="5" max="5" width="8.85546875" style="1" customWidth="1"/>
    <col min="6" max="6" width="7.7109375" style="1" customWidth="1"/>
    <col min="7" max="7" width="8.7109375" style="1" customWidth="1"/>
    <col min="8" max="8" width="8.7109375" style="1" bestFit="1" customWidth="1"/>
    <col min="9" max="9" width="8.42578125" style="1" customWidth="1"/>
    <col min="10" max="10" width="8.140625" style="1" customWidth="1"/>
    <col min="11" max="11" width="7.85546875" style="1" customWidth="1"/>
    <col min="12" max="12" width="7.5703125" style="1" customWidth="1"/>
    <col min="13" max="13" width="12.85546875" style="1" customWidth="1"/>
    <col min="14" max="14" width="13.140625" style="1" customWidth="1"/>
    <col min="15" max="15" width="12.42578125" style="1" customWidth="1"/>
    <col min="16" max="16" width="13.140625" style="1" customWidth="1"/>
    <col min="17" max="17" width="8.7109375" style="1" customWidth="1"/>
    <col min="18" max="18" width="7.85546875" style="1" bestFit="1" customWidth="1"/>
    <col min="19" max="19" width="8.140625" style="1" customWidth="1"/>
    <col min="20" max="21" width="7.85546875" style="1" bestFit="1" customWidth="1"/>
    <col min="22" max="22" width="7.85546875" style="1" customWidth="1"/>
    <col min="23" max="23" width="7" style="1" customWidth="1"/>
    <col min="24" max="24" width="7.42578125" style="1" customWidth="1"/>
    <col min="25" max="25" width="8.140625" style="1" customWidth="1"/>
    <col min="26" max="26" width="8.42578125" style="1" customWidth="1"/>
    <col min="27" max="16384" width="9.140625" style="1"/>
  </cols>
  <sheetData>
    <row r="1" spans="2:27" ht="15" customHeight="1" x14ac:dyDescent="0.2">
      <c r="B1" s="190" t="s">
        <v>78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2"/>
    </row>
    <row r="2" spans="2:27" ht="15" customHeight="1" x14ac:dyDescent="0.2">
      <c r="B2" s="190" t="s">
        <v>283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2"/>
    </row>
    <row r="3" spans="2:27" ht="15" customHeight="1" x14ac:dyDescent="0.2">
      <c r="B3" s="209" t="s">
        <v>271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78"/>
    </row>
    <row r="4" spans="2:27" ht="15" customHeight="1" x14ac:dyDescent="0.2">
      <c r="B4" s="203" t="s">
        <v>93</v>
      </c>
      <c r="C4" s="204"/>
      <c r="D4" s="204"/>
      <c r="E4" s="204"/>
      <c r="F4" s="205"/>
      <c r="G4" s="203" t="s">
        <v>171</v>
      </c>
      <c r="H4" s="204"/>
      <c r="I4" s="204"/>
      <c r="J4" s="204"/>
      <c r="K4" s="205"/>
      <c r="L4" s="203" t="s">
        <v>86</v>
      </c>
      <c r="M4" s="204"/>
      <c r="N4" s="204"/>
      <c r="O4" s="204"/>
      <c r="P4" s="205"/>
      <c r="Q4" s="206" t="s">
        <v>87</v>
      </c>
      <c r="R4" s="207"/>
      <c r="S4" s="207"/>
      <c r="T4" s="207"/>
      <c r="U4" s="208"/>
      <c r="V4" s="206" t="s">
        <v>145</v>
      </c>
      <c r="W4" s="207"/>
      <c r="X4" s="207"/>
      <c r="Y4" s="207"/>
      <c r="Z4" s="208"/>
    </row>
    <row r="5" spans="2:27" ht="26.25" customHeight="1" x14ac:dyDescent="0.2">
      <c r="B5" s="164" t="s">
        <v>188</v>
      </c>
      <c r="C5" s="164" t="s">
        <v>94</v>
      </c>
      <c r="D5" s="93" t="s">
        <v>95</v>
      </c>
      <c r="E5" s="93" t="s">
        <v>96</v>
      </c>
      <c r="F5" s="165" t="s">
        <v>52</v>
      </c>
      <c r="G5" s="164" t="s">
        <v>188</v>
      </c>
      <c r="H5" s="164" t="s">
        <v>94</v>
      </c>
      <c r="I5" s="93" t="s">
        <v>95</v>
      </c>
      <c r="J5" s="93" t="s">
        <v>96</v>
      </c>
      <c r="K5" s="165" t="s">
        <v>52</v>
      </c>
      <c r="L5" s="164" t="s">
        <v>188</v>
      </c>
      <c r="M5" s="166" t="s">
        <v>94</v>
      </c>
      <c r="N5" s="94" t="s">
        <v>95</v>
      </c>
      <c r="O5" s="93" t="s">
        <v>96</v>
      </c>
      <c r="P5" s="165" t="s">
        <v>52</v>
      </c>
      <c r="Q5" s="167" t="s">
        <v>188</v>
      </c>
      <c r="R5" s="167" t="s">
        <v>94</v>
      </c>
      <c r="S5" s="95" t="s">
        <v>95</v>
      </c>
      <c r="T5" s="95" t="s">
        <v>96</v>
      </c>
      <c r="U5" s="168" t="s">
        <v>52</v>
      </c>
      <c r="V5" s="167" t="s">
        <v>188</v>
      </c>
      <c r="W5" s="167" t="s">
        <v>94</v>
      </c>
      <c r="X5" s="95" t="s">
        <v>95</v>
      </c>
      <c r="Y5" s="95" t="s">
        <v>96</v>
      </c>
      <c r="Z5" s="168" t="s">
        <v>52</v>
      </c>
    </row>
    <row r="6" spans="2:27" x14ac:dyDescent="0.2">
      <c r="B6" s="32">
        <v>478</v>
      </c>
      <c r="C6" s="32">
        <v>657671</v>
      </c>
      <c r="D6" s="32">
        <v>1119867</v>
      </c>
      <c r="E6" s="32">
        <v>268037</v>
      </c>
      <c r="F6" s="32">
        <f>+SUM(B6:E6)</f>
        <v>2046053</v>
      </c>
      <c r="G6" s="32">
        <v>480</v>
      </c>
      <c r="H6" s="32">
        <v>685986</v>
      </c>
      <c r="I6" s="32">
        <v>1195647</v>
      </c>
      <c r="J6" s="32">
        <v>286264</v>
      </c>
      <c r="K6" s="32">
        <f>+SUM(G6:J6)</f>
        <v>2168377</v>
      </c>
      <c r="L6" s="32">
        <v>5107097.68</v>
      </c>
      <c r="M6" s="33">
        <v>12473324176.990002</v>
      </c>
      <c r="N6" s="33">
        <v>34001854512.139984</v>
      </c>
      <c r="O6" s="33">
        <v>8021616357.4400024</v>
      </c>
      <c r="P6" s="33">
        <f>+SUM(L6:O6)</f>
        <v>54501902144.249985</v>
      </c>
      <c r="Q6" s="33">
        <f>L6/B6</f>
        <v>10684.304769874476</v>
      </c>
      <c r="R6" s="33">
        <f>M6/C6</f>
        <v>18965.902673205906</v>
      </c>
      <c r="S6" s="33">
        <f t="shared" ref="S6:U6" si="0">N6/D6</f>
        <v>30362.404207053143</v>
      </c>
      <c r="T6" s="33">
        <f t="shared" si="0"/>
        <v>29927.272568488686</v>
      </c>
      <c r="U6" s="33">
        <f t="shared" si="0"/>
        <v>26637.580817432387</v>
      </c>
      <c r="V6" s="169">
        <f>B6/$F$6</f>
        <v>2.336205367114146E-4</v>
      </c>
      <c r="W6" s="169">
        <f>C6/$F$6</f>
        <v>0.3214339999990225</v>
      </c>
      <c r="X6" s="169">
        <f>D6/$F$6</f>
        <v>0.54733039662217942</v>
      </c>
      <c r="Y6" s="169">
        <f>E6/$F$6</f>
        <v>0.13100198284208669</v>
      </c>
      <c r="Z6" s="169">
        <f>F6/$F$6</f>
        <v>1</v>
      </c>
    </row>
    <row r="7" spans="2:27" x14ac:dyDescent="0.2">
      <c r="B7" s="111" t="s">
        <v>276</v>
      </c>
      <c r="D7" s="21"/>
      <c r="M7" s="13"/>
    </row>
    <row r="9" spans="2:27" x14ac:dyDescent="0.2">
      <c r="D9" s="9"/>
    </row>
    <row r="10" spans="2:27" x14ac:dyDescent="0.2">
      <c r="D10" s="9"/>
      <c r="E10" s="9"/>
      <c r="F10" s="9"/>
      <c r="G10" s="9"/>
      <c r="H10" s="9"/>
      <c r="I10" s="9"/>
      <c r="J10" s="9"/>
      <c r="K10" s="9"/>
      <c r="L10" s="9"/>
    </row>
    <row r="11" spans="2:27" x14ac:dyDescent="0.2">
      <c r="D11" s="9"/>
    </row>
    <row r="12" spans="2:27" x14ac:dyDescent="0.2">
      <c r="D12" s="9"/>
      <c r="K12" s="9"/>
      <c r="L12" s="9"/>
    </row>
    <row r="13" spans="2:27" x14ac:dyDescent="0.2">
      <c r="K13" s="9"/>
      <c r="L13" s="9"/>
    </row>
    <row r="14" spans="2:27" x14ac:dyDescent="0.2">
      <c r="K14" s="9"/>
      <c r="L14" s="9"/>
    </row>
    <row r="18" spans="4:17" x14ac:dyDescent="0.2">
      <c r="D18" s="19"/>
    </row>
    <row r="19" spans="4:17" x14ac:dyDescent="0.2">
      <c r="D19" s="19"/>
      <c r="E19" s="9"/>
      <c r="F19" s="9"/>
      <c r="G19" s="9"/>
      <c r="H19" s="9"/>
      <c r="I19" s="9"/>
      <c r="J19" s="9"/>
    </row>
    <row r="20" spans="4:17" x14ac:dyDescent="0.2">
      <c r="D20" s="19"/>
      <c r="P20" s="22"/>
      <c r="Q20" s="22"/>
    </row>
    <row r="21" spans="4:17" x14ac:dyDescent="0.2">
      <c r="D21" s="19"/>
      <c r="O21" s="22"/>
    </row>
    <row r="22" spans="4:17" x14ac:dyDescent="0.2">
      <c r="D22" s="19"/>
    </row>
    <row r="23" spans="4:17" x14ac:dyDescent="0.2">
      <c r="D23" s="19"/>
    </row>
    <row r="24" spans="4:17" x14ac:dyDescent="0.2">
      <c r="D24" s="19"/>
    </row>
    <row r="25" spans="4:17" x14ac:dyDescent="0.2">
      <c r="D25" s="19"/>
    </row>
    <row r="26" spans="4:17" x14ac:dyDescent="0.2">
      <c r="D26" s="19"/>
    </row>
    <row r="27" spans="4:17" x14ac:dyDescent="0.2">
      <c r="D27" s="19"/>
    </row>
    <row r="28" spans="4:17" x14ac:dyDescent="0.2">
      <c r="D28" s="19"/>
    </row>
    <row r="29" spans="4:17" x14ac:dyDescent="0.2">
      <c r="D29" s="19"/>
    </row>
    <row r="30" spans="4:17" x14ac:dyDescent="0.2">
      <c r="D30" s="19"/>
    </row>
  </sheetData>
  <mergeCells count="8">
    <mergeCell ref="B2:Z2"/>
    <mergeCell ref="B3:Z3"/>
    <mergeCell ref="B1:Z1"/>
    <mergeCell ref="B4:F4"/>
    <mergeCell ref="G4:K4"/>
    <mergeCell ref="L4:P4"/>
    <mergeCell ref="Q4:U4"/>
    <mergeCell ref="V4:Z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1641-8576-46A6-891E-5A4F46D2F29C}">
  <dimension ref="B1:U13"/>
  <sheetViews>
    <sheetView showGridLines="0" workbookViewId="0">
      <selection activeCell="B2" sqref="B2:Q2"/>
    </sheetView>
  </sheetViews>
  <sheetFormatPr defaultRowHeight="12.75" x14ac:dyDescent="0.2"/>
  <cols>
    <col min="1" max="1" width="9.140625" style="1"/>
    <col min="2" max="2" width="20.140625" style="1" bestFit="1" customWidth="1"/>
    <col min="3" max="3" width="9.85546875" style="1" bestFit="1" customWidth="1"/>
    <col min="4" max="5" width="8.7109375" style="1" bestFit="1" customWidth="1"/>
    <col min="6" max="6" width="7.7109375" style="1" bestFit="1" customWidth="1"/>
    <col min="7" max="7" width="7.85546875" style="1" bestFit="1" customWidth="1"/>
    <col min="8" max="8" width="9.85546875" style="1" bestFit="1" customWidth="1"/>
    <col min="9" max="10" width="13.140625" style="1" customWidth="1"/>
    <col min="11" max="11" width="12.140625" style="1" bestFit="1" customWidth="1"/>
    <col min="12" max="12" width="13.140625" style="1" customWidth="1"/>
    <col min="13" max="13" width="7.7109375" style="1" bestFit="1" customWidth="1"/>
    <col min="14" max="14" width="7" style="1" bestFit="1" customWidth="1"/>
    <col min="15" max="15" width="8.7109375" style="1" bestFit="1" customWidth="1"/>
    <col min="16" max="16" width="7.85546875" style="1" bestFit="1" customWidth="1"/>
    <col min="17" max="17" width="7" style="1" bestFit="1" customWidth="1"/>
    <col min="18" max="19" width="18.140625" style="1" bestFit="1" customWidth="1"/>
    <col min="20" max="20" width="14.85546875" style="1" bestFit="1" customWidth="1"/>
    <col min="21" max="21" width="12" style="1" bestFit="1" customWidth="1"/>
    <col min="22" max="25" width="26" style="1" bestFit="1" customWidth="1"/>
    <col min="26" max="26" width="29.42578125" style="1" bestFit="1" customWidth="1"/>
    <col min="27" max="27" width="31" style="1" bestFit="1" customWidth="1"/>
    <col min="28" max="28" width="17" style="1" bestFit="1" customWidth="1"/>
    <col min="29" max="31" width="18.140625" style="1" bestFit="1" customWidth="1"/>
    <col min="32" max="32" width="14.85546875" style="1" bestFit="1" customWidth="1"/>
    <col min="33" max="33" width="11.28515625" style="1" bestFit="1" customWidth="1"/>
    <col min="34" max="16384" width="9.140625" style="1"/>
  </cols>
  <sheetData>
    <row r="1" spans="2:21" x14ac:dyDescent="0.2">
      <c r="B1" s="212" t="s">
        <v>79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3"/>
      <c r="S1" s="3"/>
      <c r="T1" s="3"/>
      <c r="U1" s="3"/>
    </row>
    <row r="2" spans="2:21" ht="12.75" customHeight="1" x14ac:dyDescent="0.2">
      <c r="B2" s="211" t="s">
        <v>285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0"/>
      <c r="S2" s="10"/>
      <c r="T2" s="10"/>
      <c r="U2" s="10"/>
    </row>
    <row r="3" spans="2:21" x14ac:dyDescent="0.2">
      <c r="B3" s="210" t="s">
        <v>271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14"/>
      <c r="S3" s="14"/>
      <c r="T3" s="14"/>
      <c r="U3" s="14"/>
    </row>
    <row r="4" spans="2:21" ht="15" customHeight="1" x14ac:dyDescent="0.2">
      <c r="B4" s="213" t="s">
        <v>97</v>
      </c>
      <c r="C4" s="203" t="s">
        <v>185</v>
      </c>
      <c r="D4" s="204"/>
      <c r="E4" s="204"/>
      <c r="F4" s="204"/>
      <c r="G4" s="205"/>
      <c r="H4" s="203" t="s">
        <v>86</v>
      </c>
      <c r="I4" s="204"/>
      <c r="J4" s="204"/>
      <c r="K4" s="204"/>
      <c r="L4" s="205"/>
      <c r="M4" s="200" t="s">
        <v>87</v>
      </c>
      <c r="N4" s="214"/>
      <c r="O4" s="214"/>
      <c r="P4" s="214"/>
      <c r="Q4" s="201"/>
    </row>
    <row r="5" spans="2:21" ht="24" x14ac:dyDescent="0.2">
      <c r="B5" s="213"/>
      <c r="C5" s="93" t="s">
        <v>188</v>
      </c>
      <c r="D5" s="93" t="s">
        <v>94</v>
      </c>
      <c r="E5" s="93" t="s">
        <v>95</v>
      </c>
      <c r="F5" s="93" t="s">
        <v>96</v>
      </c>
      <c r="G5" s="93" t="s">
        <v>52</v>
      </c>
      <c r="H5" s="93" t="s">
        <v>188</v>
      </c>
      <c r="I5" s="94" t="s">
        <v>94</v>
      </c>
      <c r="J5" s="94" t="s">
        <v>95</v>
      </c>
      <c r="K5" s="93" t="s">
        <v>96</v>
      </c>
      <c r="L5" s="93" t="s">
        <v>52</v>
      </c>
      <c r="M5" s="95" t="s">
        <v>188</v>
      </c>
      <c r="N5" s="95" t="s">
        <v>94</v>
      </c>
      <c r="O5" s="95" t="s">
        <v>95</v>
      </c>
      <c r="P5" s="95" t="s">
        <v>96</v>
      </c>
      <c r="Q5" s="95" t="s">
        <v>52</v>
      </c>
    </row>
    <row r="6" spans="2:21" x14ac:dyDescent="0.2">
      <c r="B6" s="92" t="s">
        <v>193</v>
      </c>
      <c r="C6" s="32">
        <v>12</v>
      </c>
      <c r="D6" s="32">
        <v>30838</v>
      </c>
      <c r="E6" s="32">
        <v>50392</v>
      </c>
      <c r="F6" s="32">
        <v>20075</v>
      </c>
      <c r="G6" s="32">
        <f>+SUM(C6:F6)</f>
        <v>101317</v>
      </c>
      <c r="H6" s="33">
        <v>29940.93</v>
      </c>
      <c r="I6" s="33">
        <v>79155030.749999955</v>
      </c>
      <c r="J6" s="33">
        <v>131728199.76000004</v>
      </c>
      <c r="K6" s="33">
        <v>51978203.859999977</v>
      </c>
      <c r="L6" s="33">
        <f>+SUM(H6:K6)</f>
        <v>262891375.29999998</v>
      </c>
      <c r="M6" s="33">
        <v>2495.0774999999999</v>
      </c>
      <c r="N6" s="33">
        <v>3180.8330620855918</v>
      </c>
      <c r="O6" s="33">
        <v>3638.4985018230041</v>
      </c>
      <c r="P6" s="33">
        <v>3774.194297124599</v>
      </c>
      <c r="Q6" s="33">
        <v>3511.163908217919</v>
      </c>
    </row>
    <row r="7" spans="2:21" x14ac:dyDescent="0.2">
      <c r="B7" s="92" t="s">
        <v>176</v>
      </c>
      <c r="C7" s="32">
        <v>200</v>
      </c>
      <c r="D7" s="32">
        <v>100374</v>
      </c>
      <c r="E7" s="32">
        <v>168516</v>
      </c>
      <c r="F7" s="32">
        <v>69758</v>
      </c>
      <c r="G7" s="32">
        <f t="shared" ref="G7:G11" si="0">+SUM(C7:F7)</f>
        <v>338848</v>
      </c>
      <c r="H7" s="33">
        <v>1285337.27</v>
      </c>
      <c r="I7" s="33">
        <v>803098086.08000028</v>
      </c>
      <c r="J7" s="33">
        <v>1348835074.7000008</v>
      </c>
      <c r="K7" s="33">
        <v>570777642.46000195</v>
      </c>
      <c r="L7" s="33">
        <f t="shared" ref="L7:L11" si="1">+SUM(H7:K7)</f>
        <v>2723996140.5100031</v>
      </c>
      <c r="M7" s="33">
        <v>6458.9812562814068</v>
      </c>
      <c r="N7" s="33">
        <v>8449.8393998505962</v>
      </c>
      <c r="O7" s="33">
        <v>8625.4784861041881</v>
      </c>
      <c r="P7" s="33">
        <v>8532.4410263846621</v>
      </c>
      <c r="Q7" s="33">
        <v>8552.1753779570518</v>
      </c>
    </row>
    <row r="8" spans="2:21" x14ac:dyDescent="0.2">
      <c r="B8" s="92" t="s">
        <v>177</v>
      </c>
      <c r="C8" s="32">
        <v>194</v>
      </c>
      <c r="D8" s="32">
        <v>238248</v>
      </c>
      <c r="E8" s="32">
        <v>307608</v>
      </c>
      <c r="F8" s="32">
        <v>73435</v>
      </c>
      <c r="G8" s="32">
        <f t="shared" si="0"/>
        <v>619485</v>
      </c>
      <c r="H8" s="33">
        <v>2137726.2000000002</v>
      </c>
      <c r="I8" s="33">
        <v>2845233327.5299973</v>
      </c>
      <c r="J8" s="33">
        <v>3739050335.4999976</v>
      </c>
      <c r="K8" s="33">
        <v>890115500.53000033</v>
      </c>
      <c r="L8" s="33">
        <f t="shared" si="1"/>
        <v>7476536889.7599955</v>
      </c>
      <c r="M8" s="33">
        <v>11019.207216494846</v>
      </c>
      <c r="N8" s="33">
        <v>12285.489317595944</v>
      </c>
      <c r="O8" s="33">
        <v>12637.178068927282</v>
      </c>
      <c r="P8" s="33">
        <v>12469.04856036198</v>
      </c>
      <c r="Q8" s="33">
        <v>12480.655854703287</v>
      </c>
    </row>
    <row r="9" spans="2:21" x14ac:dyDescent="0.2">
      <c r="B9" s="92" t="s">
        <v>178</v>
      </c>
      <c r="C9" s="32">
        <v>66</v>
      </c>
      <c r="D9" s="32">
        <v>236293</v>
      </c>
      <c r="E9" s="32">
        <v>353603</v>
      </c>
      <c r="F9" s="32">
        <v>52474</v>
      </c>
      <c r="G9" s="32">
        <f t="shared" si="0"/>
        <v>642436</v>
      </c>
      <c r="H9" s="33">
        <v>1399057.13</v>
      </c>
      <c r="I9" s="33">
        <v>4749167409.1600037</v>
      </c>
      <c r="J9" s="33">
        <v>7298601152.0399933</v>
      </c>
      <c r="K9" s="33">
        <v>1101223354.4699998</v>
      </c>
      <c r="L9" s="33">
        <f t="shared" si="1"/>
        <v>13150390972.799997</v>
      </c>
      <c r="M9" s="33">
        <v>21523.955846153844</v>
      </c>
      <c r="N9" s="33">
        <v>20744.610518968282</v>
      </c>
      <c r="O9" s="33">
        <v>21821.849209150168</v>
      </c>
      <c r="P9" s="33">
        <v>22109.367058906195</v>
      </c>
      <c r="Q9" s="33">
        <v>21443.034111836387</v>
      </c>
    </row>
    <row r="10" spans="2:21" x14ac:dyDescent="0.2">
      <c r="B10" s="92" t="s">
        <v>180</v>
      </c>
      <c r="C10" s="32">
        <v>8</v>
      </c>
      <c r="D10" s="32">
        <v>55903</v>
      </c>
      <c r="E10" s="32">
        <v>137143</v>
      </c>
      <c r="F10" s="32">
        <v>27886</v>
      </c>
      <c r="G10" s="32">
        <f t="shared" si="0"/>
        <v>220940</v>
      </c>
      <c r="H10" s="33">
        <v>255036.15000000002</v>
      </c>
      <c r="I10" s="33">
        <v>2140891447.0799985</v>
      </c>
      <c r="J10" s="33">
        <v>5352717927.7199984</v>
      </c>
      <c r="K10" s="33">
        <v>1105664272.1600001</v>
      </c>
      <c r="L10" s="33">
        <f t="shared" si="1"/>
        <v>8599528683.1099968</v>
      </c>
      <c r="M10" s="33">
        <v>31879.518750000003</v>
      </c>
      <c r="N10" s="33">
        <v>39811.281000446266</v>
      </c>
      <c r="O10" s="33">
        <v>41718.700968161786</v>
      </c>
      <c r="P10" s="33">
        <v>42304.265081114172</v>
      </c>
      <c r="Q10" s="33">
        <v>41299.213269828266</v>
      </c>
    </row>
    <row r="11" spans="2:21" x14ac:dyDescent="0.2">
      <c r="B11" s="92" t="s">
        <v>192</v>
      </c>
      <c r="C11" s="32"/>
      <c r="D11" s="32">
        <v>24330</v>
      </c>
      <c r="E11" s="32">
        <v>178385</v>
      </c>
      <c r="F11" s="32">
        <v>42636</v>
      </c>
      <c r="G11" s="32">
        <f t="shared" si="0"/>
        <v>245351</v>
      </c>
      <c r="H11" s="33"/>
      <c r="I11" s="33">
        <v>1855778876.3900006</v>
      </c>
      <c r="J11" s="33">
        <v>16130921822.419996</v>
      </c>
      <c r="K11" s="33">
        <v>4301857383.96</v>
      </c>
      <c r="L11" s="33">
        <f t="shared" si="1"/>
        <v>22288558082.769997</v>
      </c>
      <c r="M11" s="33"/>
      <c r="N11" s="33">
        <v>79174.831536755009</v>
      </c>
      <c r="O11" s="33">
        <v>95652.999421370943</v>
      </c>
      <c r="P11" s="33">
        <v>107438.9956033966</v>
      </c>
      <c r="Q11" s="33">
        <v>96022.118321938207</v>
      </c>
    </row>
    <row r="12" spans="2:21" x14ac:dyDescent="0.2">
      <c r="B12" s="106" t="s">
        <v>52</v>
      </c>
      <c r="C12" s="34">
        <f>+SUM(C6:C11)</f>
        <v>480</v>
      </c>
      <c r="D12" s="34">
        <f t="shared" ref="D12:G12" si="2">+SUM(D6:D11)</f>
        <v>685986</v>
      </c>
      <c r="E12" s="34">
        <f t="shared" si="2"/>
        <v>1195647</v>
      </c>
      <c r="F12" s="34">
        <f t="shared" si="2"/>
        <v>286264</v>
      </c>
      <c r="G12" s="34">
        <f t="shared" si="2"/>
        <v>2168377</v>
      </c>
      <c r="H12" s="35">
        <f>+SUM(H6:H11)</f>
        <v>5107097.6800000006</v>
      </c>
      <c r="I12" s="35">
        <f t="shared" ref="I12:L12" si="3">+SUM(I6:I11)</f>
        <v>12473324176.990002</v>
      </c>
      <c r="J12" s="35">
        <f t="shared" si="3"/>
        <v>34001854512.139984</v>
      </c>
      <c r="K12" s="35">
        <f t="shared" si="3"/>
        <v>8021616357.4400024</v>
      </c>
      <c r="L12" s="35">
        <f t="shared" si="3"/>
        <v>54501902144.249985</v>
      </c>
      <c r="M12" s="35">
        <v>10684.304769874474</v>
      </c>
      <c r="N12" s="35">
        <v>18965.902673205932</v>
      </c>
      <c r="O12" s="35">
        <v>30362.404207053147</v>
      </c>
      <c r="P12" s="35">
        <v>29927.272568488694</v>
      </c>
      <c r="Q12" s="35">
        <v>26637.580817432379</v>
      </c>
    </row>
    <row r="13" spans="2:21" x14ac:dyDescent="0.2">
      <c r="B13" s="111" t="s">
        <v>276</v>
      </c>
    </row>
  </sheetData>
  <mergeCells count="7">
    <mergeCell ref="B3:Q3"/>
    <mergeCell ref="B2:Q2"/>
    <mergeCell ref="B1:Q1"/>
    <mergeCell ref="B4:B5"/>
    <mergeCell ref="C4:G4"/>
    <mergeCell ref="H4:L4"/>
    <mergeCell ref="M4:Q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3C49-3144-425F-B71B-A63938112B0C}">
  <dimension ref="B1:AF17"/>
  <sheetViews>
    <sheetView showGridLines="0" zoomScaleNormal="100" workbookViewId="0">
      <selection activeCell="B2" sqref="B2:AC2"/>
    </sheetView>
  </sheetViews>
  <sheetFormatPr defaultRowHeight="11.25" x14ac:dyDescent="0.2"/>
  <cols>
    <col min="1" max="1" width="5" style="84" customWidth="1"/>
    <col min="2" max="2" width="7.5703125" style="84" bestFit="1" customWidth="1"/>
    <col min="3" max="3" width="10.7109375" style="84" bestFit="1" customWidth="1"/>
    <col min="4" max="6" width="10.5703125" style="84" bestFit="1" customWidth="1"/>
    <col min="7" max="7" width="8.42578125" style="84" bestFit="1" customWidth="1"/>
    <col min="8" max="8" width="7.85546875" style="84" bestFit="1" customWidth="1"/>
    <col min="9" max="9" width="9.5703125" style="84" bestFit="1" customWidth="1"/>
    <col min="10" max="10" width="10.7109375" style="84" customWidth="1"/>
    <col min="11" max="11" width="11.5703125" style="84" customWidth="1"/>
    <col min="12" max="12" width="10.5703125" style="84" customWidth="1"/>
    <col min="13" max="13" width="10.7109375" style="84" bestFit="1" customWidth="1"/>
    <col min="14" max="14" width="9.5703125" style="84" bestFit="1" customWidth="1"/>
    <col min="15" max="15" width="7.85546875" style="84" customWidth="1"/>
    <col min="16" max="16" width="10.85546875" style="84" customWidth="1"/>
    <col min="17" max="18" width="12.140625" style="84" bestFit="1" customWidth="1"/>
    <col min="19" max="19" width="13.140625" style="84" bestFit="1" customWidth="1"/>
    <col min="20" max="20" width="12.140625" style="84" bestFit="1" customWidth="1"/>
    <col min="21" max="22" width="13.140625" style="84" customWidth="1"/>
    <col min="23" max="23" width="7.5703125" style="84" bestFit="1" customWidth="1"/>
    <col min="24" max="24" width="8.5703125" style="84" bestFit="1" customWidth="1"/>
    <col min="25" max="25" width="9.42578125" style="84" bestFit="1" customWidth="1"/>
    <col min="26" max="27" width="11.5703125" style="84" bestFit="1" customWidth="1"/>
    <col min="28" max="28" width="8.42578125" style="84" bestFit="1" customWidth="1"/>
    <col min="29" max="30" width="7" style="84" bestFit="1" customWidth="1"/>
    <col min="31" max="31" width="9.140625" style="84"/>
    <col min="32" max="32" width="9.7109375" style="84" customWidth="1"/>
    <col min="33" max="16384" width="9.140625" style="84"/>
  </cols>
  <sheetData>
    <row r="1" spans="2:32" ht="15" customHeight="1" x14ac:dyDescent="0.2">
      <c r="B1" s="211" t="s">
        <v>80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159"/>
      <c r="AE1" s="159"/>
      <c r="AF1" s="159"/>
    </row>
    <row r="2" spans="2:32" ht="12.75" x14ac:dyDescent="0.2">
      <c r="B2" s="212" t="s">
        <v>286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160"/>
      <c r="AE2" s="160"/>
      <c r="AF2" s="160"/>
    </row>
    <row r="3" spans="2:32" ht="12.75" x14ac:dyDescent="0.2">
      <c r="B3" s="215" t="s">
        <v>271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161"/>
      <c r="AE3" s="161"/>
      <c r="AF3" s="161"/>
    </row>
    <row r="4" spans="2:32" ht="12" x14ac:dyDescent="0.2">
      <c r="B4" s="203" t="s">
        <v>274</v>
      </c>
      <c r="C4" s="204"/>
      <c r="D4" s="204"/>
      <c r="E4" s="204"/>
      <c r="F4" s="204"/>
      <c r="G4" s="204"/>
      <c r="H4" s="205"/>
      <c r="I4" s="203" t="s">
        <v>275</v>
      </c>
      <c r="J4" s="204"/>
      <c r="K4" s="204"/>
      <c r="L4" s="204"/>
      <c r="M4" s="204"/>
      <c r="N4" s="204"/>
      <c r="O4" s="205"/>
      <c r="P4" s="203" t="s">
        <v>86</v>
      </c>
      <c r="Q4" s="204"/>
      <c r="R4" s="204"/>
      <c r="S4" s="204"/>
      <c r="T4" s="204"/>
      <c r="U4" s="204"/>
      <c r="V4" s="205"/>
      <c r="W4" s="219" t="s">
        <v>103</v>
      </c>
      <c r="X4" s="219"/>
      <c r="Y4" s="219"/>
      <c r="Z4" s="219"/>
      <c r="AA4" s="219"/>
      <c r="AB4" s="219"/>
      <c r="AC4" s="264"/>
      <c r="AD4" s="162"/>
    </row>
    <row r="5" spans="2:32" ht="22.5" customHeight="1" x14ac:dyDescent="0.2">
      <c r="B5" s="156" t="s">
        <v>279</v>
      </c>
      <c r="C5" s="156" t="s">
        <v>88</v>
      </c>
      <c r="D5" s="156" t="s">
        <v>16</v>
      </c>
      <c r="E5" s="156" t="s">
        <v>17</v>
      </c>
      <c r="F5" s="156" t="s">
        <v>18</v>
      </c>
      <c r="G5" s="156" t="s">
        <v>142</v>
      </c>
      <c r="H5" s="155" t="s">
        <v>52</v>
      </c>
      <c r="I5" s="156" t="s">
        <v>279</v>
      </c>
      <c r="J5" s="156" t="s">
        <v>88</v>
      </c>
      <c r="K5" s="156" t="s">
        <v>16</v>
      </c>
      <c r="L5" s="156" t="s">
        <v>17</v>
      </c>
      <c r="M5" s="156" t="s">
        <v>18</v>
      </c>
      <c r="N5" s="156" t="s">
        <v>142</v>
      </c>
      <c r="O5" s="155" t="s">
        <v>52</v>
      </c>
      <c r="P5" s="156" t="s">
        <v>279</v>
      </c>
      <c r="Q5" s="156" t="s">
        <v>88</v>
      </c>
      <c r="R5" s="156" t="s">
        <v>16</v>
      </c>
      <c r="S5" s="156" t="s">
        <v>17</v>
      </c>
      <c r="T5" s="156" t="s">
        <v>18</v>
      </c>
      <c r="U5" s="156" t="s">
        <v>142</v>
      </c>
      <c r="V5" s="155" t="s">
        <v>52</v>
      </c>
      <c r="W5" s="157" t="s">
        <v>279</v>
      </c>
      <c r="X5" s="157" t="s">
        <v>88</v>
      </c>
      <c r="Y5" s="157" t="s">
        <v>16</v>
      </c>
      <c r="Z5" s="157" t="s">
        <v>17</v>
      </c>
      <c r="AA5" s="157" t="s">
        <v>18</v>
      </c>
      <c r="AB5" s="157" t="s">
        <v>142</v>
      </c>
      <c r="AC5" s="157" t="s">
        <v>52</v>
      </c>
    </row>
    <row r="6" spans="2:32" ht="12" x14ac:dyDescent="0.2">
      <c r="B6" s="37">
        <v>74873</v>
      </c>
      <c r="C6" s="37">
        <v>318515</v>
      </c>
      <c r="D6" s="37">
        <v>599050</v>
      </c>
      <c r="E6" s="37">
        <v>613271</v>
      </c>
      <c r="F6" s="37">
        <v>208225</v>
      </c>
      <c r="G6" s="268">
        <v>232119</v>
      </c>
      <c r="H6" s="37">
        <f>+SUM(B6:G6)</f>
        <v>2046053</v>
      </c>
      <c r="I6" s="37">
        <v>101317</v>
      </c>
      <c r="J6" s="37">
        <v>338848</v>
      </c>
      <c r="K6" s="37">
        <v>619485</v>
      </c>
      <c r="L6" s="37">
        <v>642436</v>
      </c>
      <c r="M6" s="37">
        <v>220940</v>
      </c>
      <c r="N6" s="268">
        <v>245351</v>
      </c>
      <c r="O6" s="37">
        <f>+SUM(I6:N6)</f>
        <v>2168377</v>
      </c>
      <c r="P6" s="38">
        <v>262891375.29999998</v>
      </c>
      <c r="Q6" s="38">
        <v>2723996140.5099797</v>
      </c>
      <c r="R6" s="38">
        <v>7476536889.7599926</v>
      </c>
      <c r="S6" s="38">
        <v>13150390972.80003</v>
      </c>
      <c r="T6" s="38">
        <v>8599528683.1099911</v>
      </c>
      <c r="U6" s="38">
        <v>22288558082.769955</v>
      </c>
      <c r="V6" s="38">
        <f>+SUM(P6:U6)</f>
        <v>54501902144.249954</v>
      </c>
      <c r="W6" s="38">
        <v>3511.1639082179199</v>
      </c>
      <c r="X6" s="38">
        <v>8552.175377957019</v>
      </c>
      <c r="Y6" s="38">
        <v>12480.655854703267</v>
      </c>
      <c r="Z6" s="38">
        <v>21443.034111836416</v>
      </c>
      <c r="AA6" s="38">
        <v>41299.213269828266</v>
      </c>
      <c r="AB6" s="38">
        <v>96022.11832193812</v>
      </c>
      <c r="AC6" s="38">
        <v>26637.580817432303</v>
      </c>
    </row>
    <row r="7" spans="2:32" x14ac:dyDescent="0.2">
      <c r="B7" s="111" t="s">
        <v>276</v>
      </c>
    </row>
    <row r="8" spans="2:32" x14ac:dyDescent="0.2">
      <c r="B8" s="163"/>
      <c r="C8" s="163"/>
      <c r="D8" s="163"/>
      <c r="E8" s="163"/>
      <c r="F8" s="163"/>
      <c r="G8" s="163"/>
      <c r="H8" s="163"/>
      <c r="I8" s="170"/>
      <c r="J8" s="163"/>
      <c r="K8" s="163"/>
      <c r="L8" s="163"/>
      <c r="M8" s="163"/>
      <c r="N8" s="163"/>
      <c r="O8" s="163"/>
    </row>
    <row r="9" spans="2:32" x14ac:dyDescent="0.2"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2:32" x14ac:dyDescent="0.2">
      <c r="I10" s="163"/>
      <c r="J10" s="163"/>
      <c r="K10" s="163"/>
      <c r="L10" s="163"/>
      <c r="M10" s="163"/>
      <c r="N10" s="163"/>
      <c r="O10" s="163"/>
    </row>
    <row r="11" spans="2:32" x14ac:dyDescent="0.2">
      <c r="C11" s="163"/>
      <c r="D11" s="163"/>
      <c r="E11" s="163"/>
    </row>
    <row r="12" spans="2:32" x14ac:dyDescent="0.2">
      <c r="E12" s="163"/>
    </row>
    <row r="13" spans="2:32" x14ac:dyDescent="0.2">
      <c r="E13" s="163"/>
    </row>
    <row r="14" spans="2:32" x14ac:dyDescent="0.2">
      <c r="E14" s="163"/>
    </row>
    <row r="15" spans="2:32" x14ac:dyDescent="0.2">
      <c r="E15" s="163"/>
    </row>
    <row r="16" spans="2:32" x14ac:dyDescent="0.2">
      <c r="E16" s="163"/>
    </row>
    <row r="17" spans="9:15" x14ac:dyDescent="0.2">
      <c r="I17" s="170"/>
      <c r="J17" s="170"/>
      <c r="K17" s="170"/>
      <c r="L17" s="170"/>
      <c r="M17" s="170"/>
      <c r="N17" s="170"/>
      <c r="O17" s="170"/>
    </row>
  </sheetData>
  <mergeCells count="7">
    <mergeCell ref="B4:H4"/>
    <mergeCell ref="P4:V4"/>
    <mergeCell ref="W4:AC4"/>
    <mergeCell ref="I4:O4"/>
    <mergeCell ref="B1:AC1"/>
    <mergeCell ref="B2:AC2"/>
    <mergeCell ref="B3:AC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43C-07CE-4DE0-9520-BCB7C5D8386A}">
  <dimension ref="B1:J39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28.85546875" style="1" bestFit="1" customWidth="1"/>
    <col min="3" max="3" width="10.140625" style="1" bestFit="1" customWidth="1"/>
    <col min="4" max="4" width="9.28515625" style="1" bestFit="1" customWidth="1"/>
    <col min="5" max="5" width="15.28515625" style="7" bestFit="1" customWidth="1"/>
    <col min="6" max="6" width="13.140625" style="1" bestFit="1" customWidth="1"/>
    <col min="7" max="7" width="9.42578125" style="1" bestFit="1" customWidth="1"/>
    <col min="8" max="8" width="9.140625" style="1"/>
    <col min="9" max="9" width="28.85546875" style="1" bestFit="1" customWidth="1"/>
    <col min="10" max="10" width="16" style="1" bestFit="1" customWidth="1"/>
    <col min="11" max="16384" width="9.140625" style="1"/>
  </cols>
  <sheetData>
    <row r="1" spans="2:10" x14ac:dyDescent="0.2">
      <c r="B1" s="212" t="s">
        <v>81</v>
      </c>
      <c r="C1" s="212"/>
      <c r="D1" s="212"/>
      <c r="E1" s="212"/>
      <c r="F1" s="212"/>
      <c r="G1" s="212"/>
    </row>
    <row r="2" spans="2:10" x14ac:dyDescent="0.2">
      <c r="B2" s="212" t="s">
        <v>287</v>
      </c>
      <c r="C2" s="212"/>
      <c r="D2" s="212"/>
      <c r="E2" s="212"/>
      <c r="F2" s="212"/>
      <c r="G2" s="212"/>
    </row>
    <row r="3" spans="2:10" x14ac:dyDescent="0.2">
      <c r="B3" s="216" t="s">
        <v>271</v>
      </c>
      <c r="C3" s="216"/>
      <c r="D3" s="216"/>
      <c r="E3" s="216"/>
      <c r="F3" s="216"/>
      <c r="G3" s="216"/>
    </row>
    <row r="4" spans="2:10" ht="24" x14ac:dyDescent="0.25">
      <c r="B4" s="99" t="s">
        <v>19</v>
      </c>
      <c r="C4" s="30" t="s">
        <v>144</v>
      </c>
      <c r="D4" s="30" t="s">
        <v>146</v>
      </c>
      <c r="E4" s="30" t="s">
        <v>86</v>
      </c>
      <c r="F4" s="31" t="s">
        <v>87</v>
      </c>
      <c r="G4" s="31" t="s">
        <v>147</v>
      </c>
      <c r="I4"/>
      <c r="J4"/>
    </row>
    <row r="5" spans="2:10" ht="15" x14ac:dyDescent="0.25">
      <c r="B5" s="172" t="s">
        <v>20</v>
      </c>
      <c r="C5" s="173">
        <v>1030234</v>
      </c>
      <c r="D5" s="174">
        <v>1094723</v>
      </c>
      <c r="E5" s="175">
        <v>35666073075.349884</v>
      </c>
      <c r="F5" s="175">
        <v>34619.390425233381</v>
      </c>
      <c r="G5" s="176">
        <v>0.50485824190166195</v>
      </c>
      <c r="I5" s="27"/>
      <c r="J5"/>
    </row>
    <row r="6" spans="2:10" ht="15" x14ac:dyDescent="0.25">
      <c r="B6" s="172" t="s">
        <v>21</v>
      </c>
      <c r="C6" s="173">
        <v>284905</v>
      </c>
      <c r="D6" s="174">
        <v>299603</v>
      </c>
      <c r="E6" s="175">
        <v>6102747995.2699947</v>
      </c>
      <c r="F6" s="175">
        <v>21420.290957582332</v>
      </c>
      <c r="G6" s="176">
        <v>0.13816923902070535</v>
      </c>
      <c r="I6" s="27"/>
      <c r="J6"/>
    </row>
    <row r="7" spans="2:10" ht="15" x14ac:dyDescent="0.25">
      <c r="B7" s="172" t="s">
        <v>22</v>
      </c>
      <c r="C7" s="173">
        <v>252948</v>
      </c>
      <c r="D7" s="174">
        <v>269728</v>
      </c>
      <c r="E7" s="175">
        <v>4762120460.8499994</v>
      </c>
      <c r="F7" s="175">
        <v>18826.47999134209</v>
      </c>
      <c r="G7" s="176">
        <v>0.12439165329645167</v>
      </c>
      <c r="I7" s="27"/>
      <c r="J7"/>
    </row>
    <row r="8" spans="2:10" ht="15" x14ac:dyDescent="0.25">
      <c r="B8" s="172" t="s">
        <v>23</v>
      </c>
      <c r="C8" s="173">
        <v>66050</v>
      </c>
      <c r="D8" s="174">
        <v>68403</v>
      </c>
      <c r="E8" s="175">
        <v>1410438098.8299963</v>
      </c>
      <c r="F8" s="175">
        <v>21354.09687857678</v>
      </c>
      <c r="G8" s="176">
        <v>3.1545713683552259E-2</v>
      </c>
      <c r="I8" s="27"/>
      <c r="J8"/>
    </row>
    <row r="9" spans="2:10" ht="15" x14ac:dyDescent="0.25">
      <c r="B9" s="172" t="s">
        <v>24</v>
      </c>
      <c r="C9" s="173">
        <v>53645</v>
      </c>
      <c r="D9" s="174">
        <v>55490</v>
      </c>
      <c r="E9" s="175">
        <v>1159060085.9399991</v>
      </c>
      <c r="F9" s="175">
        <v>21606.115871749447</v>
      </c>
      <c r="G9" s="176">
        <v>2.5590568429751836E-2</v>
      </c>
      <c r="I9" s="27"/>
      <c r="J9"/>
    </row>
    <row r="10" spans="2:10" ht="15" x14ac:dyDescent="0.25">
      <c r="B10" s="172" t="s">
        <v>25</v>
      </c>
      <c r="C10" s="173">
        <v>45250</v>
      </c>
      <c r="D10" s="174">
        <v>46493</v>
      </c>
      <c r="E10" s="175">
        <v>814574334.22000003</v>
      </c>
      <c r="F10" s="175">
        <v>18001.642745193371</v>
      </c>
      <c r="G10" s="176">
        <v>2.1441382195070323E-2</v>
      </c>
      <c r="I10" s="27"/>
      <c r="J10"/>
    </row>
    <row r="11" spans="2:10" ht="15" x14ac:dyDescent="0.25">
      <c r="B11" s="172" t="s">
        <v>26</v>
      </c>
      <c r="C11" s="173">
        <v>43059</v>
      </c>
      <c r="D11" s="174">
        <v>45067</v>
      </c>
      <c r="E11" s="175">
        <v>704225974.88000011</v>
      </c>
      <c r="F11" s="175">
        <v>16354.907798137441</v>
      </c>
      <c r="G11" s="176">
        <v>2.0783747475646531E-2</v>
      </c>
      <c r="I11" s="27"/>
      <c r="J11"/>
    </row>
    <row r="12" spans="2:10" ht="15" x14ac:dyDescent="0.25">
      <c r="B12" s="172" t="s">
        <v>27</v>
      </c>
      <c r="C12" s="173">
        <v>37480</v>
      </c>
      <c r="D12" s="174">
        <v>39710</v>
      </c>
      <c r="E12" s="175">
        <v>595963677.98000097</v>
      </c>
      <c r="F12" s="175">
        <v>15900.845196905042</v>
      </c>
      <c r="G12" s="176">
        <v>1.8313236120840612E-2</v>
      </c>
      <c r="I12" s="27"/>
      <c r="J12"/>
    </row>
    <row r="13" spans="2:10" ht="15" x14ac:dyDescent="0.25">
      <c r="B13" s="172" t="s">
        <v>28</v>
      </c>
      <c r="C13" s="173">
        <v>35962</v>
      </c>
      <c r="D13" s="174">
        <v>37232</v>
      </c>
      <c r="E13" s="175">
        <v>582073501.4400003</v>
      </c>
      <c r="F13" s="175">
        <v>16185.793377453987</v>
      </c>
      <c r="G13" s="176">
        <v>1.7170445914156073E-2</v>
      </c>
      <c r="I13" s="27"/>
      <c r="J13"/>
    </row>
    <row r="14" spans="2:10" ht="15" x14ac:dyDescent="0.25">
      <c r="B14" s="172" t="s">
        <v>29</v>
      </c>
      <c r="C14" s="173">
        <v>28226</v>
      </c>
      <c r="D14" s="174">
        <v>30896</v>
      </c>
      <c r="E14" s="175">
        <v>361184632.4100005</v>
      </c>
      <c r="F14" s="175">
        <v>12796.167803089367</v>
      </c>
      <c r="G14" s="176">
        <v>1.4248444804570423E-2</v>
      </c>
      <c r="I14" s="27"/>
      <c r="J14"/>
    </row>
    <row r="15" spans="2:10" ht="15" x14ac:dyDescent="0.25">
      <c r="B15" s="172" t="s">
        <v>30</v>
      </c>
      <c r="C15" s="173">
        <v>25270</v>
      </c>
      <c r="D15" s="174">
        <v>26605</v>
      </c>
      <c r="E15" s="175">
        <v>415171642.20000023</v>
      </c>
      <c r="F15" s="175">
        <v>16429.427867036022</v>
      </c>
      <c r="G15" s="176">
        <v>1.2269545378870926E-2</v>
      </c>
      <c r="I15" s="27"/>
      <c r="J15"/>
    </row>
    <row r="16" spans="2:10" ht="15" x14ac:dyDescent="0.25">
      <c r="B16" s="172" t="s">
        <v>31</v>
      </c>
      <c r="C16" s="173">
        <v>24629</v>
      </c>
      <c r="D16" s="174">
        <v>25487</v>
      </c>
      <c r="E16" s="175">
        <v>356773470.7299999</v>
      </c>
      <c r="F16" s="175">
        <v>14485.909729587069</v>
      </c>
      <c r="G16" s="176">
        <v>1.1753952380051993E-2</v>
      </c>
      <c r="I16" s="27"/>
      <c r="J16"/>
    </row>
    <row r="17" spans="2:10" ht="15" x14ac:dyDescent="0.25">
      <c r="B17" s="172" t="s">
        <v>32</v>
      </c>
      <c r="C17" s="173">
        <v>19511</v>
      </c>
      <c r="D17" s="174">
        <v>20722</v>
      </c>
      <c r="E17" s="175">
        <v>242914136.93999988</v>
      </c>
      <c r="F17" s="175">
        <v>12450.112087540356</v>
      </c>
      <c r="G17" s="176">
        <v>9.55645628043463E-3</v>
      </c>
      <c r="I17" s="27"/>
      <c r="J17"/>
    </row>
    <row r="18" spans="2:10" ht="15" x14ac:dyDescent="0.25">
      <c r="B18" s="172" t="s">
        <v>33</v>
      </c>
      <c r="C18" s="173">
        <v>13412</v>
      </c>
      <c r="D18" s="174">
        <v>14596</v>
      </c>
      <c r="E18" s="175">
        <v>177518769.7299999</v>
      </c>
      <c r="F18" s="175">
        <v>13235.8164129138</v>
      </c>
      <c r="G18" s="176">
        <v>6.7313017985341107E-3</v>
      </c>
      <c r="I18" s="27"/>
      <c r="J18"/>
    </row>
    <row r="19" spans="2:10" ht="15" x14ac:dyDescent="0.25">
      <c r="B19" s="172" t="s">
        <v>34</v>
      </c>
      <c r="C19" s="173">
        <v>8715</v>
      </c>
      <c r="D19" s="174">
        <v>9733</v>
      </c>
      <c r="E19" s="175">
        <v>133555551.46999998</v>
      </c>
      <c r="F19" s="175">
        <v>15324.790759609867</v>
      </c>
      <c r="G19" s="176">
        <v>4.4886106059970196E-3</v>
      </c>
      <c r="I19" s="27"/>
      <c r="J19"/>
    </row>
    <row r="20" spans="2:10" ht="15" x14ac:dyDescent="0.25">
      <c r="B20" s="172" t="s">
        <v>37</v>
      </c>
      <c r="C20" s="173">
        <v>8584</v>
      </c>
      <c r="D20" s="174">
        <v>9169</v>
      </c>
      <c r="E20" s="175">
        <v>111823590.41999999</v>
      </c>
      <c r="F20" s="175">
        <v>13026.979312674743</v>
      </c>
      <c r="G20" s="176">
        <v>4.2285082344998125E-3</v>
      </c>
      <c r="I20" s="27"/>
      <c r="J20"/>
    </row>
    <row r="21" spans="2:10" ht="15" x14ac:dyDescent="0.25">
      <c r="B21" s="172" t="s">
        <v>36</v>
      </c>
      <c r="C21" s="173">
        <v>7786</v>
      </c>
      <c r="D21" s="174">
        <v>8572</v>
      </c>
      <c r="E21" s="175">
        <v>96863771.49999997</v>
      </c>
      <c r="F21" s="175">
        <v>12440.761816080139</v>
      </c>
      <c r="G21" s="176">
        <v>3.9531871072235134E-3</v>
      </c>
      <c r="I21" s="27"/>
      <c r="J21"/>
    </row>
    <row r="22" spans="2:10" ht="15" x14ac:dyDescent="0.25">
      <c r="B22" s="172" t="s">
        <v>38</v>
      </c>
      <c r="C22" s="173">
        <v>6935</v>
      </c>
      <c r="D22" s="174">
        <v>8330</v>
      </c>
      <c r="E22" s="175">
        <v>83843583.62999998</v>
      </c>
      <c r="F22" s="175">
        <v>12089.918331651043</v>
      </c>
      <c r="G22" s="176">
        <v>3.841582898176839E-3</v>
      </c>
      <c r="I22" s="27"/>
      <c r="J22"/>
    </row>
    <row r="23" spans="2:10" ht="15" x14ac:dyDescent="0.25">
      <c r="B23" s="172" t="s">
        <v>40</v>
      </c>
      <c r="C23" s="173">
        <v>7883</v>
      </c>
      <c r="D23" s="174">
        <v>8073</v>
      </c>
      <c r="E23" s="175">
        <v>105660318.92000006</v>
      </c>
      <c r="F23" s="175">
        <v>13403.567032855519</v>
      </c>
      <c r="G23" s="176">
        <v>3.7230610728669414E-3</v>
      </c>
      <c r="I23" s="27"/>
      <c r="J23"/>
    </row>
    <row r="24" spans="2:10" ht="15" x14ac:dyDescent="0.25">
      <c r="B24" s="172" t="s">
        <v>39</v>
      </c>
      <c r="C24" s="173">
        <v>7237</v>
      </c>
      <c r="D24" s="174">
        <v>7685</v>
      </c>
      <c r="E24" s="175">
        <v>80821020.699999988</v>
      </c>
      <c r="F24" s="175">
        <v>11167.751927594305</v>
      </c>
      <c r="G24" s="176">
        <v>3.5441253988582242E-3</v>
      </c>
      <c r="I24" s="27"/>
      <c r="J24"/>
    </row>
    <row r="25" spans="2:10" ht="15" x14ac:dyDescent="0.25">
      <c r="B25" s="172" t="s">
        <v>35</v>
      </c>
      <c r="C25" s="173">
        <v>7119</v>
      </c>
      <c r="D25" s="174">
        <v>7434</v>
      </c>
      <c r="E25" s="175">
        <v>97296765.080000028</v>
      </c>
      <c r="F25" s="175">
        <v>13667.195544318027</v>
      </c>
      <c r="G25" s="176">
        <v>3.4283706200536161E-3</v>
      </c>
      <c r="I25" s="27"/>
      <c r="J25"/>
    </row>
    <row r="26" spans="2:10" ht="15" x14ac:dyDescent="0.25">
      <c r="B26" s="172" t="s">
        <v>41</v>
      </c>
      <c r="C26" s="173">
        <v>6526</v>
      </c>
      <c r="D26" s="174">
        <v>6876</v>
      </c>
      <c r="E26" s="175">
        <v>83749457.439999998</v>
      </c>
      <c r="F26" s="175">
        <v>12833.199117376647</v>
      </c>
      <c r="G26" s="176">
        <v>3.1710352950616982E-3</v>
      </c>
      <c r="I26" s="27"/>
      <c r="J26"/>
    </row>
    <row r="27" spans="2:10" ht="15" x14ac:dyDescent="0.25">
      <c r="B27" s="172" t="s">
        <v>43</v>
      </c>
      <c r="C27" s="173">
        <v>6319</v>
      </c>
      <c r="D27" s="174">
        <v>6563</v>
      </c>
      <c r="E27" s="175">
        <v>111612737.04000002</v>
      </c>
      <c r="F27" s="175">
        <v>17663.037987023268</v>
      </c>
      <c r="G27" s="176">
        <v>3.0266877023690992E-3</v>
      </c>
      <c r="I27" s="27"/>
      <c r="J27"/>
    </row>
    <row r="28" spans="2:10" ht="15" x14ac:dyDescent="0.25">
      <c r="B28" s="172" t="s">
        <v>42</v>
      </c>
      <c r="C28" s="173">
        <v>4906</v>
      </c>
      <c r="D28" s="174">
        <v>5884</v>
      </c>
      <c r="E28" s="175">
        <v>62307218.270000018</v>
      </c>
      <c r="F28" s="175">
        <v>12700.207556053816</v>
      </c>
      <c r="G28" s="176">
        <v>2.713550272853844E-3</v>
      </c>
      <c r="I28" s="27"/>
      <c r="J28"/>
    </row>
    <row r="29" spans="2:10" ht="15" x14ac:dyDescent="0.25">
      <c r="B29" s="172" t="s">
        <v>46</v>
      </c>
      <c r="C29" s="173">
        <v>2379</v>
      </c>
      <c r="D29" s="174">
        <v>3236</v>
      </c>
      <c r="E29" s="175">
        <v>30796221.600000001</v>
      </c>
      <c r="F29" s="175">
        <v>12945.027994955864</v>
      </c>
      <c r="G29" s="176">
        <v>1.4923604151861045E-3</v>
      </c>
      <c r="I29" s="27"/>
      <c r="J29"/>
    </row>
    <row r="30" spans="2:10" ht="15" x14ac:dyDescent="0.25">
      <c r="B30" s="172" t="s">
        <v>44</v>
      </c>
      <c r="C30" s="173">
        <v>2802</v>
      </c>
      <c r="D30" s="174">
        <v>2944</v>
      </c>
      <c r="E30" s="175">
        <v>48795886.210000008</v>
      </c>
      <c r="F30" s="175">
        <v>17414.663172733766</v>
      </c>
      <c r="G30" s="176">
        <v>1.3576974852620187E-3</v>
      </c>
      <c r="I30" s="27"/>
      <c r="J30"/>
    </row>
    <row r="31" spans="2:10" ht="15" x14ac:dyDescent="0.25">
      <c r="B31" s="172" t="s">
        <v>45</v>
      </c>
      <c r="C31" s="173">
        <v>2850</v>
      </c>
      <c r="D31" s="174">
        <v>2920</v>
      </c>
      <c r="E31" s="175">
        <v>47362230</v>
      </c>
      <c r="F31" s="175">
        <v>16618.326315789473</v>
      </c>
      <c r="G31" s="176">
        <v>1.3466292992408608E-3</v>
      </c>
      <c r="I31" s="27"/>
      <c r="J31"/>
    </row>
    <row r="32" spans="2:10" ht="15" x14ac:dyDescent="0.25">
      <c r="B32" s="172" t="s">
        <v>49</v>
      </c>
      <c r="C32" s="173">
        <v>1559</v>
      </c>
      <c r="D32" s="174">
        <v>1597</v>
      </c>
      <c r="E32" s="175">
        <v>16837206.419999998</v>
      </c>
      <c r="F32" s="175">
        <v>10800.004118024373</v>
      </c>
      <c r="G32" s="176">
        <v>7.3649554482453931E-4</v>
      </c>
      <c r="I32" s="27"/>
      <c r="J32"/>
    </row>
    <row r="33" spans="2:10" ht="15" x14ac:dyDescent="0.25">
      <c r="B33" s="172" t="s">
        <v>48</v>
      </c>
      <c r="C33" s="173">
        <v>1068</v>
      </c>
      <c r="D33" s="174">
        <v>1513</v>
      </c>
      <c r="E33" s="175">
        <v>11867739.039999999</v>
      </c>
      <c r="F33" s="175">
        <v>11112.115205992508</v>
      </c>
      <c r="G33" s="176">
        <v>6.9775689375048714E-4</v>
      </c>
      <c r="I33" s="27"/>
      <c r="J33"/>
    </row>
    <row r="34" spans="2:10" ht="15" x14ac:dyDescent="0.25">
      <c r="B34" s="172" t="s">
        <v>47</v>
      </c>
      <c r="C34" s="173">
        <v>1260</v>
      </c>
      <c r="D34" s="174">
        <v>1501</v>
      </c>
      <c r="E34" s="175">
        <v>9803712.9900000002</v>
      </c>
      <c r="F34" s="175">
        <v>7780.7245952380954</v>
      </c>
      <c r="G34" s="176">
        <v>6.9222280073990823E-4</v>
      </c>
      <c r="I34" s="27"/>
      <c r="J34"/>
    </row>
    <row r="35" spans="2:10" ht="15" x14ac:dyDescent="0.25">
      <c r="B35" s="172" t="s">
        <v>50</v>
      </c>
      <c r="C35" s="173">
        <v>1048</v>
      </c>
      <c r="D35" s="174">
        <v>1072</v>
      </c>
      <c r="E35" s="175">
        <v>13023919.879999999</v>
      </c>
      <c r="F35" s="175">
        <v>12427.404465648853</v>
      </c>
      <c r="G35" s="176">
        <v>4.9437897561171323E-4</v>
      </c>
      <c r="I35" s="27"/>
      <c r="J35"/>
    </row>
    <row r="36" spans="2:10" ht="15" x14ac:dyDescent="0.25">
      <c r="B36" s="172" t="s">
        <v>51</v>
      </c>
      <c r="C36" s="177">
        <v>496</v>
      </c>
      <c r="D36" s="174">
        <v>520</v>
      </c>
      <c r="E36" s="175">
        <v>5041356.8699999992</v>
      </c>
      <c r="F36" s="175">
        <v>10164.025947580643</v>
      </c>
      <c r="G36" s="176">
        <v>2.3981069712508479E-4</v>
      </c>
      <c r="I36" s="27"/>
      <c r="J36"/>
    </row>
    <row r="37" spans="2:10" x14ac:dyDescent="0.2">
      <c r="B37" s="106" t="s">
        <v>160</v>
      </c>
      <c r="C37" s="34">
        <v>2046053</v>
      </c>
      <c r="D37" s="41">
        <v>2168377</v>
      </c>
      <c r="E37" s="42">
        <v>54501902144.249878</v>
      </c>
      <c r="F37" s="42">
        <v>26637.580817432285</v>
      </c>
      <c r="G37" s="43">
        <f t="shared" ref="G37" si="0">+D37/$D$37</f>
        <v>1</v>
      </c>
    </row>
    <row r="38" spans="2:10" x14ac:dyDescent="0.2">
      <c r="B38" s="111" t="s">
        <v>197</v>
      </c>
    </row>
    <row r="39" spans="2:10" x14ac:dyDescent="0.2">
      <c r="B39" s="111" t="s">
        <v>276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D1A9-B241-4584-80FC-DE692629AAD3}">
  <dimension ref="C1:AB14"/>
  <sheetViews>
    <sheetView showGridLines="0" topLeftCell="B1" workbookViewId="0">
      <selection activeCell="C2" sqref="C2:AA2"/>
    </sheetView>
  </sheetViews>
  <sheetFormatPr defaultRowHeight="12.75" x14ac:dyDescent="0.2"/>
  <cols>
    <col min="1" max="2" width="9.140625" style="1"/>
    <col min="3" max="3" width="9.5703125" style="1" customWidth="1"/>
    <col min="4" max="4" width="8.85546875" style="1" bestFit="1" customWidth="1"/>
    <col min="5" max="5" width="9.5703125" style="1" bestFit="1" customWidth="1"/>
    <col min="6" max="6" width="9.28515625" style="1" bestFit="1" customWidth="1"/>
    <col min="7" max="7" width="8" style="1" bestFit="1" customWidth="1"/>
    <col min="8" max="8" width="10.28515625" style="1" customWidth="1"/>
    <col min="9" max="9" width="9.28515625" style="1" customWidth="1"/>
    <col min="10" max="10" width="9.85546875" style="1" customWidth="1"/>
    <col min="11" max="11" width="10.42578125" style="1" customWidth="1"/>
    <col min="12" max="12" width="8" style="1" bestFit="1" customWidth="1"/>
    <col min="13" max="15" width="12.140625" style="1" customWidth="1"/>
    <col min="16" max="17" width="13.140625" style="1" customWidth="1"/>
    <col min="18" max="18" width="10.85546875" style="1" customWidth="1"/>
    <col min="19" max="19" width="11.28515625" style="1" customWidth="1"/>
    <col min="20" max="20" width="11.5703125" style="1" customWidth="1"/>
    <col min="21" max="21" width="10" style="1" customWidth="1"/>
    <col min="22" max="22" width="8.140625" style="1" bestFit="1" customWidth="1"/>
    <col min="23" max="23" width="8.7109375" style="1" customWidth="1"/>
    <col min="24" max="24" width="8.7109375" style="1" bestFit="1" customWidth="1"/>
    <col min="25" max="25" width="9.42578125" style="1" bestFit="1" customWidth="1"/>
    <col min="26" max="26" width="9.140625" style="1" bestFit="1" customWidth="1"/>
    <col min="27" max="27" width="7" style="1" bestFit="1" customWidth="1"/>
    <col min="28" max="28" width="7.7109375" style="1" bestFit="1" customWidth="1"/>
    <col min="29" max="16384" width="9.140625" style="1"/>
  </cols>
  <sheetData>
    <row r="1" spans="3:28" x14ac:dyDescent="0.2">
      <c r="C1" s="217" t="s">
        <v>82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79"/>
    </row>
    <row r="2" spans="3:28" x14ac:dyDescent="0.2">
      <c r="C2" s="217" t="s">
        <v>288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79"/>
    </row>
    <row r="3" spans="3:28" ht="15" customHeight="1" x14ac:dyDescent="0.2">
      <c r="C3" s="210" t="s">
        <v>271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14"/>
    </row>
    <row r="4" spans="3:28" x14ac:dyDescent="0.2">
      <c r="C4" s="203" t="s">
        <v>187</v>
      </c>
      <c r="D4" s="204"/>
      <c r="E4" s="204"/>
      <c r="F4" s="204"/>
      <c r="G4" s="205"/>
      <c r="H4" s="203" t="s">
        <v>186</v>
      </c>
      <c r="I4" s="204"/>
      <c r="J4" s="204"/>
      <c r="K4" s="204"/>
      <c r="L4" s="205"/>
      <c r="M4" s="222" t="s">
        <v>86</v>
      </c>
      <c r="N4" s="222"/>
      <c r="O4" s="222"/>
      <c r="P4" s="222"/>
      <c r="Q4" s="222"/>
      <c r="R4" s="264" t="s">
        <v>87</v>
      </c>
      <c r="S4" s="265"/>
      <c r="T4" s="265"/>
      <c r="U4" s="265"/>
      <c r="V4" s="266"/>
      <c r="W4" s="219" t="s">
        <v>143</v>
      </c>
      <c r="X4" s="219"/>
      <c r="Y4" s="219"/>
      <c r="Z4" s="219"/>
      <c r="AA4" s="219"/>
    </row>
    <row r="5" spans="3:28" ht="24" x14ac:dyDescent="0.2">
      <c r="C5" s="156" t="s">
        <v>266</v>
      </c>
      <c r="D5" s="156" t="s">
        <v>267</v>
      </c>
      <c r="E5" s="156" t="s">
        <v>268</v>
      </c>
      <c r="F5" s="156" t="s">
        <v>269</v>
      </c>
      <c r="G5" s="155" t="s">
        <v>52</v>
      </c>
      <c r="H5" s="156" t="s">
        <v>266</v>
      </c>
      <c r="I5" s="156" t="s">
        <v>267</v>
      </c>
      <c r="J5" s="156" t="s">
        <v>268</v>
      </c>
      <c r="K5" s="156" t="s">
        <v>269</v>
      </c>
      <c r="L5" s="155" t="s">
        <v>52</v>
      </c>
      <c r="M5" s="156" t="s">
        <v>266</v>
      </c>
      <c r="N5" s="156" t="s">
        <v>267</v>
      </c>
      <c r="O5" s="156" t="s">
        <v>268</v>
      </c>
      <c r="P5" s="156" t="s">
        <v>269</v>
      </c>
      <c r="Q5" s="155" t="s">
        <v>52</v>
      </c>
      <c r="R5" s="157" t="s">
        <v>266</v>
      </c>
      <c r="S5" s="157" t="s">
        <v>267</v>
      </c>
      <c r="T5" s="157" t="s">
        <v>268</v>
      </c>
      <c r="U5" s="157" t="s">
        <v>269</v>
      </c>
      <c r="V5" s="154" t="s">
        <v>52</v>
      </c>
      <c r="W5" s="157" t="s">
        <v>266</v>
      </c>
      <c r="X5" s="157" t="s">
        <v>267</v>
      </c>
      <c r="Y5" s="157" t="s">
        <v>268</v>
      </c>
      <c r="Z5" s="157" t="s">
        <v>269</v>
      </c>
      <c r="AA5" s="154" t="s">
        <v>52</v>
      </c>
    </row>
    <row r="6" spans="3:28" x14ac:dyDescent="0.2">
      <c r="C6" s="126">
        <v>260370</v>
      </c>
      <c r="D6" s="126">
        <v>314581</v>
      </c>
      <c r="E6" s="126">
        <v>214129</v>
      </c>
      <c r="F6" s="126">
        <v>1256973</v>
      </c>
      <c r="G6" s="126">
        <f>+SUM(C6:F6)</f>
        <v>2046053</v>
      </c>
      <c r="H6" s="126">
        <v>270521</v>
      </c>
      <c r="I6" s="126">
        <v>328651</v>
      </c>
      <c r="J6" s="126">
        <v>230444</v>
      </c>
      <c r="K6" s="126">
        <v>1338761</v>
      </c>
      <c r="L6" s="126">
        <f>+SUM(H6:K6)</f>
        <v>2168377</v>
      </c>
      <c r="M6" s="127">
        <v>3849824547.2099967</v>
      </c>
      <c r="N6" s="127">
        <v>6507717789.3000193</v>
      </c>
      <c r="O6" s="127">
        <v>5645821679.7099972</v>
      </c>
      <c r="P6" s="127">
        <v>37517721473.01004</v>
      </c>
      <c r="Q6" s="127">
        <v>53521085489.230057</v>
      </c>
      <c r="R6" s="267">
        <v>14886.996159119701</v>
      </c>
      <c r="S6" s="267">
        <v>20984.661464106335</v>
      </c>
      <c r="T6" s="267">
        <v>26534.651026484069</v>
      </c>
      <c r="U6" s="267">
        <v>30503.885824604047</v>
      </c>
      <c r="V6" s="267">
        <v>26637.58081743239</v>
      </c>
      <c r="W6" s="39">
        <f>+C6/$G$6</f>
        <v>0.12725476808274272</v>
      </c>
      <c r="X6" s="39">
        <f t="shared" ref="X6:AA6" si="0">+D6/$G$6</f>
        <v>0.15375017167199481</v>
      </c>
      <c r="Y6" s="39">
        <f t="shared" si="0"/>
        <v>0.10465466925832322</v>
      </c>
      <c r="Z6" s="39">
        <f t="shared" si="0"/>
        <v>0.61434039098693927</v>
      </c>
      <c r="AA6" s="39">
        <f t="shared" si="0"/>
        <v>1</v>
      </c>
    </row>
    <row r="7" spans="3:28" x14ac:dyDescent="0.2">
      <c r="C7" s="111" t="s">
        <v>276</v>
      </c>
    </row>
    <row r="8" spans="3:28" x14ac:dyDescent="0.2">
      <c r="C8" s="20"/>
      <c r="D8" s="20"/>
      <c r="E8" s="20"/>
      <c r="F8" s="20"/>
      <c r="G8" s="20"/>
      <c r="H8" s="9"/>
      <c r="I8" s="9"/>
      <c r="J8" s="9"/>
      <c r="K8" s="9"/>
      <c r="L8" s="9"/>
    </row>
    <row r="9" spans="3:28" x14ac:dyDescent="0.2">
      <c r="C9" s="20"/>
      <c r="D9" s="9"/>
    </row>
    <row r="10" spans="3:28" x14ac:dyDescent="0.2">
      <c r="C10" s="20"/>
      <c r="D10" s="9"/>
    </row>
    <row r="11" spans="3:28" x14ac:dyDescent="0.2">
      <c r="C11" s="20"/>
      <c r="D11" s="9"/>
      <c r="G11" s="9"/>
    </row>
    <row r="12" spans="3:28" x14ac:dyDescent="0.2">
      <c r="D12" s="9"/>
      <c r="G12" s="9"/>
    </row>
    <row r="13" spans="3:28" x14ac:dyDescent="0.2">
      <c r="G13" s="9"/>
    </row>
    <row r="14" spans="3:28" x14ac:dyDescent="0.2">
      <c r="G14" s="9"/>
    </row>
  </sheetData>
  <mergeCells count="8">
    <mergeCell ref="C1:AA1"/>
    <mergeCell ref="C2:AA2"/>
    <mergeCell ref="R4:V4"/>
    <mergeCell ref="W4:AA4"/>
    <mergeCell ref="C4:G4"/>
    <mergeCell ref="M4:Q4"/>
    <mergeCell ref="C3:AA3"/>
    <mergeCell ref="H4:L4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42559860754EBA04917240847C28" ma:contentTypeVersion="2" ma:contentTypeDescription="Create a new document." ma:contentTypeScope="" ma:versionID="d684083f68b8c2c37a1244b92e63c4f2">
  <xsd:schema xmlns:xsd="http://www.w3.org/2001/XMLSchema" xmlns:xs="http://www.w3.org/2001/XMLSchema" xmlns:p="http://schemas.microsoft.com/office/2006/metadata/properties" xmlns:ns2="f49c234a-949e-4ddc-a6f0-dd178b13d28c" targetNamespace="http://schemas.microsoft.com/office/2006/metadata/properties" ma:root="true" ma:fieldsID="8feadde56424573912e24e360962821c" ns2:_="">
    <xsd:import namespace="f49c234a-949e-4ddc-a6f0-dd178b13d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234a-949e-4ddc-a6f0-dd178b13d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A09A7-C035-40CD-A20F-96A71AEE414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f49c234a-949e-4ddc-a6f0-dd178b13d28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94FFFE9-2143-4C6D-97EF-5CAC990D8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234a-949e-4ddc-a6f0-dd178b13d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B7D37-0C1A-44F8-A320-EEFEA5F4A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Índice	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Diaz Grisanty</dc:creator>
  <cp:lastModifiedBy>Ludwilka Alesandra De Leon Ciprian</cp:lastModifiedBy>
  <dcterms:created xsi:type="dcterms:W3CDTF">2021-01-27T20:43:01Z</dcterms:created>
  <dcterms:modified xsi:type="dcterms:W3CDTF">2021-07-26T21:32:03Z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0x010100582242559860754EBA04917240847C28</vt:lpwstr>
  </property>
</Properties>
</file>