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Panorama empleo\Panorama del empleo 2021\5-Mayo\Versión entregable\"/>
    </mc:Choice>
  </mc:AlternateContent>
  <xr:revisionPtr revIDLastSave="0" documentId="13_ncr:1_{FE8958FC-73EE-465B-B987-2A51F09C8C0D}" xr6:coauthVersionLast="47" xr6:coauthVersionMax="47" xr10:uidLastSave="{00000000-0000-0000-0000-000000000000}"/>
  <bookViews>
    <workbookView xWindow="28680" yWindow="-120" windowWidth="29040" windowHeight="15840" tabRatio="917" xr2:uid="{D8D8ADA9-A10B-4B60-A8BC-0BF78871FCE1}"/>
  </bookViews>
  <sheets>
    <sheet name="Índice_x0009_" sheetId="1" r:id="rId1"/>
    <sheet name="1" sheetId="2" r:id="rId2"/>
    <sheet name="2" sheetId="46" r:id="rId3"/>
    <sheet name="3" sheetId="3" r:id="rId4"/>
    <sheet name="4" sheetId="4" r:id="rId5"/>
    <sheet name="5" sheetId="23" r:id="rId6"/>
    <sheet name="6" sheetId="5" r:id="rId7"/>
    <sheet name="7" sheetId="6" r:id="rId8"/>
    <sheet name="8" sheetId="26" r:id="rId9"/>
    <sheet name="9" sheetId="7" r:id="rId10"/>
    <sheet name="10" sheetId="43" r:id="rId11"/>
    <sheet name="11" sheetId="44" r:id="rId12"/>
    <sheet name="12" sheetId="55" r:id="rId13"/>
    <sheet name="13" sheetId="57" r:id="rId14"/>
    <sheet name="14" sheetId="58" r:id="rId15"/>
    <sheet name="15" sheetId="56" r:id="rId16"/>
    <sheet name="16" sheetId="8" r:id="rId17"/>
    <sheet name="17" sheetId="9" r:id="rId18"/>
    <sheet name="18" sheetId="27" r:id="rId19"/>
    <sheet name="19" sheetId="10" r:id="rId20"/>
    <sheet name="20" sheetId="45" r:id="rId21"/>
    <sheet name="21" sheetId="34" r:id="rId22"/>
    <sheet name="22" sheetId="39" r:id="rId23"/>
    <sheet name="23" sheetId="35" r:id="rId24"/>
    <sheet name="24" sheetId="36" r:id="rId25"/>
    <sheet name="25" sheetId="42" r:id="rId26"/>
    <sheet name="26" sheetId="37" r:id="rId27"/>
    <sheet name="27" sheetId="41" r:id="rId28"/>
    <sheet name="28" sheetId="47" r:id="rId29"/>
    <sheet name="29" sheetId="48" r:id="rId30"/>
    <sheet name="30" sheetId="49" r:id="rId31"/>
    <sheet name="31" sheetId="50" r:id="rId32"/>
    <sheet name="32" sheetId="51" r:id="rId33"/>
    <sheet name="33" sheetId="52" r:id="rId34"/>
    <sheet name="34" sheetId="53" r:id="rId35"/>
    <sheet name="35" sheetId="54" r:id="rId36"/>
  </sheets>
  <definedNames>
    <definedName name="_xlnm._FilterDatabase" localSheetId="10" hidden="1">'10'!$B$1:$D$26</definedName>
    <definedName name="_xlnm._FilterDatabase" localSheetId="11" hidden="1">'11'!$B$1:$D$12</definedName>
    <definedName name="_xlnm._FilterDatabase" localSheetId="12" hidden="1">'12'!$B$1:$D$3</definedName>
    <definedName name="_xlnm._FilterDatabase" localSheetId="13" hidden="1">'13'!$B$1:$D$3</definedName>
    <definedName name="_xlnm._FilterDatabase" localSheetId="14" hidden="1">'14'!$B$1:$D$3</definedName>
    <definedName name="_xlnm._FilterDatabase" localSheetId="15" hidden="1">'15'!$B$1:$D$3</definedName>
    <definedName name="_xlnm._FilterDatabase" localSheetId="19" hidden="1">'19'!$B$1:$D$26</definedName>
    <definedName name="_xlnm._FilterDatabase" localSheetId="20" hidden="1">'20'!$B$1:$D$3</definedName>
    <definedName name="_xlnm._FilterDatabase" localSheetId="21" hidden="1">'21'!$B$1:$D$3</definedName>
    <definedName name="_xlnm._FilterDatabase" localSheetId="22" hidden="1">'22'!$B$1:$D$3</definedName>
    <definedName name="_xlnm._FilterDatabase" localSheetId="23" hidden="1">'23'!$B$1:$D$3</definedName>
    <definedName name="_xlnm._FilterDatabase" localSheetId="24" hidden="1">'24'!$B$1:$D$4</definedName>
    <definedName name="_xlnm._FilterDatabase" localSheetId="25" hidden="1">'25'!$B$1:$D$4</definedName>
    <definedName name="_xlnm._FilterDatabase" localSheetId="26" hidden="1">'26'!$B$1:$D$4</definedName>
    <definedName name="_xlnm._FilterDatabase" localSheetId="27" hidden="1">'27'!$B$1:$D$4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2" l="1"/>
  <c r="D26" i="52"/>
  <c r="C26" i="52"/>
  <c r="L8" i="49"/>
  <c r="L9" i="49"/>
  <c r="L10" i="49"/>
  <c r="L11" i="49"/>
  <c r="L7" i="49"/>
  <c r="K8" i="49"/>
  <c r="K9" i="49"/>
  <c r="K10" i="49"/>
  <c r="K11" i="49"/>
  <c r="K7" i="49"/>
  <c r="J8" i="49"/>
  <c r="J9" i="49"/>
  <c r="J10" i="49"/>
  <c r="J11" i="49"/>
  <c r="J7" i="49"/>
  <c r="I8" i="49"/>
  <c r="I9" i="49"/>
  <c r="I10" i="49"/>
  <c r="I11" i="49"/>
  <c r="I7" i="49"/>
  <c r="J8" i="48"/>
  <c r="J9" i="48"/>
  <c r="J10" i="48"/>
  <c r="J11" i="48"/>
  <c r="J7" i="48"/>
  <c r="I8" i="48"/>
  <c r="I9" i="48"/>
  <c r="I10" i="48"/>
  <c r="I11" i="48"/>
  <c r="I7" i="48"/>
  <c r="J8" i="47"/>
  <c r="J9" i="47"/>
  <c r="J10" i="47"/>
  <c r="J11" i="47"/>
  <c r="J7" i="47"/>
  <c r="I10" i="47"/>
  <c r="I11" i="47"/>
  <c r="I9" i="47"/>
  <c r="I8" i="47"/>
  <c r="I7" i="47"/>
  <c r="P8" i="49" l="1"/>
  <c r="P9" i="49"/>
  <c r="P10" i="49"/>
  <c r="P11" i="49"/>
  <c r="P7" i="49"/>
  <c r="O8" i="49"/>
  <c r="O9" i="49"/>
  <c r="O10" i="49"/>
  <c r="O11" i="49"/>
  <c r="O12" i="49"/>
  <c r="O13" i="49"/>
  <c r="O14" i="49"/>
  <c r="O15" i="49"/>
  <c r="O16" i="49"/>
  <c r="O17" i="49"/>
  <c r="O18" i="49"/>
  <c r="O7" i="49"/>
  <c r="N6" i="51"/>
  <c r="G6" i="51"/>
  <c r="J6" i="51" s="1"/>
  <c r="J6" i="50"/>
  <c r="E6" i="50"/>
  <c r="F6" i="50" s="1"/>
  <c r="G18" i="49"/>
  <c r="G17" i="49"/>
  <c r="G16" i="49"/>
  <c r="G15" i="49"/>
  <c r="G14" i="49"/>
  <c r="G13" i="49"/>
  <c r="G12" i="49"/>
  <c r="H11" i="49"/>
  <c r="G11" i="49"/>
  <c r="H10" i="49"/>
  <c r="G10" i="49"/>
  <c r="H9" i="49"/>
  <c r="G9" i="49"/>
  <c r="H8" i="49"/>
  <c r="G8" i="49"/>
  <c r="H7" i="49"/>
  <c r="G7" i="49"/>
  <c r="G18" i="48"/>
  <c r="G17" i="48"/>
  <c r="G16" i="48"/>
  <c r="G15" i="48"/>
  <c r="G14" i="48"/>
  <c r="G13" i="48"/>
  <c r="G12" i="48"/>
  <c r="H11" i="48"/>
  <c r="G11" i="48"/>
  <c r="H10" i="48"/>
  <c r="G10" i="48"/>
  <c r="H9" i="48"/>
  <c r="G9" i="48"/>
  <c r="H8" i="48"/>
  <c r="G8" i="48"/>
  <c r="H7" i="48"/>
  <c r="G7" i="48"/>
  <c r="G18" i="47"/>
  <c r="G17" i="47"/>
  <c r="G16" i="47"/>
  <c r="G15" i="47"/>
  <c r="G14" i="47"/>
  <c r="G13" i="47"/>
  <c r="G12" i="47"/>
  <c r="H11" i="47"/>
  <c r="G11" i="47"/>
  <c r="H10" i="47"/>
  <c r="G10" i="47"/>
  <c r="H9" i="47"/>
  <c r="G9" i="47"/>
  <c r="H8" i="47"/>
  <c r="G8" i="47"/>
  <c r="H7" i="47"/>
  <c r="G7" i="47"/>
  <c r="F21" i="36"/>
  <c r="G6" i="50" l="1"/>
  <c r="H6" i="51"/>
  <c r="I6" i="51"/>
  <c r="H7" i="46"/>
  <c r="H8" i="46"/>
  <c r="H6" i="46"/>
  <c r="J6" i="46" s="1"/>
  <c r="G7" i="46"/>
  <c r="G8" i="46"/>
  <c r="G9" i="46"/>
  <c r="J9" i="46" s="1"/>
  <c r="G10" i="46"/>
  <c r="I10" i="46" s="1"/>
  <c r="G11" i="46"/>
  <c r="G12" i="46"/>
  <c r="G13" i="46"/>
  <c r="G14" i="46"/>
  <c r="G15" i="46"/>
  <c r="G16" i="46"/>
  <c r="G17" i="46"/>
  <c r="G6" i="46"/>
  <c r="F7" i="46"/>
  <c r="F8" i="46"/>
  <c r="F9" i="46"/>
  <c r="F10" i="46"/>
  <c r="F6" i="46"/>
  <c r="E10" i="46"/>
  <c r="E9" i="46"/>
  <c r="E8" i="46"/>
  <c r="E7" i="46"/>
  <c r="E6" i="46"/>
  <c r="F7" i="2"/>
  <c r="F8" i="2"/>
  <c r="F9" i="2"/>
  <c r="F10" i="2"/>
  <c r="J7" i="2"/>
  <c r="J8" i="2"/>
  <c r="J9" i="2"/>
  <c r="J10" i="2"/>
  <c r="J6" i="2"/>
  <c r="F6" i="2"/>
  <c r="E7" i="2"/>
  <c r="E8" i="2"/>
  <c r="E9" i="2"/>
  <c r="E10" i="2"/>
  <c r="E6" i="2"/>
  <c r="E10" i="34"/>
  <c r="F10" i="34" s="1"/>
  <c r="F10" i="8"/>
  <c r="E10" i="8"/>
  <c r="I10" i="2"/>
  <c r="G6" i="45"/>
  <c r="I9" i="2"/>
  <c r="I8" i="2"/>
  <c r="I7" i="2"/>
  <c r="I6" i="2"/>
  <c r="I7" i="46" l="1"/>
  <c r="J10" i="46"/>
  <c r="J8" i="46"/>
  <c r="J7" i="46"/>
  <c r="I6" i="46"/>
  <c r="I8" i="46"/>
  <c r="I9" i="46"/>
  <c r="F9" i="34"/>
  <c r="E9" i="34"/>
  <c r="E9" i="8"/>
  <c r="F9" i="8" s="1"/>
  <c r="V6" i="4"/>
  <c r="W6" i="4"/>
  <c r="F8" i="34" l="1"/>
  <c r="E8" i="34"/>
  <c r="F8" i="8"/>
  <c r="E8" i="8"/>
  <c r="X6" i="4"/>
  <c r="Y6" i="4"/>
  <c r="Z6" i="4"/>
  <c r="O6" i="3"/>
  <c r="N6" i="3"/>
  <c r="E7" i="34"/>
  <c r="F7" i="34" s="1"/>
  <c r="F7" i="8"/>
  <c r="E7" i="8"/>
  <c r="F6" i="8"/>
  <c r="E6" i="8"/>
</calcChain>
</file>

<file path=xl/sharedStrings.xml><?xml version="1.0" encoding="utf-8"?>
<sst xmlns="http://schemas.openxmlformats.org/spreadsheetml/2006/main" count="1002" uniqueCount="300">
  <si>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</si>
  <si>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</si>
  <si>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</si>
  <si>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</si>
  <si>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</si>
  <si>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</si>
  <si>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</si>
  <si>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</si>
  <si>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</si>
  <si>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</si>
  <si>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</si>
  <si>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</si>
  <si>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</si>
  <si>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Trabajadores</t>
  </si>
  <si>
    <t>Femenino</t>
  </si>
  <si>
    <t>Masculino</t>
  </si>
  <si>
    <t>Distribución de los trabajadores por Rango Salarial</t>
  </si>
  <si>
    <t>De 10 mil a 15 mil</t>
  </si>
  <si>
    <t>De 15 mil a 30 mil</t>
  </si>
  <si>
    <t>De 30 mil a 50 mil</t>
  </si>
  <si>
    <t>Provincia</t>
  </si>
  <si>
    <t>DISTRITO NACIONAL</t>
  </si>
  <si>
    <t>SANTO DOMINGO</t>
  </si>
  <si>
    <t>SANTIAGO DE LOS CABALLEROS</t>
  </si>
  <si>
    <t>ALTAGRACIA</t>
  </si>
  <si>
    <t>SAN CRISTOBAL</t>
  </si>
  <si>
    <t>LA ROMANA</t>
  </si>
  <si>
    <t>LA VEGA</t>
  </si>
  <si>
    <t>SAN PEDRO DE MACORIS</t>
  </si>
  <si>
    <t>PUERTO PLATA</t>
  </si>
  <si>
    <t>DUARTE</t>
  </si>
  <si>
    <t>MONSENOR NOUEL</t>
  </si>
  <si>
    <t>ESPAILLAT</t>
  </si>
  <si>
    <t>VALVERDE</t>
  </si>
  <si>
    <t>PERAVIA</t>
  </si>
  <si>
    <t>BARAHONA</t>
  </si>
  <si>
    <t>SANCHEZ RAMIREZ</t>
  </si>
  <si>
    <t>AZUA</t>
  </si>
  <si>
    <t>SAMANA</t>
  </si>
  <si>
    <t>HERMANAS MIRABAL</t>
  </si>
  <si>
    <t>MARIA TRINIDAD SANCHEZ</t>
  </si>
  <si>
    <t>MONTECRISTI</t>
  </si>
  <si>
    <t>SAN JUAN DE LA MAGUANA</t>
  </si>
  <si>
    <t>HATO MAYOR</t>
  </si>
  <si>
    <t>SANTIAGO RODRIGUEZ</t>
  </si>
  <si>
    <t>DAJABON</t>
  </si>
  <si>
    <t>MONTE PLATA</t>
  </si>
  <si>
    <t>EL SEYBO</t>
  </si>
  <si>
    <t>ELIAS PINA</t>
  </si>
  <si>
    <t>BAHORUCO</t>
  </si>
  <si>
    <t>SAN JOSE DE OCOA</t>
  </si>
  <si>
    <t>PEDERNALES</t>
  </si>
  <si>
    <t>INDEPENDENCIA</t>
  </si>
  <si>
    <t>Total</t>
  </si>
  <si>
    <t>Cantidad y distribución de Empleos por sector económico</t>
  </si>
  <si>
    <t>Servicios</t>
  </si>
  <si>
    <t>Administración Pública</t>
  </si>
  <si>
    <t>Alquiler de Viviendas</t>
  </si>
  <si>
    <t>Comercio</t>
  </si>
  <si>
    <t>Comunicaciones</t>
  </si>
  <si>
    <t>Electricidad, Gas y Agua</t>
  </si>
  <si>
    <t>Hoteles, Bares y Restaurantes</t>
  </si>
  <si>
    <t>Intermediación Financiera, Seguros y Otras</t>
  </si>
  <si>
    <t>Otros Servicios</t>
  </si>
  <si>
    <t>Servicios de Enseñanza</t>
  </si>
  <si>
    <t>Servicios de Salud</t>
  </si>
  <si>
    <t>Transporte y Almacenamiento</t>
  </si>
  <si>
    <t>Industrias</t>
  </si>
  <si>
    <t>Construcción</t>
  </si>
  <si>
    <t>Explotación de Minas y Canteras</t>
  </si>
  <si>
    <t>Manufactura</t>
  </si>
  <si>
    <t>Agropecuaria</t>
  </si>
  <si>
    <t>Cultivo de Cereales</t>
  </si>
  <si>
    <t>Cultivos Tradicionales</t>
  </si>
  <si>
    <t>Ganadería, Silvicultura y Pesca</t>
  </si>
  <si>
    <t>Servicios Agropecuarios</t>
  </si>
  <si>
    <t>Evolución Mensual de los empleadores registrados en el SDSS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</si>
  <si>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</si>
  <si>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</si>
  <si>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</si>
  <si>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</si>
  <si>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</si>
  <si>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</si>
  <si>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</si>
  <si>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</si>
  <si>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</si>
  <si>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</si>
  <si>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</si>
  <si>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Evolución Mensual de los Trabajadores registrados en el SDSS</t>
  </si>
  <si>
    <t>Masa Salarial (RD$)</t>
  </si>
  <si>
    <t>Salario Promedio (RD$)</t>
  </si>
  <si>
    <t>De 5 mil a 10 mil</t>
  </si>
  <si>
    <t>Cantidad Empleos</t>
  </si>
  <si>
    <t>Absoluta</t>
  </si>
  <si>
    <t>%</t>
  </si>
  <si>
    <t>Salario promedio</t>
  </si>
  <si>
    <t>Cantidad de trabajadores</t>
  </si>
  <si>
    <t>18-30 años</t>
  </si>
  <si>
    <t>31-55 años</t>
  </si>
  <si>
    <t>Mayor de 55 años</t>
  </si>
  <si>
    <t>Rango Salarial (RD$)</t>
  </si>
  <si>
    <t>Cantidad trabajadores</t>
  </si>
  <si>
    <t>Cantidad y masa salarial de trabajadores activos en el SDSS por rango de edad</t>
  </si>
  <si>
    <t>Cantidad, masa salarial y  Salario Promedio de trabajadores activos en el SDSS por sexo</t>
  </si>
  <si>
    <t xml:space="preserve">Cantidad de trabajadores activos en el SDSS </t>
  </si>
  <si>
    <t>Tabla 11</t>
  </si>
  <si>
    <t>Tabla 12</t>
  </si>
  <si>
    <t>Año 2020-2021</t>
  </si>
  <si>
    <t>Menos de 5 mil pesos</t>
  </si>
  <si>
    <t>Salario promedio (RD$)</t>
  </si>
  <si>
    <t xml:space="preserve">Sector económico </t>
  </si>
  <si>
    <t>Cantidad de Empleadores</t>
  </si>
  <si>
    <t>Variación Interanual</t>
  </si>
  <si>
    <t>Distribución de Empleadores</t>
  </si>
  <si>
    <t>Recaudaciones en RD$</t>
  </si>
  <si>
    <t>Porcentual</t>
  </si>
  <si>
    <t>Monto Recaudado (RD$)</t>
  </si>
  <si>
    <t>Cantidad de Facturas</t>
  </si>
  <si>
    <t>Cantidad Empresas</t>
  </si>
  <si>
    <t>Entidad</t>
  </si>
  <si>
    <t>BANCO POPULAR</t>
  </si>
  <si>
    <t>BANCO BHD</t>
  </si>
  <si>
    <t>SCOTIABANK</t>
  </si>
  <si>
    <t>BANCO SANTA CRUZ</t>
  </si>
  <si>
    <t>CITI</t>
  </si>
  <si>
    <t>BANCO BDI</t>
  </si>
  <si>
    <t>BANCO LOPEZ DE HARO</t>
  </si>
  <si>
    <t>BANCO MULTIPLE VIMENCA, S. A.</t>
  </si>
  <si>
    <t>BANESCO BANCO MULTIPLE, S. A.</t>
  </si>
  <si>
    <t>BANCO PROMERICA</t>
  </si>
  <si>
    <t>ASOC. CIBAO DE AHORROS Y PRESTAMOS</t>
  </si>
  <si>
    <t>SFS</t>
  </si>
  <si>
    <t>SVDS</t>
  </si>
  <si>
    <t>SRL</t>
  </si>
  <si>
    <t>BANCO MULTIPLE CARIBE INTERNACIONAL,S.A.</t>
  </si>
  <si>
    <t>Cantidad de trabajadores activos en el SDSS  por rango salarial y rango de edad</t>
  </si>
  <si>
    <t>Cantidad de empleadores en el SDSS por provincia</t>
  </si>
  <si>
    <t>Tabla 13</t>
  </si>
  <si>
    <t>Tabla 14</t>
  </si>
  <si>
    <t>Tabla 15</t>
  </si>
  <si>
    <t>Tabla 16</t>
  </si>
  <si>
    <t>Tabla 17</t>
  </si>
  <si>
    <t>Ingresos recaudados por la TSS</t>
  </si>
  <si>
    <t>Ingresos recaudados por la TSS por entidad financiera</t>
  </si>
  <si>
    <t>Ingresos recaudados por la TSS por sector económico</t>
  </si>
  <si>
    <t>Ingresos recaudados por la TSS por aporte</t>
  </si>
  <si>
    <t>Ingresos recaudados por la TSS por rubro</t>
  </si>
  <si>
    <t>Empleador</t>
  </si>
  <si>
    <t>Empleado</t>
  </si>
  <si>
    <t>Más de 50 mil</t>
  </si>
  <si>
    <t>Cantidad de trabajadores por Rango Salarial</t>
  </si>
  <si>
    <t xml:space="preserve">Menos de 5 mil </t>
  </si>
  <si>
    <t xml:space="preserve">Distribución </t>
  </si>
  <si>
    <t>Cantidad de Trabajadores</t>
  </si>
  <si>
    <t>Distribución %</t>
  </si>
  <si>
    <t>Cantidad de Empleos</t>
  </si>
  <si>
    <t>Distribución % Empleos</t>
  </si>
  <si>
    <t>Cantidad Empleadores por tamaño de empleador</t>
  </si>
  <si>
    <t>Distribución Empleadores por tamaño de empleador</t>
  </si>
  <si>
    <t>Departamento de Gestión de Explotación de Datos</t>
  </si>
  <si>
    <t>Dirección de Tecnología de la Información y Comunicación</t>
  </si>
  <si>
    <t>`</t>
  </si>
  <si>
    <t>Otros Rubros</t>
  </si>
  <si>
    <t>*Otros rubros= Aportes voluntario y aporte per cápita adicional</t>
  </si>
  <si>
    <t>Sector económico</t>
  </si>
  <si>
    <t xml:space="preserve">SFS  </t>
  </si>
  <si>
    <t xml:space="preserve">SVDS  </t>
  </si>
  <si>
    <t xml:space="preserve">SRL  </t>
  </si>
  <si>
    <t>No identificado</t>
  </si>
  <si>
    <t xml:space="preserve">Total  </t>
  </si>
  <si>
    <t>Tabla 18</t>
  </si>
  <si>
    <t>Tabla 19</t>
  </si>
  <si>
    <t xml:space="preserve">Empleador  </t>
  </si>
  <si>
    <t xml:space="preserve">Empleado  </t>
  </si>
  <si>
    <t xml:space="preserve">Otros Rubros  </t>
  </si>
  <si>
    <t>Tabla 20</t>
  </si>
  <si>
    <t>Rango salarial</t>
  </si>
  <si>
    <t>Privado</t>
  </si>
  <si>
    <t>Cantidad de empleos activos en el SDSS por tipo de empresa y rango salarial</t>
  </si>
  <si>
    <t>Tabla 21</t>
  </si>
  <si>
    <t>Cantidad de empleos activos en el SDSS por sector económico y rango salarial</t>
  </si>
  <si>
    <t>por tamaño de empleador</t>
  </si>
  <si>
    <t>Cantidad y Masa salarial de trabajadores activos en el SDSS por provincia</t>
  </si>
  <si>
    <t>Cantidad de empleos</t>
  </si>
  <si>
    <t>Cantidad empleos</t>
  </si>
  <si>
    <t>Público</t>
  </si>
  <si>
    <t>Mora</t>
  </si>
  <si>
    <t>Índice</t>
  </si>
  <si>
    <t>Cantidad de empleadores activos en el SDSS por sector económico</t>
  </si>
  <si>
    <t>1. Menos de 5 mil pesos</t>
  </si>
  <si>
    <t>2. De 5 mil a 10 mil</t>
  </si>
  <si>
    <t>3. De 10 mil a 15 mil</t>
  </si>
  <si>
    <t>4. De 15 mil a 30 mil</t>
  </si>
  <si>
    <t xml:space="preserve">Total </t>
  </si>
  <si>
    <t>5. De 30 mil a 50 mil</t>
  </si>
  <si>
    <t>Privada</t>
  </si>
  <si>
    <t>Pública</t>
  </si>
  <si>
    <t>BANRESERVAS</t>
  </si>
  <si>
    <t>Tabla 22</t>
  </si>
  <si>
    <t>Cantidad de empleadores activos en el SDSS por tipo de empresa</t>
  </si>
  <si>
    <t>Cantidad de empleos por rango de edad</t>
  </si>
  <si>
    <t>Cantidad de empleos por Rango Salarial</t>
  </si>
  <si>
    <t>Cantidad de empleos por tamaño de empleador</t>
  </si>
  <si>
    <t>Cantidad Trabajadores por tamaño de empleador</t>
  </si>
  <si>
    <t>Menor de 18 años</t>
  </si>
  <si>
    <t>*Los ingresos recaudados incluyen la mora generada dentro de cada rubro.</t>
  </si>
  <si>
    <t>Variación Interanual Cantidad de empleos</t>
  </si>
  <si>
    <t>Cantidad, masa salarial y  Salario Promedio de los trabajadores activos en el SDSS por sexo</t>
  </si>
  <si>
    <t>Cantidad y masa salarial de los trabajadores activos en el SDSS por rango de edad</t>
  </si>
  <si>
    <t>Cantidad de empleadores activos en el SDSS por tamaño de empleador</t>
  </si>
  <si>
    <t>6. Más de 50 mil</t>
  </si>
  <si>
    <t xml:space="preserve">1. Menos de 5 mil </t>
  </si>
  <si>
    <t>Monto Recaudado</t>
  </si>
  <si>
    <t>Valores en RD$</t>
  </si>
  <si>
    <t>Cantidad de empleadores</t>
  </si>
  <si>
    <t>1) Los empleadores con sucursales u oficinas a nivel nacional figuran solo en la provincia donde se encuentra su casa matriz.</t>
  </si>
  <si>
    <t>Mayo 2021</t>
  </si>
  <si>
    <t>Grand Total</t>
  </si>
  <si>
    <t>Variación Interanual Cantidad de trabajadores</t>
  </si>
  <si>
    <t>Variación Interanual Masa salarial</t>
  </si>
  <si>
    <t>Variación Interanual Salario promedio</t>
  </si>
  <si>
    <t>Tabla 23</t>
  </si>
  <si>
    <t>Evolución Mensual de la masa salarial y salario promedio de trabajadores registrados en el SDSS</t>
  </si>
  <si>
    <t>Enero-mayo 2021</t>
  </si>
  <si>
    <t>Cantidad Trabajadores Dominicanos</t>
  </si>
  <si>
    <t>Cantidad Trabajadores Extranjeros</t>
  </si>
  <si>
    <t>Total Trabajadores</t>
  </si>
  <si>
    <t>Masa Salarial</t>
  </si>
  <si>
    <t>Salario Promedio</t>
  </si>
  <si>
    <t>Empleos Dominicanos</t>
  </si>
  <si>
    <t>Empleos Extranjeros</t>
  </si>
  <si>
    <t>Total Empleos</t>
  </si>
  <si>
    <t>Variación Interanual Cantidad de Empleos Extranjeros</t>
  </si>
  <si>
    <t>Extranjeros Cedulados</t>
  </si>
  <si>
    <t>Extranjeros No Cedulados</t>
  </si>
  <si>
    <t>Total Extranjeros</t>
  </si>
  <si>
    <t>Variación Interanual Cantidad de  Extranjeros cedulados</t>
  </si>
  <si>
    <t>Variación Interanual Cantidad de  Extranjeros no cedulados</t>
  </si>
  <si>
    <t>Periodo</t>
  </si>
  <si>
    <t>Distribución Trabajadores Extranjeros</t>
  </si>
  <si>
    <t>Trabajadores</t>
  </si>
  <si>
    <t>Nacionalidad</t>
  </si>
  <si>
    <t>Cantidad de Extranjeros Cotizan al SDSS</t>
  </si>
  <si>
    <t>Cantidad de Empleos de Extranjeros Cotizan al SDSS</t>
  </si>
  <si>
    <t>HAITIANA</t>
  </si>
  <si>
    <t>VENEZOLANA</t>
  </si>
  <si>
    <t>ESPAÑOLA</t>
  </si>
  <si>
    <t>COLOMBIANA</t>
  </si>
  <si>
    <t>ESTADOUNIDENSE</t>
  </si>
  <si>
    <t>CHINA</t>
  </si>
  <si>
    <t>CUBANA</t>
  </si>
  <si>
    <t>ITALIANA</t>
  </si>
  <si>
    <t>MEXICANA</t>
  </si>
  <si>
    <t>PERUANA</t>
  </si>
  <si>
    <t>FRANCESA</t>
  </si>
  <si>
    <t>ARGENTINA</t>
  </si>
  <si>
    <t>ALEMANA</t>
  </si>
  <si>
    <t>ECUATORIANA</t>
  </si>
  <si>
    <t>BRASILEÑA</t>
  </si>
  <si>
    <t>CHILENA</t>
  </si>
  <si>
    <t>GUATEMALTECA</t>
  </si>
  <si>
    <t>CANADIENSE</t>
  </si>
  <si>
    <t>COSTARRICENSE</t>
  </si>
  <si>
    <t>Cantidad Extranjeros</t>
  </si>
  <si>
    <t>Cantidad Extranjeros Cotizan al SDSS</t>
  </si>
  <si>
    <t>Tabla 24</t>
  </si>
  <si>
    <t>Tabla 25</t>
  </si>
  <si>
    <t>Tabla 26</t>
  </si>
  <si>
    <t>Tabla 27</t>
  </si>
  <si>
    <t>Tabla 28</t>
  </si>
  <si>
    <t>Tabla 29</t>
  </si>
  <si>
    <t>Tabla 30</t>
  </si>
  <si>
    <t>Tabla 31</t>
  </si>
  <si>
    <t>Cantidad de empleos activos del sector público registrados en el SDSS por sector económico y rango salarial</t>
  </si>
  <si>
    <t xml:space="preserve">No identificado  </t>
  </si>
  <si>
    <t>Cantidad y masa salarial de trabajadores activos del sector privado  registrados en el SDSS por sector económico</t>
  </si>
  <si>
    <t>Cantidad y masa salarial de trabajadores activos del sector público registrados en el SDSS por sector económico</t>
  </si>
  <si>
    <t>Cantidad de empleos activos del sector privado registrados en el SDSS por sector económico y rango salarial</t>
  </si>
  <si>
    <t>Tabla 32</t>
  </si>
  <si>
    <t>Tabla 33</t>
  </si>
  <si>
    <t>Tabla 34</t>
  </si>
  <si>
    <t>Tabla 35</t>
  </si>
  <si>
    <t>RUSA</t>
  </si>
  <si>
    <t>No determinada</t>
  </si>
  <si>
    <t>Cantidad y distribución de extranjeros activos en el SDSS por sector económico</t>
  </si>
  <si>
    <t>Cantidad y distribución de extranjeros activos en el SDSS por Provincia</t>
  </si>
  <si>
    <t xml:space="preserve">Top 20 nacionalidades de extranjeros activos en el SDSS </t>
  </si>
  <si>
    <t>Cartera y distribución de extranjeros activos en el SDSS  rango de edad</t>
  </si>
  <si>
    <t>Cartera y distribución de extranjeros activos en el SDSS por Sexo</t>
  </si>
  <si>
    <t>Cartera y distribución de extranjeros activos en el SDSS</t>
  </si>
  <si>
    <t>Cartera y distribución de empleos activos en el SDSS</t>
  </si>
  <si>
    <t>Cartera y distribución de empleados activos en el SDSS</t>
  </si>
  <si>
    <t>Ingresos recaudados por la TSS por entidad y rubro</t>
  </si>
  <si>
    <t>Cantidad de Empleos de Extranjeros registrados en el SDSS</t>
  </si>
  <si>
    <t>Hasta 10 empleados</t>
  </si>
  <si>
    <t>De 11 a 50 empleados</t>
  </si>
  <si>
    <t>De 51 a 150 empleados</t>
  </si>
  <si>
    <t>Mas de 150 empleados</t>
  </si>
  <si>
    <t>Variación Interanual Cantidad de Trabajadores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</si>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</sst>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"/>
    <numFmt numFmtId="168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9"/>
      <color rgb="FFFFFFF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2"/>
      <color theme="1"/>
      <name val="Georgia"/>
      <family val="1"/>
    </font>
  </fonts>
  <fills count="11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E5651"/>
        <bgColor indexed="64"/>
      </patternFill>
    </fill>
    <fill>
      <patternFill patternType="solid">
        <fgColor rgb="FFD0CE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87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2"/>
    <xf numFmtId="0" fontId="9" fillId="0" borderId="0" xfId="2" applyFill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0" fontId="6" fillId="0" borderId="0" xfId="1" applyNumberFormat="1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/>
    <xf numFmtId="164" fontId="6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6" fillId="0" borderId="6" xfId="0" applyFont="1" applyBorder="1"/>
    <xf numFmtId="164" fontId="3" fillId="0" borderId="0" xfId="0" applyNumberFormat="1" applyFont="1"/>
    <xf numFmtId="164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/>
    <xf numFmtId="43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Border="1" applyAlignment="1">
      <alignment vertical="center"/>
    </xf>
    <xf numFmtId="0" fontId="0" fillId="0" borderId="0" xfId="0"/>
    <xf numFmtId="167" fontId="6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right" vertical="center"/>
    </xf>
    <xf numFmtId="166" fontId="14" fillId="0" borderId="2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66" fontId="15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166" fontId="14" fillId="0" borderId="2" xfId="0" applyNumberFormat="1" applyFont="1" applyBorder="1" applyAlignment="1">
      <alignment vertical="center"/>
    </xf>
    <xf numFmtId="10" fontId="1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166" fontId="15" fillId="0" borderId="2" xfId="0" applyNumberFormat="1" applyFont="1" applyBorder="1" applyAlignment="1">
      <alignment vertical="center"/>
    </xf>
    <xf numFmtId="10" fontId="15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3" fontId="15" fillId="3" borderId="2" xfId="0" applyNumberFormat="1" applyFont="1" applyFill="1" applyBorder="1" applyAlignment="1">
      <alignment vertical="center"/>
    </xf>
    <xf numFmtId="166" fontId="15" fillId="3" borderId="2" xfId="0" applyNumberFormat="1" applyFont="1" applyFill="1" applyBorder="1" applyAlignment="1">
      <alignment vertical="center"/>
    </xf>
    <xf numFmtId="10" fontId="15" fillId="3" borderId="2" xfId="1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indent="1"/>
    </xf>
    <xf numFmtId="10" fontId="14" fillId="0" borderId="2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0" fontId="15" fillId="0" borderId="2" xfId="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/>
    </xf>
    <xf numFmtId="164" fontId="16" fillId="8" borderId="2" xfId="0" applyNumberFormat="1" applyFont="1" applyFill="1" applyBorder="1"/>
    <xf numFmtId="0" fontId="17" fillId="0" borderId="2" xfId="0" applyFont="1" applyBorder="1" applyAlignment="1">
      <alignment horizontal="left" indent="1"/>
    </xf>
    <xf numFmtId="164" fontId="17" fillId="0" borderId="2" xfId="0" applyNumberFormat="1" applyFont="1" applyBorder="1"/>
    <xf numFmtId="164" fontId="16" fillId="0" borderId="2" xfId="3" applyNumberFormat="1" applyFont="1" applyBorder="1"/>
    <xf numFmtId="165" fontId="17" fillId="0" borderId="2" xfId="0" applyNumberFormat="1" applyFont="1" applyBorder="1"/>
    <xf numFmtId="165" fontId="16" fillId="0" borderId="2" xfId="0" applyNumberFormat="1" applyFont="1" applyBorder="1"/>
    <xf numFmtId="0" fontId="17" fillId="0" borderId="2" xfId="0" applyFont="1" applyBorder="1"/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165" fontId="14" fillId="0" borderId="2" xfId="3" applyNumberFormat="1" applyFont="1" applyBorder="1" applyAlignment="1">
      <alignment vertical="center"/>
    </xf>
    <xf numFmtId="166" fontId="17" fillId="0" borderId="2" xfId="0" applyNumberFormat="1" applyFont="1" applyBorder="1"/>
    <xf numFmtId="3" fontId="17" fillId="0" borderId="2" xfId="0" applyNumberFormat="1" applyFont="1" applyBorder="1"/>
    <xf numFmtId="0" fontId="14" fillId="0" borderId="2" xfId="0" applyFont="1" applyBorder="1" applyAlignment="1">
      <alignment horizontal="right" vertical="center"/>
    </xf>
    <xf numFmtId="0" fontId="16" fillId="7" borderId="2" xfId="0" applyFont="1" applyFill="1" applyBorder="1" applyAlignment="1">
      <alignment horizontal="left"/>
    </xf>
    <xf numFmtId="165" fontId="16" fillId="7" borderId="2" xfId="0" applyNumberFormat="1" applyFont="1" applyFill="1" applyBorder="1"/>
    <xf numFmtId="0" fontId="16" fillId="0" borderId="2" xfId="0" applyFont="1" applyFill="1" applyBorder="1" applyAlignment="1">
      <alignment horizontal="left"/>
    </xf>
    <xf numFmtId="165" fontId="16" fillId="0" borderId="2" xfId="0" applyNumberFormat="1" applyFont="1" applyFill="1" applyBorder="1"/>
    <xf numFmtId="0" fontId="18" fillId="7" borderId="2" xfId="0" applyFont="1" applyFill="1" applyBorder="1" applyAlignment="1">
      <alignment horizontal="left"/>
    </xf>
    <xf numFmtId="165" fontId="18" fillId="7" borderId="2" xfId="0" applyNumberFormat="1" applyFont="1" applyFill="1" applyBorder="1"/>
    <xf numFmtId="0" fontId="19" fillId="0" borderId="2" xfId="0" applyFont="1" applyBorder="1" applyAlignment="1">
      <alignment horizontal="left" indent="1"/>
    </xf>
    <xf numFmtId="165" fontId="19" fillId="0" borderId="2" xfId="0" applyNumberFormat="1" applyFont="1" applyBorder="1"/>
    <xf numFmtId="0" fontId="18" fillId="0" borderId="2" xfId="0" applyFont="1" applyFill="1" applyBorder="1" applyAlignment="1">
      <alignment horizontal="left"/>
    </xf>
    <xf numFmtId="165" fontId="18" fillId="0" borderId="2" xfId="0" applyNumberFormat="1" applyFont="1" applyFill="1" applyBorder="1"/>
    <xf numFmtId="165" fontId="15" fillId="0" borderId="2" xfId="0" applyNumberFormat="1" applyFont="1" applyBorder="1" applyAlignment="1">
      <alignment vertical="center"/>
    </xf>
    <xf numFmtId="0" fontId="17" fillId="0" borderId="0" xfId="0" applyFont="1"/>
    <xf numFmtId="0" fontId="3" fillId="0" borderId="0" xfId="0" applyFont="1" applyBorder="1" applyAlignme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6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10" fontId="17" fillId="0" borderId="2" xfId="1" applyNumberFormat="1" applyFont="1" applyBorder="1" applyAlignment="1">
      <alignment horizontal="right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right" vertical="center"/>
    </xf>
    <xf numFmtId="166" fontId="22" fillId="0" borderId="2" xfId="0" applyNumberFormat="1" applyFont="1" applyBorder="1" applyAlignment="1">
      <alignment horizontal="right" vertical="center"/>
    </xf>
    <xf numFmtId="3" fontId="22" fillId="0" borderId="2" xfId="0" applyNumberFormat="1" applyFont="1" applyBorder="1" applyAlignment="1">
      <alignment horizontal="center" vertical="center"/>
    </xf>
    <xf numFmtId="166" fontId="22" fillId="0" borderId="2" xfId="0" applyNumberFormat="1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165" fontId="22" fillId="0" borderId="2" xfId="3" applyNumberFormat="1" applyFont="1" applyBorder="1" applyAlignment="1">
      <alignment horizontal="center" vertical="center"/>
    </xf>
    <xf numFmtId="10" fontId="22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164" fontId="19" fillId="0" borderId="2" xfId="0" applyNumberFormat="1" applyFont="1" applyBorder="1"/>
    <xf numFmtId="0" fontId="18" fillId="0" borderId="2" xfId="0" applyFont="1" applyBorder="1" applyAlignment="1">
      <alignment horizontal="left"/>
    </xf>
    <xf numFmtId="164" fontId="18" fillId="0" borderId="2" xfId="0" applyNumberFormat="1" applyFont="1" applyBorder="1"/>
    <xf numFmtId="165" fontId="18" fillId="0" borderId="2" xfId="0" applyNumberFormat="1" applyFont="1" applyBorder="1"/>
    <xf numFmtId="0" fontId="19" fillId="0" borderId="0" xfId="0" applyFont="1"/>
    <xf numFmtId="0" fontId="13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left"/>
    </xf>
    <xf numFmtId="164" fontId="17" fillId="0" borderId="2" xfId="0" applyNumberFormat="1" applyFont="1" applyBorder="1" applyAlignment="1">
      <alignment horizontal="right"/>
    </xf>
    <xf numFmtId="164" fontId="17" fillId="0" borderId="2" xfId="3" applyNumberFormat="1" applyFont="1" applyBorder="1" applyAlignment="1">
      <alignment horizontal="right"/>
    </xf>
    <xf numFmtId="9" fontId="17" fillId="0" borderId="2" xfId="1" applyFont="1" applyBorder="1" applyAlignment="1">
      <alignment horizontal="right"/>
    </xf>
    <xf numFmtId="10" fontId="14" fillId="0" borderId="2" xfId="1" applyNumberFormat="1" applyFont="1" applyBorder="1" applyAlignment="1">
      <alignment horizontal="right" vertical="center"/>
    </xf>
    <xf numFmtId="165" fontId="6" fillId="0" borderId="0" xfId="3" applyNumberFormat="1" applyFont="1"/>
    <xf numFmtId="0" fontId="14" fillId="0" borderId="2" xfId="0" applyFont="1" applyBorder="1" applyAlignment="1">
      <alignment horizontal="left" vertical="center"/>
    </xf>
    <xf numFmtId="49" fontId="20" fillId="2" borderId="2" xfId="0" applyNumberFormat="1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/>
    </xf>
    <xf numFmtId="49" fontId="20" fillId="2" borderId="2" xfId="0" applyNumberFormat="1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right" vertical="center"/>
    </xf>
    <xf numFmtId="49" fontId="20" fillId="5" borderId="2" xfId="0" applyNumberFormat="1" applyFont="1" applyFill="1" applyBorder="1" applyAlignment="1">
      <alignment horizontal="right" vertical="center" wrapText="1"/>
    </xf>
    <xf numFmtId="0" fontId="20" fillId="5" borderId="2" xfId="0" applyFont="1" applyFill="1" applyBorder="1" applyAlignment="1">
      <alignment horizontal="right" vertical="center" wrapText="1"/>
    </xf>
    <xf numFmtId="0" fontId="21" fillId="6" borderId="2" xfId="0" applyFont="1" applyFill="1" applyBorder="1" applyAlignment="1">
      <alignment horizontal="right" vertical="center"/>
    </xf>
    <xf numFmtId="165" fontId="19" fillId="0" borderId="2" xfId="3" applyNumberFormat="1" applyFont="1" applyBorder="1" applyAlignment="1">
      <alignment horizontal="right" vertical="center"/>
    </xf>
    <xf numFmtId="10" fontId="19" fillId="0" borderId="2" xfId="1" applyNumberFormat="1" applyFont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/>
    </xf>
    <xf numFmtId="165" fontId="13" fillId="2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/>
    </xf>
    <xf numFmtId="164" fontId="6" fillId="0" borderId="2" xfId="3" applyNumberFormat="1" applyFont="1" applyBorder="1" applyAlignment="1">
      <alignment horizontal="right"/>
    </xf>
    <xf numFmtId="0" fontId="12" fillId="5" borderId="2" xfId="0" applyFont="1" applyFill="1" applyBorder="1" applyAlignment="1">
      <alignment horizontal="right" vertical="center"/>
    </xf>
    <xf numFmtId="3" fontId="15" fillId="3" borderId="2" xfId="0" applyNumberFormat="1" applyFont="1" applyFill="1" applyBorder="1" applyAlignment="1">
      <alignment horizontal="right" vertical="center"/>
    </xf>
    <xf numFmtId="10" fontId="15" fillId="3" borderId="2" xfId="0" applyNumberFormat="1" applyFont="1" applyFill="1" applyBorder="1" applyAlignment="1">
      <alignment horizontal="right" vertical="center"/>
    </xf>
    <xf numFmtId="10" fontId="14" fillId="0" borderId="2" xfId="0" applyNumberFormat="1" applyFont="1" applyBorder="1" applyAlignment="1">
      <alignment horizontal="right" vertical="center"/>
    </xf>
    <xf numFmtId="0" fontId="15" fillId="3" borderId="2" xfId="0" applyFont="1" applyFill="1" applyBorder="1" applyAlignment="1">
      <alignment horizontal="right" vertical="center"/>
    </xf>
    <xf numFmtId="9" fontId="15" fillId="0" borderId="2" xfId="0" applyNumberFormat="1" applyFont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10" fontId="14" fillId="0" borderId="2" xfId="0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horizontal="right"/>
    </xf>
    <xf numFmtId="164" fontId="16" fillId="0" borderId="2" xfId="3" applyNumberFormat="1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3" fontId="19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43" fontId="6" fillId="0" borderId="0" xfId="3" applyFont="1"/>
    <xf numFmtId="165" fontId="17" fillId="0" borderId="2" xfId="0" applyNumberFormat="1" applyFont="1" applyBorder="1" applyAlignment="1">
      <alignment horizontal="right"/>
    </xf>
    <xf numFmtId="10" fontId="6" fillId="0" borderId="2" xfId="1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8" fontId="6" fillId="0" borderId="0" xfId="1" applyNumberFormat="1" applyFont="1"/>
    <xf numFmtId="0" fontId="12" fillId="2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0" fillId="9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164" fontId="22" fillId="0" borderId="2" xfId="3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164" fontId="0" fillId="0" borderId="0" xfId="3" applyNumberFormat="1" applyFont="1"/>
    <xf numFmtId="164" fontId="22" fillId="0" borderId="2" xfId="3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12" fillId="9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0" fontId="12" fillId="9" borderId="2" xfId="0" applyFont="1" applyFill="1" applyBorder="1" applyAlignment="1">
      <alignment vertical="center"/>
    </xf>
    <xf numFmtId="166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10" fontId="0" fillId="0" borderId="0" xfId="1" applyNumberFormat="1" applyFont="1"/>
    <xf numFmtId="164" fontId="14" fillId="0" borderId="2" xfId="3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4" fontId="15" fillId="0" borderId="2" xfId="0" applyNumberFormat="1" applyFont="1" applyBorder="1" applyAlignment="1">
      <alignment horizontal="right" vertical="center"/>
    </xf>
    <xf numFmtId="9" fontId="15" fillId="0" borderId="2" xfId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10" borderId="2" xfId="0" applyFont="1" applyFill="1" applyBorder="1" applyAlignment="1">
      <alignment vertical="center"/>
    </xf>
    <xf numFmtId="3" fontId="15" fillId="10" borderId="2" xfId="0" applyNumberFormat="1" applyFont="1" applyFill="1" applyBorder="1" applyAlignment="1">
      <alignment horizontal="right" vertical="center"/>
    </xf>
    <xf numFmtId="166" fontId="15" fillId="10" borderId="2" xfId="0" applyNumberFormat="1" applyFont="1" applyFill="1" applyBorder="1" applyAlignment="1">
      <alignment horizontal="right" vertical="center"/>
    </xf>
    <xf numFmtId="0" fontId="15" fillId="10" borderId="2" xfId="0" applyFont="1" applyFill="1" applyBorder="1" applyAlignment="1">
      <alignment horizontal="right" vertical="center"/>
    </xf>
    <xf numFmtId="164" fontId="15" fillId="0" borderId="2" xfId="3" applyNumberFormat="1" applyFont="1" applyBorder="1" applyAlignment="1">
      <alignment horizontal="right" vertical="center"/>
    </xf>
    <xf numFmtId="166" fontId="15" fillId="0" borderId="2" xfId="3" applyNumberFormat="1" applyFont="1" applyBorder="1" applyAlignment="1">
      <alignment horizontal="right" vertical="center"/>
    </xf>
    <xf numFmtId="0" fontId="12" fillId="5" borderId="2" xfId="0" applyFont="1" applyFill="1" applyBorder="1" applyAlignment="1">
      <alignment horizontal="center" vertical="center"/>
    </xf>
    <xf numFmtId="164" fontId="15" fillId="0" borderId="2" xfId="3" applyNumberFormat="1" applyFont="1" applyBorder="1" applyAlignment="1">
      <alignment horizontal="left" vertical="center" indent="1"/>
    </xf>
    <xf numFmtId="0" fontId="16" fillId="0" borderId="2" xfId="0" applyFont="1" applyBorder="1" applyAlignment="1">
      <alignment horizontal="left" indent="1"/>
    </xf>
    <xf numFmtId="164" fontId="16" fillId="0" borderId="2" xfId="0" applyNumberFormat="1" applyFont="1" applyBorder="1"/>
    <xf numFmtId="9" fontId="6" fillId="0" borderId="0" xfId="1" applyFont="1"/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5" fillId="0" borderId="2" xfId="0" applyFont="1" applyFill="1" applyBorder="1" applyAlignment="1">
      <alignment horizontal="left" vertical="center"/>
    </xf>
    <xf numFmtId="3" fontId="2" fillId="0" borderId="2" xfId="0" applyNumberFormat="1" applyFont="1" applyBorder="1"/>
    <xf numFmtId="3" fontId="0" fillId="0" borderId="0" xfId="0" applyNumberFormat="1"/>
    <xf numFmtId="3" fontId="14" fillId="0" borderId="0" xfId="0" applyNumberFormat="1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164" fontId="3" fillId="0" borderId="2" xfId="3" applyNumberFormat="1" applyFont="1" applyBorder="1"/>
    <xf numFmtId="9" fontId="3" fillId="0" borderId="2" xfId="1" applyFont="1" applyBorder="1" applyAlignment="1">
      <alignment horizontal="center"/>
    </xf>
    <xf numFmtId="3" fontId="14" fillId="0" borderId="2" xfId="0" applyNumberFormat="1" applyFont="1" applyFill="1" applyBorder="1" applyAlignment="1">
      <alignment vertical="center"/>
    </xf>
    <xf numFmtId="166" fontId="14" fillId="0" borderId="2" xfId="0" applyNumberFormat="1" applyFont="1" applyFill="1" applyBorder="1" applyAlignment="1">
      <alignment vertical="center"/>
    </xf>
    <xf numFmtId="10" fontId="14" fillId="0" borderId="2" xfId="1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6B63"/>
      <color rgb="FF01B8AA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876299</xdr:colOff>
      <xdr:row>0</xdr:row>
      <xdr:rowOff>161925</xdr:rowOff>
    </xdr:from>
    <xdr:to>
      <xdr:col>2</xdr:col>
      <xdr:colOff>1971674</xdr:colOff>
      <xdr:row>5</xdr:row>
      <xdr:rowOff>171836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B6064-1001-496A-99AC-3A9A59F19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25" t="11236" r="4377" b="7435"/>
        <a:stretch/>
      </xdr:blipFill>
      <xdr:spPr>
        <a:xfrm>
          <a:off x="2095499" y="161925"/>
          <a:ext cx="1095375" cy="962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dimension ref="B7:H48"/>
  <sheetViews>
    <sheetView showGridLines="0" tabSelected="1" topLeftCell="A7" workbookViewId="0">
      <selection activeCell="C24" sqref="C24"/>
    </sheetView>
  </sheetViews>
  <sheetFormatPr defaultRowHeight="15" x14ac:dyDescent="0.25"/>
  <cols>
    <col min="3" max="3" width="80.42578125" bestFit="1" customWidth="1"/>
  </cols>
  <sheetData>
    <row r="7" spans="2:8" x14ac:dyDescent="0.25">
      <c r="C7" t="s">
        <v>159</v>
      </c>
    </row>
    <row r="8" spans="2:8" x14ac:dyDescent="0.25">
      <c r="C8" s="16" t="s">
        <v>160</v>
      </c>
    </row>
    <row r="12" spans="2:8" ht="18.75" x14ac:dyDescent="0.3">
      <c r="C12" s="204" t="s">
        <v>187</v>
      </c>
      <c r="D12" s="204"/>
    </row>
    <row r="14" spans="2:8" x14ac:dyDescent="0.25">
      <c r="B14" s="6">
        <v>1</v>
      </c>
      <c r="C14" s="2" t="s">
        <v>88</v>
      </c>
    </row>
    <row r="15" spans="2:8" x14ac:dyDescent="0.25">
      <c r="B15" s="5">
        <v>2</v>
      </c>
      <c r="C15" s="2" t="s">
        <v>222</v>
      </c>
      <c r="D15" s="2"/>
      <c r="E15" s="2"/>
    </row>
    <row r="16" spans="2:8" x14ac:dyDescent="0.25">
      <c r="B16" s="5">
        <v>3</v>
      </c>
      <c r="C16" s="2" t="s">
        <v>103</v>
      </c>
      <c r="D16" s="2"/>
      <c r="E16" s="2"/>
      <c r="F16" s="2"/>
      <c r="G16" s="2"/>
      <c r="H16" s="2"/>
    </row>
    <row r="17" spans="2:8" x14ac:dyDescent="0.25">
      <c r="B17" s="5">
        <v>4</v>
      </c>
      <c r="C17" s="2" t="s">
        <v>102</v>
      </c>
      <c r="D17" s="2"/>
      <c r="E17" s="2"/>
      <c r="F17" s="2"/>
      <c r="G17" s="2"/>
      <c r="H17" s="2"/>
    </row>
    <row r="18" spans="2:8" x14ac:dyDescent="0.25">
      <c r="B18" s="5">
        <v>5</v>
      </c>
      <c r="C18" s="3" t="s">
        <v>135</v>
      </c>
      <c r="D18" s="3"/>
      <c r="E18" s="3"/>
      <c r="F18" s="3"/>
      <c r="G18" s="3"/>
      <c r="H18" s="3"/>
    </row>
    <row r="19" spans="2:8" x14ac:dyDescent="0.25">
      <c r="B19" s="5">
        <v>6</v>
      </c>
      <c r="C19" s="3" t="s">
        <v>16</v>
      </c>
      <c r="D19" s="3"/>
      <c r="E19" s="3"/>
      <c r="F19" s="3"/>
      <c r="G19" s="3"/>
    </row>
    <row r="20" spans="2:8" x14ac:dyDescent="0.25">
      <c r="B20" s="5">
        <v>7</v>
      </c>
      <c r="C20" s="3" t="s">
        <v>182</v>
      </c>
      <c r="D20" s="3"/>
      <c r="E20" s="3"/>
      <c r="F20" s="3"/>
      <c r="G20" s="3"/>
    </row>
    <row r="21" spans="2:8" x14ac:dyDescent="0.25">
      <c r="B21" s="5">
        <v>8</v>
      </c>
      <c r="C21" s="3" t="s">
        <v>104</v>
      </c>
      <c r="D21" s="4"/>
      <c r="E21" s="4"/>
    </row>
    <row r="22" spans="2:8" x14ac:dyDescent="0.25">
      <c r="B22" s="5">
        <v>9</v>
      </c>
      <c r="C22" s="4" t="s">
        <v>54</v>
      </c>
      <c r="D22" s="3"/>
      <c r="E22" s="3"/>
    </row>
    <row r="23" spans="2:8" x14ac:dyDescent="0.25">
      <c r="B23" s="5">
        <v>10</v>
      </c>
      <c r="C23" s="3" t="s">
        <v>180</v>
      </c>
      <c r="D23" s="3"/>
      <c r="E23" s="3"/>
    </row>
    <row r="24" spans="2:8" x14ac:dyDescent="0.25">
      <c r="B24" s="5">
        <v>11</v>
      </c>
      <c r="C24" s="3" t="s">
        <v>178</v>
      </c>
      <c r="D24" s="2"/>
      <c r="E24" s="2"/>
      <c r="F24" s="2"/>
      <c r="G24" s="2"/>
    </row>
    <row r="25" spans="2:8" x14ac:dyDescent="0.25">
      <c r="B25" s="5">
        <v>12</v>
      </c>
      <c r="C25" s="3" t="s">
        <v>276</v>
      </c>
      <c r="D25" s="2"/>
      <c r="E25" s="2"/>
      <c r="F25" s="2"/>
      <c r="G25" s="2"/>
      <c r="H25" s="2"/>
    </row>
    <row r="26" spans="2:8" x14ac:dyDescent="0.25">
      <c r="B26" s="5">
        <v>13</v>
      </c>
      <c r="C26" s="2" t="s">
        <v>273</v>
      </c>
    </row>
    <row r="27" spans="2:8" x14ac:dyDescent="0.25">
      <c r="B27" s="5">
        <v>14</v>
      </c>
      <c r="C27" s="2" t="s">
        <v>275</v>
      </c>
    </row>
    <row r="28" spans="2:8" x14ac:dyDescent="0.25">
      <c r="B28" s="5">
        <v>15</v>
      </c>
      <c r="C28" s="2" t="s">
        <v>277</v>
      </c>
    </row>
    <row r="29" spans="2:8" x14ac:dyDescent="0.25">
      <c r="B29" s="5">
        <v>16</v>
      </c>
      <c r="C29" s="2" t="s">
        <v>76</v>
      </c>
    </row>
    <row r="30" spans="2:8" x14ac:dyDescent="0.25">
      <c r="B30" s="5">
        <v>17</v>
      </c>
      <c r="C30" s="2" t="s">
        <v>136</v>
      </c>
      <c r="D30" s="26"/>
      <c r="E30" s="26"/>
      <c r="F30" s="26"/>
      <c r="G30" s="26"/>
      <c r="H30" s="26"/>
    </row>
    <row r="31" spans="2:8" x14ac:dyDescent="0.25">
      <c r="B31" s="6">
        <v>18</v>
      </c>
      <c r="C31" s="2" t="s">
        <v>209</v>
      </c>
      <c r="D31" s="2"/>
      <c r="E31" s="2"/>
      <c r="F31" s="2"/>
      <c r="G31" s="2"/>
      <c r="H31" s="2"/>
    </row>
    <row r="32" spans="2:8" x14ac:dyDescent="0.25">
      <c r="B32" s="5">
        <v>19</v>
      </c>
      <c r="C32" s="2" t="s">
        <v>188</v>
      </c>
      <c r="D32" s="2"/>
      <c r="E32" s="2"/>
      <c r="F32" s="2"/>
      <c r="G32" s="2"/>
      <c r="H32" s="2"/>
    </row>
    <row r="33" spans="2:8" x14ac:dyDescent="0.25">
      <c r="B33" s="5">
        <v>20</v>
      </c>
      <c r="C33" s="2" t="s">
        <v>199</v>
      </c>
      <c r="D33" s="2"/>
      <c r="E33" s="2"/>
      <c r="F33" s="26"/>
      <c r="G33" s="26"/>
      <c r="H33" s="26"/>
    </row>
    <row r="34" spans="2:8" x14ac:dyDescent="0.25">
      <c r="B34" s="5">
        <v>21</v>
      </c>
      <c r="C34" s="2" t="s">
        <v>142</v>
      </c>
      <c r="D34" s="29"/>
      <c r="E34" s="29"/>
      <c r="F34" s="29"/>
      <c r="G34" s="29"/>
      <c r="H34" s="29"/>
    </row>
    <row r="35" spans="2:8" x14ac:dyDescent="0.25">
      <c r="B35" s="5">
        <v>22</v>
      </c>
      <c r="C35" s="29" t="s">
        <v>143</v>
      </c>
      <c r="D35" s="3"/>
      <c r="E35" s="3"/>
      <c r="F35" s="3"/>
      <c r="G35" s="3"/>
      <c r="H35" s="26"/>
    </row>
    <row r="36" spans="2:8" x14ac:dyDescent="0.25">
      <c r="B36" s="5">
        <v>23</v>
      </c>
      <c r="C36" s="3" t="s">
        <v>144</v>
      </c>
    </row>
    <row r="37" spans="2:8" x14ac:dyDescent="0.25">
      <c r="B37" s="5">
        <v>24</v>
      </c>
      <c r="C37" s="3" t="s">
        <v>145</v>
      </c>
    </row>
    <row r="38" spans="2:8" x14ac:dyDescent="0.25">
      <c r="B38" s="5">
        <v>25</v>
      </c>
      <c r="C38" s="3" t="s">
        <v>145</v>
      </c>
    </row>
    <row r="39" spans="2:8" x14ac:dyDescent="0.25">
      <c r="B39" s="5">
        <v>26</v>
      </c>
      <c r="C39" s="3" t="s">
        <v>292</v>
      </c>
    </row>
    <row r="40" spans="2:8" x14ac:dyDescent="0.25">
      <c r="B40" s="5">
        <v>27</v>
      </c>
      <c r="C40" s="3" t="s">
        <v>146</v>
      </c>
    </row>
    <row r="41" spans="2:8" x14ac:dyDescent="0.25">
      <c r="B41" s="5">
        <v>28</v>
      </c>
      <c r="C41" s="3" t="s">
        <v>291</v>
      </c>
    </row>
    <row r="42" spans="2:8" x14ac:dyDescent="0.25">
      <c r="B42" s="5">
        <v>29</v>
      </c>
      <c r="C42" s="3" t="s">
        <v>290</v>
      </c>
    </row>
    <row r="43" spans="2:8" x14ac:dyDescent="0.25">
      <c r="B43" s="5">
        <v>30</v>
      </c>
      <c r="C43" s="3" t="s">
        <v>289</v>
      </c>
    </row>
    <row r="44" spans="2:8" x14ac:dyDescent="0.25">
      <c r="B44" s="5">
        <v>31</v>
      </c>
      <c r="C44" s="3" t="s">
        <v>288</v>
      </c>
    </row>
    <row r="45" spans="2:8" x14ac:dyDescent="0.25">
      <c r="B45" s="5">
        <v>32</v>
      </c>
      <c r="C45" s="3" t="s">
        <v>287</v>
      </c>
    </row>
    <row r="46" spans="2:8" x14ac:dyDescent="0.25">
      <c r="B46" s="5">
        <v>33</v>
      </c>
      <c r="C46" s="3" t="s">
        <v>286</v>
      </c>
    </row>
    <row r="47" spans="2:8" x14ac:dyDescent="0.25">
      <c r="B47" s="5">
        <v>34</v>
      </c>
      <c r="C47" s="3" t="s">
        <v>285</v>
      </c>
    </row>
    <row r="48" spans="2:8" x14ac:dyDescent="0.25">
      <c r="B48" s="5">
        <v>35</v>
      </c>
      <c r="C48" s="3" t="s">
        <v>284</v>
      </c>
    </row>
  </sheetData>
  <mergeCells count="1">
    <mergeCell ref="C12:D12"/>
  </mergeCells>
  <hyperlinks>
    <hyperlink ref="B14" location="'Tablas 1'!A1" display="'Tablas 1'!A1" xr:uid="{121A27AF-F321-45B2-ACFF-369DFC17C89C}"/>
    <hyperlink ref="B15" location="'2'!A1" display="'2'!A1" xr:uid="{1D8B8FA0-B4CF-41B0-9F41-6303D1C9D045}"/>
    <hyperlink ref="B16" location="'3'!A1" display="'3'!A1" xr:uid="{73857056-4044-44C4-9BF8-39C357D09C26}"/>
    <hyperlink ref="B17" location="'4'!A1" display="'4'!A1" xr:uid="{9FAB248E-E383-4FFA-9676-AE377A36D6F3}"/>
    <hyperlink ref="B18" location="'5'!A1" display="'5'!A1" xr:uid="{A625F0BF-40C3-4BAB-946B-3C4D30C490DE}"/>
    <hyperlink ref="B19" location="'6'!A1" display="'6'!A1" xr:uid="{227DBB29-C96B-4551-9E4E-8E600875C1F7}"/>
    <hyperlink ref="B20" location="'7'!A1" display="'7'!A1" xr:uid="{CFA02D64-2597-4FAD-958E-F8C143FA3850}"/>
    <hyperlink ref="B21" location="'8'!A1" display="'8'!A1" xr:uid="{DAED494F-9CDA-4AFC-BAE8-18CF1D6A8BB8}"/>
    <hyperlink ref="B22" location="'9'!A1" display="'9'!A1" xr:uid="{4416D514-256C-4A14-854A-C7E7F1074DF3}"/>
    <hyperlink ref="B23" location="'10'!A1" display="'10'!A1" xr:uid="{7D8FAD8F-AC7F-4157-9FDE-46AC23DEAE88}"/>
    <hyperlink ref="B24" location="'11'!A1" display="'11'!A1" xr:uid="{BB09761F-BCF6-48A2-AA38-35CA0EA8FDB2}"/>
    <hyperlink ref="B25" location="'12'!A1" display="'12'!A1" xr:uid="{932F0B69-C4B9-4D10-AF0C-4E04545C5FFF}"/>
    <hyperlink ref="B26" location="'13'!A1" display="'13'!A1" xr:uid="{86C7E3A2-0D90-432A-A68A-2ECAF107756A}"/>
    <hyperlink ref="B27" location="'14'!A1" display="'14'!A1" xr:uid="{A46A77C2-A109-430E-805D-0ADF0A9BFB3E}"/>
    <hyperlink ref="B28" location="'15'!A1" display="'15'!A1" xr:uid="{ABE2B966-93C2-4874-88BF-FA61040B067E}"/>
    <hyperlink ref="B29" location="'16'!A1" display="'16'!A1" xr:uid="{BCA6917C-6627-4B30-8A36-1F22601A3C2B}"/>
    <hyperlink ref="B30" location="'17'!A1" display="'17'!A1" xr:uid="{7721BAB4-DD9A-4D43-B7D8-6C446562CB2B}"/>
    <hyperlink ref="B31" location="'18'!A1" display="'18'!A1" xr:uid="{45BB79D0-ABBA-45CB-AE61-8DEA37947C0F}"/>
    <hyperlink ref="B33" location="'20'!A1" display="'20'!A1" xr:uid="{DBD321A5-41EC-45EB-8979-3913F6E41555}"/>
    <hyperlink ref="B34" location="'21'!A1" display="'21'!A1" xr:uid="{99B8E6C9-B565-42D5-A6F8-E0D2E796C7F8}"/>
    <hyperlink ref="B32" location="'19'!A1" display="'19'!A1" xr:uid="{F4173356-A98A-4B0E-982C-6D0AAE77C1E5}"/>
    <hyperlink ref="B35" location="'22'!A1" display="'22'!A1" xr:uid="{18650771-CD76-451C-97DC-F88624FA5552}"/>
    <hyperlink ref="B36" location="'23'!A1" display="'23'!A1" xr:uid="{4A56F456-7F13-40ED-9032-F594684BA5D9}"/>
    <hyperlink ref="B37" location="'24'!A1" display="'24'!A1" xr:uid="{564F51CA-4778-4404-8DE2-198A82560867}"/>
    <hyperlink ref="B38" location="'25'!A1" display="'25'!A1" xr:uid="{5D09FD58-9575-466D-8551-436910017177}"/>
    <hyperlink ref="B39" location="'26'!A1" display="'26'!A1" xr:uid="{E35DA0AA-206A-45D0-8DA3-259E165BCC90}"/>
    <hyperlink ref="B40" location="'27'!A1" display="'27'!A1" xr:uid="{1935ED4E-DAEA-44F3-AB7A-76703289D55F}"/>
    <hyperlink ref="B41" location="'28'!A1" display="'28'!A1" xr:uid="{CC1DC46A-AB7F-4328-970A-D3B8A891F824}"/>
    <hyperlink ref="B42" location="'29'!A1" display="'29'!A1" xr:uid="{734FA2B7-D4E9-4E64-821E-A5FD17AF85D9}"/>
    <hyperlink ref="B43" location="'30'!A1" display="'30'!A1" xr:uid="{071F1381-0002-4E5C-99C1-A5A2614E3669}"/>
    <hyperlink ref="B44" location="'31'!A1" display="'31'!A1" xr:uid="{82AE3E34-77CB-4B73-9247-FA160DCDE94F}"/>
    <hyperlink ref="B45" location="'32'!A1" display="'32'!A1" xr:uid="{630B149F-AF47-41F9-99FD-6AD90026888F}"/>
    <hyperlink ref="B46" location="'33'!A1" display="'33'!A1" xr:uid="{6FE254FD-1CF5-419F-84A6-ECD0262840BD}"/>
    <hyperlink ref="B47" location="'34'!A1" display="'34'!A1" xr:uid="{787A4F63-786A-4C77-A58E-72DA04E4512A}"/>
    <hyperlink ref="B48" location="'35'!A1" display="'35'!A1" xr:uid="{93C04CC3-472E-4717-9A8C-8E18CE950346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H30"/>
  <sheetViews>
    <sheetView showGridLines="0" workbookViewId="0">
      <selection activeCell="B2" sqref="B2:G2"/>
    </sheetView>
  </sheetViews>
  <sheetFormatPr defaultRowHeight="12.75" x14ac:dyDescent="0.2"/>
  <cols>
    <col min="1" max="1" width="9.140625" style="1"/>
    <col min="2" max="2" width="43.42578125" style="1" bestFit="1" customWidth="1"/>
    <col min="3" max="3" width="9.85546875" style="1" bestFit="1" customWidth="1"/>
    <col min="4" max="4" width="7.85546875" style="1" bestFit="1" customWidth="1"/>
    <col min="5" max="5" width="15.28515625" style="1" bestFit="1" customWidth="1"/>
    <col min="6" max="6" width="13.140625" style="1" bestFit="1" customWidth="1"/>
    <col min="7" max="7" width="11.140625" style="1" bestFit="1" customWidth="1"/>
    <col min="8" max="11" width="9.140625" style="1"/>
    <col min="12" max="12" width="10" style="1" bestFit="1" customWidth="1"/>
    <col min="13" max="17" width="6" style="1" bestFit="1" customWidth="1"/>
    <col min="18" max="18" width="24.42578125" style="1" bestFit="1" customWidth="1"/>
    <col min="19" max="19" width="7" style="1" bestFit="1" customWidth="1"/>
    <col min="20" max="20" width="6" style="1" bestFit="1" customWidth="1"/>
    <col min="21" max="24" width="5" style="1" bestFit="1" customWidth="1"/>
    <col min="25" max="28" width="4" style="1" bestFit="1" customWidth="1"/>
    <col min="29" max="35" width="3" style="1" bestFit="1" customWidth="1"/>
    <col min="36" max="36" width="24.7109375" style="1" bestFit="1" customWidth="1"/>
    <col min="37" max="37" width="29.42578125" style="1" bestFit="1" customWidth="1"/>
    <col min="38" max="16384" width="9.140625" style="1"/>
  </cols>
  <sheetData>
    <row r="1" spans="2:8" x14ac:dyDescent="0.2">
      <c r="B1" s="227" t="s">
        <v>85</v>
      </c>
      <c r="C1" s="227"/>
      <c r="D1" s="227"/>
      <c r="E1" s="227"/>
      <c r="F1" s="227"/>
      <c r="G1" s="227"/>
    </row>
    <row r="2" spans="2:8" ht="15" customHeight="1" x14ac:dyDescent="0.2">
      <c r="B2" s="227" t="s">
        <v>54</v>
      </c>
      <c r="C2" s="227"/>
      <c r="D2" s="227"/>
      <c r="E2" s="227"/>
      <c r="F2" s="227"/>
      <c r="G2" s="227"/>
    </row>
    <row r="3" spans="2:8" x14ac:dyDescent="0.2">
      <c r="B3" s="244" t="s">
        <v>216</v>
      </c>
      <c r="C3" s="244"/>
      <c r="D3" s="244"/>
      <c r="E3" s="244"/>
      <c r="F3" s="244"/>
      <c r="G3" s="244"/>
    </row>
    <row r="4" spans="2:8" ht="24" x14ac:dyDescent="0.2">
      <c r="B4" s="45" t="s">
        <v>110</v>
      </c>
      <c r="C4" s="31" t="s">
        <v>96</v>
      </c>
      <c r="D4" s="31" t="s">
        <v>92</v>
      </c>
      <c r="E4" s="31" t="s">
        <v>89</v>
      </c>
      <c r="F4" s="32" t="s">
        <v>90</v>
      </c>
      <c r="G4" s="32" t="s">
        <v>154</v>
      </c>
    </row>
    <row r="5" spans="2:8" x14ac:dyDescent="0.2">
      <c r="B5" s="46" t="s">
        <v>55</v>
      </c>
      <c r="C5" s="47">
        <v>1637380</v>
      </c>
      <c r="D5" s="47">
        <v>1748177</v>
      </c>
      <c r="E5" s="48">
        <v>44019150090.600029</v>
      </c>
      <c r="F5" s="48">
        <v>26883.893836861153</v>
      </c>
      <c r="G5" s="49">
        <v>0.80778285594411148</v>
      </c>
      <c r="H5" s="27"/>
    </row>
    <row r="6" spans="2:8" x14ac:dyDescent="0.2">
      <c r="B6" s="50" t="s">
        <v>56</v>
      </c>
      <c r="C6" s="38">
        <v>537996</v>
      </c>
      <c r="D6" s="38">
        <v>570261</v>
      </c>
      <c r="E6" s="39">
        <v>17499521534.480007</v>
      </c>
      <c r="F6" s="39">
        <v>32527.233537944532</v>
      </c>
      <c r="G6" s="51">
        <v>0.26350138413532781</v>
      </c>
      <c r="H6" s="27"/>
    </row>
    <row r="7" spans="2:8" x14ac:dyDescent="0.2">
      <c r="B7" s="50" t="s">
        <v>58</v>
      </c>
      <c r="C7" s="38">
        <v>339314</v>
      </c>
      <c r="D7" s="38">
        <v>357016</v>
      </c>
      <c r="E7" s="39">
        <v>7639054356.1700287</v>
      </c>
      <c r="F7" s="39">
        <v>22513.2306835852</v>
      </c>
      <c r="G7" s="51">
        <v>0.16496693647024468</v>
      </c>
      <c r="H7" s="27"/>
    </row>
    <row r="8" spans="2:8" x14ac:dyDescent="0.2">
      <c r="B8" s="50" t="s">
        <v>63</v>
      </c>
      <c r="C8" s="38">
        <v>291502</v>
      </c>
      <c r="D8" s="38">
        <v>312699</v>
      </c>
      <c r="E8" s="39">
        <v>5916754986.9499941</v>
      </c>
      <c r="F8" s="39">
        <v>20297.476473403251</v>
      </c>
      <c r="G8" s="51">
        <v>0.14448931159194275</v>
      </c>
      <c r="H8" s="27"/>
    </row>
    <row r="9" spans="2:8" x14ac:dyDescent="0.2">
      <c r="B9" s="50" t="s">
        <v>61</v>
      </c>
      <c r="C9" s="38">
        <v>128497</v>
      </c>
      <c r="D9" s="38">
        <v>133557</v>
      </c>
      <c r="E9" s="39">
        <v>1893869975.4200017</v>
      </c>
      <c r="F9" s="39">
        <v>14738.631839031275</v>
      </c>
      <c r="G9" s="51">
        <v>6.1712889994164036E-2</v>
      </c>
      <c r="H9" s="27"/>
    </row>
    <row r="10" spans="2:8" x14ac:dyDescent="0.2">
      <c r="B10" s="50" t="s">
        <v>62</v>
      </c>
      <c r="C10" s="38">
        <v>81694</v>
      </c>
      <c r="D10" s="38">
        <v>85036</v>
      </c>
      <c r="E10" s="39">
        <v>3752860460.3399982</v>
      </c>
      <c r="F10" s="39">
        <v>45938.018218473793</v>
      </c>
      <c r="G10" s="51">
        <v>3.9292716319951279E-2</v>
      </c>
      <c r="H10" s="27"/>
    </row>
    <row r="11" spans="2:8" x14ac:dyDescent="0.2">
      <c r="B11" s="50" t="s">
        <v>65</v>
      </c>
      <c r="C11" s="38">
        <v>55813</v>
      </c>
      <c r="D11" s="38">
        <v>67674</v>
      </c>
      <c r="E11" s="39">
        <v>1455581376.1999996</v>
      </c>
      <c r="F11" s="39">
        <v>26079.611850285768</v>
      </c>
      <c r="G11" s="51">
        <v>3.1270230070045424E-2</v>
      </c>
      <c r="H11" s="27"/>
    </row>
    <row r="12" spans="2:8" x14ac:dyDescent="0.2">
      <c r="B12" s="50" t="s">
        <v>66</v>
      </c>
      <c r="C12" s="38">
        <v>54730</v>
      </c>
      <c r="D12" s="38">
        <v>60324</v>
      </c>
      <c r="E12" s="39">
        <v>1407713478.1700006</v>
      </c>
      <c r="F12" s="39">
        <v>25721.057521834471</v>
      </c>
      <c r="G12" s="51">
        <v>2.7874004178050953E-2</v>
      </c>
      <c r="H12" s="27"/>
    </row>
    <row r="13" spans="2:8" x14ac:dyDescent="0.2">
      <c r="B13" s="50" t="s">
        <v>64</v>
      </c>
      <c r="C13" s="38">
        <v>46493</v>
      </c>
      <c r="D13" s="38">
        <v>55298</v>
      </c>
      <c r="E13" s="39">
        <v>1362766400.4199994</v>
      </c>
      <c r="F13" s="39">
        <v>29311.216751338896</v>
      </c>
      <c r="G13" s="51">
        <v>2.555163256809664E-2</v>
      </c>
      <c r="H13" s="27"/>
    </row>
    <row r="14" spans="2:8" x14ac:dyDescent="0.2">
      <c r="B14" s="50" t="s">
        <v>59</v>
      </c>
      <c r="C14" s="38">
        <v>46197</v>
      </c>
      <c r="D14" s="38">
        <v>48612</v>
      </c>
      <c r="E14" s="39">
        <v>1517271129.6500013</v>
      </c>
      <c r="F14" s="39">
        <v>32843.499137389903</v>
      </c>
      <c r="G14" s="51">
        <v>2.2462222185256498E-2</v>
      </c>
      <c r="H14" s="27"/>
    </row>
    <row r="15" spans="2:8" x14ac:dyDescent="0.2">
      <c r="B15" s="50" t="s">
        <v>57</v>
      </c>
      <c r="C15" s="38">
        <v>34738</v>
      </c>
      <c r="D15" s="38">
        <v>36430</v>
      </c>
      <c r="E15" s="39">
        <v>818320495.65000057</v>
      </c>
      <c r="F15" s="39">
        <v>23556.926007542188</v>
      </c>
      <c r="G15" s="51">
        <v>1.6833266563994368E-2</v>
      </c>
      <c r="H15" s="27"/>
    </row>
    <row r="16" spans="2:8" x14ac:dyDescent="0.2">
      <c r="B16" s="50" t="s">
        <v>60</v>
      </c>
      <c r="C16" s="38">
        <v>20406</v>
      </c>
      <c r="D16" s="38">
        <v>21270</v>
      </c>
      <c r="E16" s="39">
        <v>755435897.15000057</v>
      </c>
      <c r="F16" s="39">
        <v>37020.283110359727</v>
      </c>
      <c r="G16" s="51">
        <v>9.8282618670370633E-3</v>
      </c>
      <c r="H16" s="27"/>
    </row>
    <row r="17" spans="2:8" x14ac:dyDescent="0.2">
      <c r="B17" s="46" t="s">
        <v>67</v>
      </c>
      <c r="C17" s="47">
        <v>345416</v>
      </c>
      <c r="D17" s="47">
        <v>357821</v>
      </c>
      <c r="E17" s="48">
        <v>8644983651.9299927</v>
      </c>
      <c r="F17" s="48">
        <v>25027.745246109051</v>
      </c>
      <c r="G17" s="49">
        <v>0.1653389040679393</v>
      </c>
      <c r="H17" s="27"/>
    </row>
    <row r="18" spans="2:8" x14ac:dyDescent="0.2">
      <c r="B18" s="50" t="s">
        <v>70</v>
      </c>
      <c r="C18" s="38">
        <v>278367</v>
      </c>
      <c r="D18" s="38">
        <v>286958</v>
      </c>
      <c r="E18" s="39">
        <v>6863009043.0599928</v>
      </c>
      <c r="F18" s="39">
        <v>24654.535354621752</v>
      </c>
      <c r="G18" s="51">
        <v>0.13259512782516322</v>
      </c>
      <c r="H18" s="27"/>
    </row>
    <row r="19" spans="2:8" x14ac:dyDescent="0.2">
      <c r="B19" s="50" t="s">
        <v>68</v>
      </c>
      <c r="C19" s="38">
        <v>60212</v>
      </c>
      <c r="D19" s="38">
        <v>63767</v>
      </c>
      <c r="E19" s="39">
        <v>1378280536.2400005</v>
      </c>
      <c r="F19" s="39">
        <v>22890.462636019405</v>
      </c>
      <c r="G19" s="51">
        <v>2.9464916524464146E-2</v>
      </c>
      <c r="H19" s="27"/>
    </row>
    <row r="20" spans="2:8" x14ac:dyDescent="0.2">
      <c r="B20" s="50" t="s">
        <v>69</v>
      </c>
      <c r="C20" s="38">
        <v>6837</v>
      </c>
      <c r="D20" s="38">
        <v>7096</v>
      </c>
      <c r="E20" s="39">
        <v>403694072.63000029</v>
      </c>
      <c r="F20" s="39">
        <v>59045.498410121443</v>
      </c>
      <c r="G20" s="51">
        <v>3.2788597183119419E-3</v>
      </c>
      <c r="H20" s="27"/>
    </row>
    <row r="21" spans="2:8" x14ac:dyDescent="0.2">
      <c r="B21" s="46" t="s">
        <v>71</v>
      </c>
      <c r="C21" s="47">
        <v>46970</v>
      </c>
      <c r="D21" s="47">
        <v>48739</v>
      </c>
      <c r="E21" s="48">
        <v>808659217.85999978</v>
      </c>
      <c r="F21" s="48">
        <v>17216.504531828836</v>
      </c>
      <c r="G21" s="49">
        <v>2.2520905272097762E-2</v>
      </c>
      <c r="H21" s="27"/>
    </row>
    <row r="22" spans="2:8" x14ac:dyDescent="0.2">
      <c r="B22" s="50" t="s">
        <v>73</v>
      </c>
      <c r="C22" s="38">
        <v>23578</v>
      </c>
      <c r="D22" s="38">
        <v>24648</v>
      </c>
      <c r="E22" s="39">
        <v>372459029.68999994</v>
      </c>
      <c r="F22" s="39">
        <v>15796.888187717361</v>
      </c>
      <c r="G22" s="51">
        <v>1.1389139562704726E-2</v>
      </c>
      <c r="H22" s="27"/>
    </row>
    <row r="23" spans="2:8" x14ac:dyDescent="0.2">
      <c r="B23" s="50" t="s">
        <v>74</v>
      </c>
      <c r="C23" s="38">
        <v>13780</v>
      </c>
      <c r="D23" s="38">
        <v>14126</v>
      </c>
      <c r="E23" s="39">
        <v>273134770.98999989</v>
      </c>
      <c r="F23" s="39">
        <v>19821.100942670528</v>
      </c>
      <c r="G23" s="51">
        <v>6.5272227143284229E-3</v>
      </c>
      <c r="H23" s="27"/>
    </row>
    <row r="24" spans="2:8" x14ac:dyDescent="0.2">
      <c r="B24" s="50" t="s">
        <v>75</v>
      </c>
      <c r="C24" s="38">
        <v>6753</v>
      </c>
      <c r="D24" s="38">
        <v>6953</v>
      </c>
      <c r="E24" s="39">
        <v>109580749.73999999</v>
      </c>
      <c r="F24" s="39">
        <v>16226.973158596178</v>
      </c>
      <c r="G24" s="51">
        <v>3.212783486671777E-3</v>
      </c>
      <c r="H24" s="27"/>
    </row>
    <row r="25" spans="2:8" x14ac:dyDescent="0.2">
      <c r="B25" s="50" t="s">
        <v>72</v>
      </c>
      <c r="C25" s="38">
        <v>2859</v>
      </c>
      <c r="D25" s="38">
        <v>3012</v>
      </c>
      <c r="E25" s="39">
        <v>53484667.439999945</v>
      </c>
      <c r="F25" s="39">
        <v>18707.473746065039</v>
      </c>
      <c r="G25" s="51">
        <v>1.3917595083928365E-3</v>
      </c>
      <c r="H25" s="27"/>
    </row>
    <row r="26" spans="2:8" x14ac:dyDescent="0.2">
      <c r="B26" s="46" t="s">
        <v>168</v>
      </c>
      <c r="C26" s="47">
        <v>6645</v>
      </c>
      <c r="D26" s="47">
        <v>9430</v>
      </c>
      <c r="E26" s="48">
        <v>48292528.839999996</v>
      </c>
      <c r="F26" s="48">
        <v>7267.4986967644836</v>
      </c>
      <c r="G26" s="49">
        <v>4.3573347158514103E-3</v>
      </c>
      <c r="H26" s="27"/>
    </row>
    <row r="27" spans="2:8" x14ac:dyDescent="0.2">
      <c r="B27" s="52" t="s">
        <v>169</v>
      </c>
      <c r="C27" s="42">
        <v>2036411</v>
      </c>
      <c r="D27" s="42">
        <v>2164167</v>
      </c>
      <c r="E27" s="43">
        <v>53521085489.230011</v>
      </c>
      <c r="F27" s="43">
        <v>26282.064617226039</v>
      </c>
      <c r="G27" s="53">
        <v>1</v>
      </c>
      <c r="H27" s="27"/>
    </row>
    <row r="29" spans="2:8" x14ac:dyDescent="0.2">
      <c r="C29" s="24"/>
    </row>
    <row r="30" spans="2:8" x14ac:dyDescent="0.2">
      <c r="C30" s="19"/>
    </row>
  </sheetData>
  <mergeCells count="3">
    <mergeCell ref="B3:G3"/>
    <mergeCell ref="B2:G2"/>
    <mergeCell ref="B1:G1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3580-943D-421F-A459-5137D460DE58}">
  <dimension ref="B1:I29"/>
  <sheetViews>
    <sheetView showGridLines="0" topLeftCell="B1" workbookViewId="0">
      <selection activeCell="B2" sqref="B2:I2"/>
    </sheetView>
  </sheetViews>
  <sheetFormatPr defaultRowHeight="12.75" x14ac:dyDescent="0.2"/>
  <cols>
    <col min="1" max="1" width="9.140625" style="1"/>
    <col min="2" max="2" width="36.5703125" style="1" bestFit="1" customWidth="1"/>
    <col min="3" max="3" width="16.42578125" style="1" bestFit="1" customWidth="1"/>
    <col min="4" max="4" width="13.28515625" style="1" bestFit="1" customWidth="1"/>
    <col min="5" max="7" width="14.140625" style="1" bestFit="1" customWidth="1"/>
    <col min="8" max="8" width="11" style="1" bestFit="1" customWidth="1"/>
    <col min="9" max="9" width="9" style="1" bestFit="1" customWidth="1"/>
    <col min="10" max="16384" width="9.140625" style="1"/>
  </cols>
  <sheetData>
    <row r="1" spans="2:9" x14ac:dyDescent="0.2">
      <c r="B1" s="228" t="s">
        <v>87</v>
      </c>
      <c r="C1" s="228"/>
      <c r="D1" s="228"/>
      <c r="E1" s="228"/>
      <c r="F1" s="228"/>
      <c r="G1" s="228"/>
      <c r="H1" s="228"/>
      <c r="I1" s="228"/>
    </row>
    <row r="2" spans="2:9" x14ac:dyDescent="0.2">
      <c r="B2" s="228" t="s">
        <v>180</v>
      </c>
      <c r="C2" s="228"/>
      <c r="D2" s="228"/>
      <c r="E2" s="228"/>
      <c r="F2" s="228"/>
      <c r="G2" s="228"/>
      <c r="H2" s="228"/>
      <c r="I2" s="228"/>
    </row>
    <row r="3" spans="2:9" x14ac:dyDescent="0.2">
      <c r="B3" s="236" t="s">
        <v>216</v>
      </c>
      <c r="C3" s="236"/>
      <c r="D3" s="236"/>
      <c r="E3" s="236"/>
      <c r="F3" s="236"/>
      <c r="G3" s="236"/>
      <c r="H3" s="236"/>
      <c r="I3" s="236"/>
    </row>
    <row r="4" spans="2:9" x14ac:dyDescent="0.2">
      <c r="B4" s="128" t="s">
        <v>164</v>
      </c>
      <c r="C4" s="55" t="s">
        <v>108</v>
      </c>
      <c r="D4" s="55" t="s">
        <v>91</v>
      </c>
      <c r="E4" s="55" t="s">
        <v>17</v>
      </c>
      <c r="F4" s="55" t="s">
        <v>18</v>
      </c>
      <c r="G4" s="55" t="s">
        <v>19</v>
      </c>
      <c r="H4" s="55" t="s">
        <v>149</v>
      </c>
      <c r="I4" s="55" t="s">
        <v>53</v>
      </c>
    </row>
    <row r="5" spans="2:9" x14ac:dyDescent="0.2">
      <c r="B5" s="56" t="s">
        <v>55</v>
      </c>
      <c r="C5" s="57">
        <v>81685</v>
      </c>
      <c r="D5" s="57">
        <v>286768</v>
      </c>
      <c r="E5" s="57">
        <v>482710</v>
      </c>
      <c r="F5" s="57">
        <v>509206</v>
      </c>
      <c r="G5" s="57">
        <v>175586</v>
      </c>
      <c r="H5" s="57">
        <v>212222</v>
      </c>
      <c r="I5" s="57">
        <v>1748177</v>
      </c>
    </row>
    <row r="6" spans="2:9" x14ac:dyDescent="0.2">
      <c r="B6" s="58" t="s">
        <v>56</v>
      </c>
      <c r="C6" s="59">
        <v>10985</v>
      </c>
      <c r="D6" s="59">
        <v>73835</v>
      </c>
      <c r="E6" s="59">
        <v>131660</v>
      </c>
      <c r="F6" s="59">
        <v>140717</v>
      </c>
      <c r="G6" s="59">
        <v>83727</v>
      </c>
      <c r="H6" s="59">
        <v>129337</v>
      </c>
      <c r="I6" s="59">
        <v>570261</v>
      </c>
    </row>
    <row r="7" spans="2:9" x14ac:dyDescent="0.2">
      <c r="B7" s="58" t="s">
        <v>57</v>
      </c>
      <c r="C7" s="59">
        <v>1404</v>
      </c>
      <c r="D7" s="59">
        <v>4938</v>
      </c>
      <c r="E7" s="59">
        <v>12439</v>
      </c>
      <c r="F7" s="59">
        <v>12886</v>
      </c>
      <c r="G7" s="59">
        <v>2643</v>
      </c>
      <c r="H7" s="59">
        <v>2120</v>
      </c>
      <c r="I7" s="59">
        <v>36430</v>
      </c>
    </row>
    <row r="8" spans="2:9" x14ac:dyDescent="0.2">
      <c r="B8" s="58" t="s">
        <v>58</v>
      </c>
      <c r="C8" s="59">
        <v>21922</v>
      </c>
      <c r="D8" s="59">
        <v>46525</v>
      </c>
      <c r="E8" s="59">
        <v>115178</v>
      </c>
      <c r="F8" s="59">
        <v>133038</v>
      </c>
      <c r="G8" s="59">
        <v>20101</v>
      </c>
      <c r="H8" s="59">
        <v>20252</v>
      </c>
      <c r="I8" s="59">
        <v>357016</v>
      </c>
    </row>
    <row r="9" spans="2:9" x14ac:dyDescent="0.2">
      <c r="B9" s="58" t="s">
        <v>59</v>
      </c>
      <c r="C9" s="59">
        <v>1596</v>
      </c>
      <c r="D9" s="59">
        <v>5361</v>
      </c>
      <c r="E9" s="59">
        <v>7459</v>
      </c>
      <c r="F9" s="59">
        <v>19456</v>
      </c>
      <c r="G9" s="59">
        <v>8623</v>
      </c>
      <c r="H9" s="59">
        <v>6117</v>
      </c>
      <c r="I9" s="59">
        <v>48612</v>
      </c>
    </row>
    <row r="10" spans="2:9" x14ac:dyDescent="0.2">
      <c r="B10" s="58" t="s">
        <v>60</v>
      </c>
      <c r="C10" s="59">
        <v>316</v>
      </c>
      <c r="D10" s="59">
        <v>2234</v>
      </c>
      <c r="E10" s="59">
        <v>3319</v>
      </c>
      <c r="F10" s="59">
        <v>8151</v>
      </c>
      <c r="G10" s="59">
        <v>4011</v>
      </c>
      <c r="H10" s="59">
        <v>3239</v>
      </c>
      <c r="I10" s="59">
        <v>21270</v>
      </c>
    </row>
    <row r="11" spans="2:9" x14ac:dyDescent="0.2">
      <c r="B11" s="58" t="s">
        <v>61</v>
      </c>
      <c r="C11" s="59">
        <v>8174</v>
      </c>
      <c r="D11" s="59">
        <v>55196</v>
      </c>
      <c r="E11" s="59">
        <v>46321</v>
      </c>
      <c r="F11" s="59">
        <v>16976</v>
      </c>
      <c r="G11" s="59">
        <v>3678</v>
      </c>
      <c r="H11" s="59">
        <v>3212</v>
      </c>
      <c r="I11" s="59">
        <v>133557</v>
      </c>
    </row>
    <row r="12" spans="2:9" x14ac:dyDescent="0.2">
      <c r="B12" s="58" t="s">
        <v>62</v>
      </c>
      <c r="C12" s="59">
        <v>1730</v>
      </c>
      <c r="D12" s="59">
        <v>6128</v>
      </c>
      <c r="E12" s="59">
        <v>10974</v>
      </c>
      <c r="F12" s="59">
        <v>31640</v>
      </c>
      <c r="G12" s="59">
        <v>15357</v>
      </c>
      <c r="H12" s="59">
        <v>19207</v>
      </c>
      <c r="I12" s="59">
        <v>85036</v>
      </c>
    </row>
    <row r="13" spans="2:9" x14ac:dyDescent="0.2">
      <c r="B13" s="58" t="s">
        <v>63</v>
      </c>
      <c r="C13" s="59">
        <v>26708</v>
      </c>
      <c r="D13" s="59">
        <v>66975</v>
      </c>
      <c r="E13" s="59">
        <v>113742</v>
      </c>
      <c r="F13" s="59">
        <v>70694</v>
      </c>
      <c r="G13" s="59">
        <v>18906</v>
      </c>
      <c r="H13" s="59">
        <v>15674</v>
      </c>
      <c r="I13" s="59">
        <v>312699</v>
      </c>
    </row>
    <row r="14" spans="2:9" x14ac:dyDescent="0.2">
      <c r="B14" s="58" t="s">
        <v>64</v>
      </c>
      <c r="C14" s="59">
        <v>4724</v>
      </c>
      <c r="D14" s="59">
        <v>11133</v>
      </c>
      <c r="E14" s="59">
        <v>9510</v>
      </c>
      <c r="F14" s="59">
        <v>16975</v>
      </c>
      <c r="G14" s="59">
        <v>6992</v>
      </c>
      <c r="H14" s="59">
        <v>5964</v>
      </c>
      <c r="I14" s="59">
        <v>55298</v>
      </c>
    </row>
    <row r="15" spans="2:9" x14ac:dyDescent="0.2">
      <c r="B15" s="58" t="s">
        <v>65</v>
      </c>
      <c r="C15" s="59">
        <v>1515</v>
      </c>
      <c r="D15" s="59">
        <v>6762</v>
      </c>
      <c r="E15" s="59">
        <v>13563</v>
      </c>
      <c r="F15" s="59">
        <v>36429</v>
      </c>
      <c r="G15" s="59">
        <v>6315</v>
      </c>
      <c r="H15" s="59">
        <v>3090</v>
      </c>
      <c r="I15" s="59">
        <v>67674</v>
      </c>
    </row>
    <row r="16" spans="2:9" x14ac:dyDescent="0.2">
      <c r="B16" s="58" t="s">
        <v>66</v>
      </c>
      <c r="C16" s="59">
        <v>2611</v>
      </c>
      <c r="D16" s="59">
        <v>7681</v>
      </c>
      <c r="E16" s="59">
        <v>18545</v>
      </c>
      <c r="F16" s="59">
        <v>22244</v>
      </c>
      <c r="G16" s="59">
        <v>5233</v>
      </c>
      <c r="H16" s="59">
        <v>4010</v>
      </c>
      <c r="I16" s="59">
        <v>60324</v>
      </c>
    </row>
    <row r="17" spans="2:9" x14ac:dyDescent="0.2">
      <c r="B17" s="56" t="s">
        <v>67</v>
      </c>
      <c r="C17" s="57">
        <v>17476</v>
      </c>
      <c r="D17" s="57">
        <v>38895</v>
      </c>
      <c r="E17" s="57">
        <v>110181</v>
      </c>
      <c r="F17" s="57">
        <v>133652</v>
      </c>
      <c r="G17" s="57">
        <v>31201</v>
      </c>
      <c r="H17" s="57">
        <v>26416</v>
      </c>
      <c r="I17" s="57">
        <v>357821</v>
      </c>
    </row>
    <row r="18" spans="2:9" x14ac:dyDescent="0.2">
      <c r="B18" s="58" t="s">
        <v>68</v>
      </c>
      <c r="C18" s="59">
        <v>4189</v>
      </c>
      <c r="D18" s="59">
        <v>9592</v>
      </c>
      <c r="E18" s="59">
        <v>19484</v>
      </c>
      <c r="F18" s="59">
        <v>21328</v>
      </c>
      <c r="G18" s="59">
        <v>5316</v>
      </c>
      <c r="H18" s="59">
        <v>3858</v>
      </c>
      <c r="I18" s="59">
        <v>63767</v>
      </c>
    </row>
    <row r="19" spans="2:9" x14ac:dyDescent="0.2">
      <c r="B19" s="58" t="s">
        <v>69</v>
      </c>
      <c r="C19" s="59">
        <v>162</v>
      </c>
      <c r="D19" s="59">
        <v>231</v>
      </c>
      <c r="E19" s="59">
        <v>424</v>
      </c>
      <c r="F19" s="59">
        <v>1830</v>
      </c>
      <c r="G19" s="59">
        <v>1939</v>
      </c>
      <c r="H19" s="59">
        <v>2510</v>
      </c>
      <c r="I19" s="59">
        <v>7096</v>
      </c>
    </row>
    <row r="20" spans="2:9" x14ac:dyDescent="0.2">
      <c r="B20" s="58" t="s">
        <v>70</v>
      </c>
      <c r="C20" s="59">
        <v>13125</v>
      </c>
      <c r="D20" s="59">
        <v>29072</v>
      </c>
      <c r="E20" s="59">
        <v>90273</v>
      </c>
      <c r="F20" s="59">
        <v>110494</v>
      </c>
      <c r="G20" s="59">
        <v>23946</v>
      </c>
      <c r="H20" s="59">
        <v>20048</v>
      </c>
      <c r="I20" s="59">
        <v>286958</v>
      </c>
    </row>
    <row r="21" spans="2:9" x14ac:dyDescent="0.2">
      <c r="B21" s="56" t="s">
        <v>71</v>
      </c>
      <c r="C21" s="57">
        <v>3850</v>
      </c>
      <c r="D21" s="57">
        <v>10522</v>
      </c>
      <c r="E21" s="57">
        <v>15477</v>
      </c>
      <c r="F21" s="57">
        <v>15554</v>
      </c>
      <c r="G21" s="57">
        <v>2075</v>
      </c>
      <c r="H21" s="57">
        <v>1261</v>
      </c>
      <c r="I21" s="57">
        <v>48739</v>
      </c>
    </row>
    <row r="22" spans="2:9" x14ac:dyDescent="0.2">
      <c r="B22" s="58" t="s">
        <v>72</v>
      </c>
      <c r="C22" s="59">
        <v>438</v>
      </c>
      <c r="D22" s="59">
        <v>539</v>
      </c>
      <c r="E22" s="59">
        <v>867</v>
      </c>
      <c r="F22" s="59">
        <v>837</v>
      </c>
      <c r="G22" s="59">
        <v>223</v>
      </c>
      <c r="H22" s="59">
        <v>108</v>
      </c>
      <c r="I22" s="59">
        <v>3012</v>
      </c>
    </row>
    <row r="23" spans="2:9" x14ac:dyDescent="0.2">
      <c r="B23" s="58" t="s">
        <v>73</v>
      </c>
      <c r="C23" s="59">
        <v>2595</v>
      </c>
      <c r="D23" s="59">
        <v>6592</v>
      </c>
      <c r="E23" s="59">
        <v>8666</v>
      </c>
      <c r="F23" s="59">
        <v>5375</v>
      </c>
      <c r="G23" s="59">
        <v>898</v>
      </c>
      <c r="H23" s="59">
        <v>522</v>
      </c>
      <c r="I23" s="59">
        <v>24648</v>
      </c>
    </row>
    <row r="24" spans="2:9" x14ac:dyDescent="0.2">
      <c r="B24" s="58" t="s">
        <v>74</v>
      </c>
      <c r="C24" s="59">
        <v>449</v>
      </c>
      <c r="D24" s="59">
        <v>1280</v>
      </c>
      <c r="E24" s="59">
        <v>3504</v>
      </c>
      <c r="F24" s="59">
        <v>7798</v>
      </c>
      <c r="G24" s="59">
        <v>702</v>
      </c>
      <c r="H24" s="59">
        <v>393</v>
      </c>
      <c r="I24" s="59">
        <v>14126</v>
      </c>
    </row>
    <row r="25" spans="2:9" x14ac:dyDescent="0.2">
      <c r="B25" s="58" t="s">
        <v>75</v>
      </c>
      <c r="C25" s="59">
        <v>368</v>
      </c>
      <c r="D25" s="59">
        <v>2111</v>
      </c>
      <c r="E25" s="59">
        <v>2440</v>
      </c>
      <c r="F25" s="59">
        <v>1544</v>
      </c>
      <c r="G25" s="59">
        <v>252</v>
      </c>
      <c r="H25" s="59">
        <v>238</v>
      </c>
      <c r="I25" s="59">
        <v>6953</v>
      </c>
    </row>
    <row r="26" spans="2:9" x14ac:dyDescent="0.2">
      <c r="B26" s="56" t="s">
        <v>168</v>
      </c>
      <c r="C26" s="57">
        <v>3958</v>
      </c>
      <c r="D26" s="57">
        <v>4803</v>
      </c>
      <c r="E26" s="57">
        <v>589</v>
      </c>
      <c r="F26" s="57">
        <v>77</v>
      </c>
      <c r="G26" s="57">
        <v>3</v>
      </c>
      <c r="H26" s="57"/>
      <c r="I26" s="57">
        <v>9430</v>
      </c>
    </row>
    <row r="27" spans="2:9" x14ac:dyDescent="0.2">
      <c r="B27" s="141" t="s">
        <v>193</v>
      </c>
      <c r="C27" s="60">
        <v>106969</v>
      </c>
      <c r="D27" s="60">
        <v>340988</v>
      </c>
      <c r="E27" s="60">
        <v>608957</v>
      </c>
      <c r="F27" s="60">
        <v>658489</v>
      </c>
      <c r="G27" s="60">
        <v>208865</v>
      </c>
      <c r="H27" s="60">
        <v>239899</v>
      </c>
      <c r="I27" s="60">
        <v>2164167</v>
      </c>
    </row>
    <row r="29" spans="2:9" x14ac:dyDescent="0.2">
      <c r="C29" s="19"/>
    </row>
  </sheetData>
  <mergeCells count="3">
    <mergeCell ref="B2:I2"/>
    <mergeCell ref="B1:I1"/>
    <mergeCell ref="B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49D6-5D6F-491E-959B-6A3B77A4CD34}">
  <dimension ref="B1:L30"/>
  <sheetViews>
    <sheetView showGridLines="0" workbookViewId="0">
      <selection activeCell="B2" sqref="B2:K2"/>
    </sheetView>
  </sheetViews>
  <sheetFormatPr defaultRowHeight="12.75" x14ac:dyDescent="0.2"/>
  <cols>
    <col min="1" max="1" width="9.140625" style="1"/>
    <col min="2" max="2" width="17.28515625" style="1" bestFit="1" customWidth="1"/>
    <col min="3" max="3" width="8.7109375" style="1" bestFit="1" customWidth="1"/>
    <col min="4" max="4" width="7.42578125" style="1" bestFit="1" customWidth="1"/>
    <col min="5" max="5" width="8.7109375" style="1" bestFit="1" customWidth="1"/>
    <col min="6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2" x14ac:dyDescent="0.2">
      <c r="B1" s="228" t="s">
        <v>105</v>
      </c>
      <c r="C1" s="228"/>
      <c r="D1" s="228"/>
      <c r="E1" s="228"/>
      <c r="F1" s="228"/>
      <c r="G1" s="228"/>
      <c r="H1" s="228"/>
      <c r="I1" s="228"/>
      <c r="J1" s="228"/>
      <c r="K1" s="228"/>
    </row>
    <row r="2" spans="2:12" x14ac:dyDescent="0.2">
      <c r="B2" s="228" t="s">
        <v>178</v>
      </c>
      <c r="C2" s="228"/>
      <c r="D2" s="228"/>
      <c r="E2" s="228"/>
      <c r="F2" s="228"/>
      <c r="G2" s="228"/>
      <c r="H2" s="228"/>
      <c r="I2" s="228"/>
      <c r="J2" s="228"/>
      <c r="K2" s="228"/>
    </row>
    <row r="3" spans="2:12" x14ac:dyDescent="0.2">
      <c r="B3" s="236" t="s">
        <v>216</v>
      </c>
      <c r="C3" s="236"/>
      <c r="D3" s="236"/>
      <c r="E3" s="236"/>
      <c r="F3" s="236"/>
      <c r="G3" s="236"/>
      <c r="H3" s="236"/>
      <c r="I3" s="236"/>
      <c r="J3" s="236"/>
      <c r="K3" s="236"/>
    </row>
    <row r="4" spans="2:12" ht="15" customHeight="1" x14ac:dyDescent="0.2">
      <c r="B4" s="248" t="s">
        <v>176</v>
      </c>
      <c r="C4" s="245" t="s">
        <v>184</v>
      </c>
      <c r="D4" s="246"/>
      <c r="E4" s="247"/>
      <c r="F4" s="245" t="s">
        <v>89</v>
      </c>
      <c r="G4" s="246"/>
      <c r="H4" s="247"/>
      <c r="I4" s="234" t="s">
        <v>109</v>
      </c>
      <c r="J4" s="234"/>
      <c r="K4" s="234"/>
    </row>
    <row r="5" spans="2:12" x14ac:dyDescent="0.2">
      <c r="B5" s="248"/>
      <c r="C5" s="89" t="s">
        <v>177</v>
      </c>
      <c r="D5" s="89" t="s">
        <v>185</v>
      </c>
      <c r="E5" s="89" t="s">
        <v>53</v>
      </c>
      <c r="F5" s="89" t="s">
        <v>177</v>
      </c>
      <c r="G5" s="89" t="s">
        <v>185</v>
      </c>
      <c r="H5" s="89" t="s">
        <v>53</v>
      </c>
      <c r="I5" s="96" t="s">
        <v>177</v>
      </c>
      <c r="J5" s="91" t="s">
        <v>185</v>
      </c>
      <c r="K5" s="91" t="s">
        <v>53</v>
      </c>
    </row>
    <row r="6" spans="2:12" x14ac:dyDescent="0.2">
      <c r="B6" s="99" t="s">
        <v>189</v>
      </c>
      <c r="C6" s="100">
        <v>94997</v>
      </c>
      <c r="D6" s="100">
        <v>11972</v>
      </c>
      <c r="E6" s="100">
        <v>106969</v>
      </c>
      <c r="F6" s="77">
        <v>236292719.56000048</v>
      </c>
      <c r="G6" s="77">
        <v>34093226.289999984</v>
      </c>
      <c r="H6" s="77">
        <v>270385945.85000044</v>
      </c>
      <c r="I6" s="77">
        <v>3464.8042400070453</v>
      </c>
      <c r="J6" s="77">
        <v>3828.9786938454608</v>
      </c>
      <c r="K6" s="77">
        <v>3506.8603389017226</v>
      </c>
      <c r="L6" s="22"/>
    </row>
    <row r="7" spans="2:12" x14ac:dyDescent="0.2">
      <c r="B7" s="99" t="s">
        <v>190</v>
      </c>
      <c r="C7" s="100">
        <v>258570</v>
      </c>
      <c r="D7" s="100">
        <v>82418</v>
      </c>
      <c r="E7" s="100">
        <v>340988</v>
      </c>
      <c r="F7" s="77">
        <v>1997888159.3899951</v>
      </c>
      <c r="G7" s="77">
        <v>735468680.81999958</v>
      </c>
      <c r="H7" s="77">
        <v>2733356840.2099948</v>
      </c>
      <c r="I7" s="77">
        <v>8235.2501603036872</v>
      </c>
      <c r="J7" s="77">
        <v>9551.1691858758695</v>
      </c>
      <c r="K7" s="77">
        <v>8552.2968671015697</v>
      </c>
    </row>
    <row r="8" spans="2:12" x14ac:dyDescent="0.2">
      <c r="B8" s="99" t="s">
        <v>191</v>
      </c>
      <c r="C8" s="100">
        <v>468501</v>
      </c>
      <c r="D8" s="100">
        <v>140456</v>
      </c>
      <c r="E8" s="100">
        <v>608957</v>
      </c>
      <c r="F8" s="77">
        <v>5563804073.9999943</v>
      </c>
      <c r="G8" s="77">
        <v>1785843331.4099984</v>
      </c>
      <c r="H8" s="77">
        <v>7349647405.4099922</v>
      </c>
      <c r="I8" s="77">
        <v>12205.152216594226</v>
      </c>
      <c r="J8" s="77">
        <v>13465.055127197866</v>
      </c>
      <c r="K8" s="77">
        <v>12489.098966685633</v>
      </c>
    </row>
    <row r="9" spans="2:12" x14ac:dyDescent="0.2">
      <c r="B9" s="99" t="s">
        <v>192</v>
      </c>
      <c r="C9" s="100">
        <v>502335</v>
      </c>
      <c r="D9" s="100">
        <v>156154</v>
      </c>
      <c r="E9" s="100">
        <v>658489</v>
      </c>
      <c r="F9" s="77">
        <v>10211686613.680052</v>
      </c>
      <c r="G9" s="77">
        <v>3309092890.0300012</v>
      </c>
      <c r="H9" s="77">
        <v>13520779503.710052</v>
      </c>
      <c r="I9" s="77">
        <v>21227.205027335232</v>
      </c>
      <c r="J9" s="77">
        <v>22512.520596983457</v>
      </c>
      <c r="K9" s="77">
        <v>21528.018252716793</v>
      </c>
    </row>
    <row r="10" spans="2:12" x14ac:dyDescent="0.2">
      <c r="B10" s="99" t="s">
        <v>194</v>
      </c>
      <c r="C10" s="100">
        <v>114583</v>
      </c>
      <c r="D10" s="100">
        <v>94282</v>
      </c>
      <c r="E10" s="100">
        <v>208865</v>
      </c>
      <c r="F10" s="77">
        <v>4417021589.640008</v>
      </c>
      <c r="G10" s="77">
        <v>3660909598.6700006</v>
      </c>
      <c r="H10" s="77">
        <v>8077931188.310009</v>
      </c>
      <c r="I10" s="77">
        <v>40657.789464556998</v>
      </c>
      <c r="J10" s="77">
        <v>41809.341936799072</v>
      </c>
      <c r="K10" s="77">
        <v>41171.712622820516</v>
      </c>
    </row>
    <row r="11" spans="2:12" x14ac:dyDescent="0.2">
      <c r="B11" s="99" t="s">
        <v>210</v>
      </c>
      <c r="C11" s="100">
        <v>100354</v>
      </c>
      <c r="D11" s="100">
        <v>139545</v>
      </c>
      <c r="E11" s="100">
        <v>239899</v>
      </c>
      <c r="F11" s="77">
        <v>11739694441.23004</v>
      </c>
      <c r="G11" s="77">
        <v>9829290164.5100002</v>
      </c>
      <c r="H11" s="77">
        <v>21568984605.74004</v>
      </c>
      <c r="I11" s="77">
        <v>123265.62060951962</v>
      </c>
      <c r="J11" s="77">
        <v>74620.343783289311</v>
      </c>
      <c r="K11" s="77">
        <v>95033.043296660879</v>
      </c>
    </row>
    <row r="12" spans="2:12" x14ac:dyDescent="0.2">
      <c r="B12" s="101" t="s">
        <v>169</v>
      </c>
      <c r="C12" s="102">
        <v>1539340</v>
      </c>
      <c r="D12" s="102">
        <v>624827</v>
      </c>
      <c r="E12" s="102">
        <v>2164167</v>
      </c>
      <c r="F12" s="103">
        <v>34166387597.500092</v>
      </c>
      <c r="G12" s="103">
        <v>19354697891.73</v>
      </c>
      <c r="H12" s="103">
        <v>53521085489.230087</v>
      </c>
      <c r="I12" s="103">
        <v>23537.037793098771</v>
      </c>
      <c r="J12" s="103">
        <v>33095.702692720741</v>
      </c>
      <c r="K12" s="103">
        <v>26282.064617226133</v>
      </c>
    </row>
    <row r="13" spans="2:12" x14ac:dyDescent="0.2"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30" spans="3:3" x14ac:dyDescent="0.2">
      <c r="C30" s="19"/>
    </row>
  </sheetData>
  <mergeCells count="7">
    <mergeCell ref="C4:E4"/>
    <mergeCell ref="I4:K4"/>
    <mergeCell ref="B4:B5"/>
    <mergeCell ref="F4:H4"/>
    <mergeCell ref="B1:K1"/>
    <mergeCell ref="B2:K2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B34C-2080-4EF5-9A76-49C0C7990894}">
  <dimension ref="B1:K22"/>
  <sheetViews>
    <sheetView showGridLines="0" workbookViewId="0">
      <selection activeCell="B4" sqref="B4:G21"/>
    </sheetView>
  </sheetViews>
  <sheetFormatPr defaultRowHeight="12.75" x14ac:dyDescent="0.2"/>
  <cols>
    <col min="1" max="1" width="9.140625" style="1"/>
    <col min="2" max="2" width="36.5703125" style="1" bestFit="1" customWidth="1"/>
    <col min="3" max="3" width="19.85546875" style="1" bestFit="1" customWidth="1"/>
    <col min="4" max="4" width="17.28515625" style="1" bestFit="1" customWidth="1"/>
    <col min="5" max="5" width="23.28515625" style="1" bestFit="1" customWidth="1"/>
    <col min="6" max="6" width="18.85546875" style="1" bestFit="1" customWidth="1"/>
    <col min="7" max="7" width="12.140625" style="1" bestFit="1" customWidth="1"/>
    <col min="8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28" t="s">
        <v>106</v>
      </c>
      <c r="C1" s="228"/>
      <c r="D1" s="228"/>
      <c r="E1" s="228"/>
      <c r="F1" s="228"/>
      <c r="G1" s="228"/>
      <c r="H1" s="3"/>
      <c r="I1" s="3"/>
      <c r="J1" s="3"/>
      <c r="K1" s="3"/>
    </row>
    <row r="2" spans="2:11" x14ac:dyDescent="0.2">
      <c r="B2" s="228" t="s">
        <v>276</v>
      </c>
      <c r="C2" s="228"/>
      <c r="D2" s="228"/>
      <c r="E2" s="228"/>
      <c r="F2" s="228"/>
      <c r="G2" s="228"/>
      <c r="H2" s="3"/>
      <c r="I2" s="3"/>
      <c r="J2" s="3"/>
      <c r="K2" s="3"/>
    </row>
    <row r="3" spans="2:11" ht="15" x14ac:dyDescent="0.25">
      <c r="B3" s="236" t="s">
        <v>216</v>
      </c>
      <c r="C3" s="236"/>
      <c r="D3" s="236"/>
      <c r="E3" s="236"/>
      <c r="F3" s="236"/>
      <c r="G3" s="236"/>
      <c r="H3"/>
      <c r="I3"/>
      <c r="J3"/>
      <c r="K3"/>
    </row>
    <row r="4" spans="2:11" ht="15" customHeight="1" x14ac:dyDescent="0.2">
      <c r="B4" s="45" t="s">
        <v>110</v>
      </c>
      <c r="C4" s="156" t="s">
        <v>96</v>
      </c>
      <c r="D4" s="156" t="s">
        <v>92</v>
      </c>
      <c r="E4" s="156" t="s">
        <v>89</v>
      </c>
      <c r="F4" s="157" t="s">
        <v>90</v>
      </c>
      <c r="G4" s="157" t="s">
        <v>154</v>
      </c>
    </row>
    <row r="5" spans="2:11" x14ac:dyDescent="0.2">
      <c r="B5" s="46" t="s">
        <v>55</v>
      </c>
      <c r="C5" s="47">
        <v>582518</v>
      </c>
      <c r="D5" s="47">
        <v>622465</v>
      </c>
      <c r="E5" s="48">
        <v>19295633961.68</v>
      </c>
      <c r="F5" s="48">
        <v>33124.528274971766</v>
      </c>
      <c r="G5" s="49">
        <v>0.99621975362780413</v>
      </c>
    </row>
    <row r="6" spans="2:11" x14ac:dyDescent="0.2">
      <c r="B6" s="50" t="s">
        <v>56</v>
      </c>
      <c r="C6" s="38">
        <v>535436</v>
      </c>
      <c r="D6" s="38">
        <v>566760</v>
      </c>
      <c r="E6" s="39">
        <v>17377674741.950008</v>
      </c>
      <c r="F6" s="39">
        <v>32455.185572038503</v>
      </c>
      <c r="G6" s="51">
        <v>0.90706707616668292</v>
      </c>
    </row>
    <row r="7" spans="2:11" x14ac:dyDescent="0.2">
      <c r="B7" s="50" t="s">
        <v>63</v>
      </c>
      <c r="C7" s="38">
        <v>13693</v>
      </c>
      <c r="D7" s="38">
        <v>14968</v>
      </c>
      <c r="E7" s="39">
        <v>392268418.31999999</v>
      </c>
      <c r="F7" s="39">
        <v>28647.368605857006</v>
      </c>
      <c r="G7" s="51">
        <v>2.395543086326295E-2</v>
      </c>
    </row>
    <row r="8" spans="2:11" x14ac:dyDescent="0.2">
      <c r="B8" s="50" t="s">
        <v>62</v>
      </c>
      <c r="C8" s="38">
        <v>12854</v>
      </c>
      <c r="D8" s="38">
        <v>13495</v>
      </c>
      <c r="E8" s="39">
        <v>769888132.3499999</v>
      </c>
      <c r="F8" s="39">
        <v>59894.829029873959</v>
      </c>
      <c r="G8" s="51">
        <v>2.1597978320399086E-2</v>
      </c>
    </row>
    <row r="9" spans="2:11" x14ac:dyDescent="0.2">
      <c r="B9" s="50" t="s">
        <v>65</v>
      </c>
      <c r="C9" s="38">
        <v>8579</v>
      </c>
      <c r="D9" s="38">
        <v>10828</v>
      </c>
      <c r="E9" s="39">
        <v>275168168.01999998</v>
      </c>
      <c r="F9" s="39">
        <v>32074.62035435365</v>
      </c>
      <c r="G9" s="51">
        <v>1.7329596832403208E-2</v>
      </c>
    </row>
    <row r="10" spans="2:11" x14ac:dyDescent="0.2">
      <c r="B10" s="50" t="s">
        <v>64</v>
      </c>
      <c r="C10" s="38">
        <v>5352</v>
      </c>
      <c r="D10" s="38">
        <v>6217</v>
      </c>
      <c r="E10" s="39">
        <v>264080275.00999996</v>
      </c>
      <c r="F10" s="39">
        <v>49342.353327727942</v>
      </c>
      <c r="G10" s="51">
        <v>9.9499541473079753E-3</v>
      </c>
    </row>
    <row r="11" spans="2:11" x14ac:dyDescent="0.2">
      <c r="B11" s="50" t="s">
        <v>66</v>
      </c>
      <c r="C11" s="38">
        <v>3493</v>
      </c>
      <c r="D11" s="38">
        <v>6841</v>
      </c>
      <c r="E11" s="39">
        <v>114088547.75999999</v>
      </c>
      <c r="F11" s="39">
        <v>32662.052035499568</v>
      </c>
      <c r="G11" s="51">
        <v>1.0948630580944805E-2</v>
      </c>
    </row>
    <row r="12" spans="2:11" x14ac:dyDescent="0.2">
      <c r="B12" s="50" t="s">
        <v>60</v>
      </c>
      <c r="C12" s="38">
        <v>2064</v>
      </c>
      <c r="D12" s="38">
        <v>2192</v>
      </c>
      <c r="E12" s="39">
        <v>33728180.600000001</v>
      </c>
      <c r="F12" s="39">
        <v>16341.17277131783</v>
      </c>
      <c r="G12" s="51">
        <v>3.5081710617498926E-3</v>
      </c>
    </row>
    <row r="13" spans="2:11" x14ac:dyDescent="0.2">
      <c r="B13" s="50" t="s">
        <v>59</v>
      </c>
      <c r="C13" s="38">
        <v>955</v>
      </c>
      <c r="D13" s="38">
        <v>1072</v>
      </c>
      <c r="E13" s="39">
        <v>64857297.670000002</v>
      </c>
      <c r="F13" s="39">
        <v>67913.400701570688</v>
      </c>
      <c r="G13" s="51">
        <v>1.7156748988119911E-3</v>
      </c>
      <c r="H13" s="104"/>
      <c r="I13" s="104"/>
      <c r="J13" s="104"/>
      <c r="K13" s="104"/>
    </row>
    <row r="14" spans="2:11" x14ac:dyDescent="0.2">
      <c r="B14" s="50" t="s">
        <v>61</v>
      </c>
      <c r="C14" s="38">
        <v>92</v>
      </c>
      <c r="D14" s="38">
        <v>92</v>
      </c>
      <c r="E14" s="39">
        <v>3880200</v>
      </c>
      <c r="F14" s="39">
        <v>42176.086956521736</v>
      </c>
      <c r="G14" s="51">
        <v>1.472407562413276E-4</v>
      </c>
    </row>
    <row r="15" spans="2:11" x14ac:dyDescent="0.2">
      <c r="B15" s="46" t="s">
        <v>71</v>
      </c>
      <c r="C15" s="47">
        <v>1401</v>
      </c>
      <c r="D15" s="47">
        <v>1446</v>
      </c>
      <c r="E15" s="48">
        <v>42182407.370000005</v>
      </c>
      <c r="F15" s="48">
        <v>30108.784703783014</v>
      </c>
      <c r="G15" s="49">
        <v>2.3142405817930404E-3</v>
      </c>
    </row>
    <row r="16" spans="2:11" x14ac:dyDescent="0.2">
      <c r="B16" s="50" t="s">
        <v>72</v>
      </c>
      <c r="C16" s="38">
        <v>831</v>
      </c>
      <c r="D16" s="38">
        <v>865</v>
      </c>
      <c r="E16" s="39">
        <v>24920564.350000001</v>
      </c>
      <c r="F16" s="39">
        <v>29988.645427196152</v>
      </c>
      <c r="G16" s="51">
        <v>1.384383197269004E-3</v>
      </c>
    </row>
    <row r="17" spans="2:7" x14ac:dyDescent="0.2">
      <c r="B17" s="64" t="s">
        <v>75</v>
      </c>
      <c r="C17" s="283">
        <v>570</v>
      </c>
      <c r="D17" s="283">
        <v>581</v>
      </c>
      <c r="E17" s="284">
        <v>17261843.020000003</v>
      </c>
      <c r="F17" s="284">
        <v>30283.935122807023</v>
      </c>
      <c r="G17" s="285">
        <v>9.2985738452403628E-4</v>
      </c>
    </row>
    <row r="18" spans="2:7" x14ac:dyDescent="0.2">
      <c r="B18" s="46" t="s">
        <v>67</v>
      </c>
      <c r="C18" s="47">
        <v>828</v>
      </c>
      <c r="D18" s="47">
        <v>849</v>
      </c>
      <c r="E18" s="48">
        <v>16211522.679999998</v>
      </c>
      <c r="F18" s="48">
        <v>19579.133671497581</v>
      </c>
      <c r="G18" s="49">
        <v>1.358776109227034E-3</v>
      </c>
    </row>
    <row r="19" spans="2:7" x14ac:dyDescent="0.2">
      <c r="B19" s="64" t="s">
        <v>70</v>
      </c>
      <c r="C19" s="283">
        <v>828</v>
      </c>
      <c r="D19" s="283">
        <v>849</v>
      </c>
      <c r="E19" s="284">
        <v>16211522.679999998</v>
      </c>
      <c r="F19" s="284">
        <v>19579.133671497581</v>
      </c>
      <c r="G19" s="285">
        <v>1.358776109227034E-3</v>
      </c>
    </row>
    <row r="20" spans="2:7" x14ac:dyDescent="0.2">
      <c r="B20" s="46" t="s">
        <v>274</v>
      </c>
      <c r="C20" s="47">
        <v>63</v>
      </c>
      <c r="D20" s="47">
        <v>67</v>
      </c>
      <c r="E20" s="48">
        <v>670000</v>
      </c>
      <c r="F20" s="48">
        <v>10634.920634920634</v>
      </c>
      <c r="G20" s="49">
        <v>1.0722968117574945E-4</v>
      </c>
    </row>
    <row r="21" spans="2:7" x14ac:dyDescent="0.2">
      <c r="B21" s="281" t="s">
        <v>169</v>
      </c>
      <c r="C21" s="281">
        <v>584810</v>
      </c>
      <c r="D21" s="281">
        <v>624827</v>
      </c>
      <c r="E21" s="281">
        <v>19354697891.73</v>
      </c>
      <c r="F21" s="281">
        <v>33095.702692720719</v>
      </c>
      <c r="G21" s="282">
        <v>1</v>
      </c>
    </row>
    <row r="22" spans="2:7" x14ac:dyDescent="0.2">
      <c r="C22" s="19"/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7368-739C-4271-AE71-66F9A4AA50C0}">
  <dimension ref="B1:K24"/>
  <sheetViews>
    <sheetView showGridLines="0" workbookViewId="0">
      <selection activeCell="B4" sqref="B4:I21"/>
    </sheetView>
  </sheetViews>
  <sheetFormatPr defaultRowHeight="12.75" x14ac:dyDescent="0.2"/>
  <cols>
    <col min="1" max="1" width="9.140625" style="1"/>
    <col min="2" max="2" width="36.5703125" style="1" bestFit="1" customWidth="1"/>
    <col min="3" max="3" width="13.5703125" style="1" customWidth="1"/>
    <col min="4" max="4" width="9" style="1" customWidth="1"/>
    <col min="5" max="5" width="10" style="1" customWidth="1"/>
    <col min="6" max="6" width="9.42578125" style="1" customWidth="1"/>
    <col min="7" max="7" width="9.5703125" style="1" customWidth="1"/>
    <col min="8" max="8" width="11.140625" style="1" bestFit="1" customWidth="1"/>
    <col min="9" max="9" width="11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28" t="s">
        <v>137</v>
      </c>
      <c r="C1" s="228"/>
      <c r="D1" s="228"/>
      <c r="E1" s="228"/>
      <c r="F1" s="228"/>
      <c r="G1" s="228"/>
      <c r="H1" s="228"/>
      <c r="I1" s="228"/>
      <c r="J1" s="3"/>
      <c r="K1" s="3"/>
    </row>
    <row r="2" spans="2:11" x14ac:dyDescent="0.2">
      <c r="B2" s="228" t="s">
        <v>273</v>
      </c>
      <c r="C2" s="228"/>
      <c r="D2" s="228"/>
      <c r="E2" s="228"/>
      <c r="F2" s="228"/>
      <c r="G2" s="228"/>
      <c r="H2" s="228"/>
      <c r="I2" s="228"/>
      <c r="J2" s="3"/>
      <c r="K2" s="3"/>
    </row>
    <row r="3" spans="2:11" ht="15" x14ac:dyDescent="0.25">
      <c r="B3" s="236" t="s">
        <v>216</v>
      </c>
      <c r="C3" s="236"/>
      <c r="D3" s="236"/>
      <c r="E3" s="236"/>
      <c r="F3" s="236"/>
      <c r="G3" s="236"/>
      <c r="H3" s="236"/>
      <c r="I3" s="236"/>
      <c r="J3" s="26"/>
      <c r="K3" s="26"/>
    </row>
    <row r="4" spans="2:11" ht="28.5" customHeight="1" x14ac:dyDescent="0.2">
      <c r="B4" s="128" t="s">
        <v>164</v>
      </c>
      <c r="C4" s="55" t="s">
        <v>108</v>
      </c>
      <c r="D4" s="55" t="s">
        <v>91</v>
      </c>
      <c r="E4" s="55" t="s">
        <v>17</v>
      </c>
      <c r="F4" s="55" t="s">
        <v>18</v>
      </c>
      <c r="G4" s="55" t="s">
        <v>19</v>
      </c>
      <c r="H4" s="55" t="s">
        <v>149</v>
      </c>
      <c r="I4" s="55" t="s">
        <v>53</v>
      </c>
    </row>
    <row r="5" spans="2:11" x14ac:dyDescent="0.2">
      <c r="B5" s="46" t="s">
        <v>55</v>
      </c>
      <c r="C5" s="57">
        <v>11955</v>
      </c>
      <c r="D5" s="57">
        <v>81826</v>
      </c>
      <c r="E5" s="57">
        <v>139941</v>
      </c>
      <c r="F5" s="57">
        <v>155456</v>
      </c>
      <c r="G5" s="57">
        <v>93993</v>
      </c>
      <c r="H5" s="57">
        <v>139294</v>
      </c>
      <c r="I5" s="57">
        <v>622465</v>
      </c>
    </row>
    <row r="6" spans="2:11" x14ac:dyDescent="0.2">
      <c r="B6" s="50" t="s">
        <v>56</v>
      </c>
      <c r="C6" s="59">
        <v>10936</v>
      </c>
      <c r="D6" s="59">
        <v>73652</v>
      </c>
      <c r="E6" s="59">
        <v>131438</v>
      </c>
      <c r="F6" s="59">
        <v>139169</v>
      </c>
      <c r="G6" s="59">
        <v>82730</v>
      </c>
      <c r="H6" s="59">
        <v>128835</v>
      </c>
      <c r="I6" s="59">
        <v>566760</v>
      </c>
    </row>
    <row r="7" spans="2:11" x14ac:dyDescent="0.2">
      <c r="B7" s="50" t="s">
        <v>59</v>
      </c>
      <c r="C7" s="59"/>
      <c r="D7" s="59">
        <v>4</v>
      </c>
      <c r="E7" s="59">
        <v>3</v>
      </c>
      <c r="F7" s="59">
        <v>317</v>
      </c>
      <c r="G7" s="59">
        <v>290</v>
      </c>
      <c r="H7" s="59">
        <v>458</v>
      </c>
      <c r="I7" s="59">
        <v>1072</v>
      </c>
    </row>
    <row r="8" spans="2:11" x14ac:dyDescent="0.2">
      <c r="B8" s="50" t="s">
        <v>60</v>
      </c>
      <c r="C8" s="59">
        <v>45</v>
      </c>
      <c r="D8" s="59">
        <v>821</v>
      </c>
      <c r="E8" s="59">
        <v>684</v>
      </c>
      <c r="F8" s="59">
        <v>495</v>
      </c>
      <c r="G8" s="59">
        <v>109</v>
      </c>
      <c r="H8" s="59">
        <v>38</v>
      </c>
      <c r="I8" s="59">
        <v>2192</v>
      </c>
    </row>
    <row r="9" spans="2:11" x14ac:dyDescent="0.2">
      <c r="B9" s="50" t="s">
        <v>61</v>
      </c>
      <c r="C9" s="59"/>
      <c r="D9" s="59"/>
      <c r="E9" s="59">
        <v>6</v>
      </c>
      <c r="F9" s="59">
        <v>28</v>
      </c>
      <c r="G9" s="59">
        <v>40</v>
      </c>
      <c r="H9" s="59">
        <v>18</v>
      </c>
      <c r="I9" s="59">
        <v>92</v>
      </c>
    </row>
    <row r="10" spans="2:11" x14ac:dyDescent="0.2">
      <c r="B10" s="50" t="s">
        <v>62</v>
      </c>
      <c r="C10" s="59">
        <v>27</v>
      </c>
      <c r="D10" s="59">
        <v>69</v>
      </c>
      <c r="E10" s="59">
        <v>78</v>
      </c>
      <c r="F10" s="59">
        <v>4565</v>
      </c>
      <c r="G10" s="59">
        <v>3516</v>
      </c>
      <c r="H10" s="59">
        <v>5240</v>
      </c>
      <c r="I10" s="59">
        <v>13495</v>
      </c>
    </row>
    <row r="11" spans="2:11" x14ac:dyDescent="0.2">
      <c r="B11" s="50" t="s">
        <v>63</v>
      </c>
      <c r="C11" s="59">
        <v>817</v>
      </c>
      <c r="D11" s="59">
        <v>4124</v>
      </c>
      <c r="E11" s="59">
        <v>2166</v>
      </c>
      <c r="F11" s="59">
        <v>3425</v>
      </c>
      <c r="G11" s="59">
        <v>2954</v>
      </c>
      <c r="H11" s="59">
        <v>1482</v>
      </c>
      <c r="I11" s="59">
        <v>14968</v>
      </c>
    </row>
    <row r="12" spans="2:11" x14ac:dyDescent="0.2">
      <c r="B12" s="50" t="s">
        <v>64</v>
      </c>
      <c r="C12" s="59">
        <v>49</v>
      </c>
      <c r="D12" s="59">
        <v>269</v>
      </c>
      <c r="E12" s="59">
        <v>375</v>
      </c>
      <c r="F12" s="59">
        <v>2094</v>
      </c>
      <c r="G12" s="59">
        <v>1592</v>
      </c>
      <c r="H12" s="59">
        <v>1838</v>
      </c>
      <c r="I12" s="59">
        <v>6217</v>
      </c>
    </row>
    <row r="13" spans="2:11" x14ac:dyDescent="0.2">
      <c r="B13" s="50" t="s">
        <v>65</v>
      </c>
      <c r="C13" s="59">
        <v>81</v>
      </c>
      <c r="D13" s="59">
        <v>1803</v>
      </c>
      <c r="E13" s="59">
        <v>1682</v>
      </c>
      <c r="F13" s="59">
        <v>3531</v>
      </c>
      <c r="G13" s="59">
        <v>2449</v>
      </c>
      <c r="H13" s="59">
        <v>1282</v>
      </c>
      <c r="I13" s="59">
        <v>10828</v>
      </c>
      <c r="J13" s="104"/>
      <c r="K13" s="104"/>
    </row>
    <row r="14" spans="2:11" x14ac:dyDescent="0.2">
      <c r="B14" s="50" t="s">
        <v>66</v>
      </c>
      <c r="C14" s="59"/>
      <c r="D14" s="59">
        <v>1084</v>
      </c>
      <c r="E14" s="59">
        <v>3509</v>
      </c>
      <c r="F14" s="59">
        <v>1832</v>
      </c>
      <c r="G14" s="59">
        <v>313</v>
      </c>
      <c r="H14" s="59">
        <v>103</v>
      </c>
      <c r="I14" s="59">
        <v>6841</v>
      </c>
    </row>
    <row r="15" spans="2:11" x14ac:dyDescent="0.2">
      <c r="B15" s="46" t="s">
        <v>71</v>
      </c>
      <c r="C15" s="57">
        <v>4</v>
      </c>
      <c r="D15" s="57">
        <v>332</v>
      </c>
      <c r="E15" s="57">
        <v>248</v>
      </c>
      <c r="F15" s="57">
        <v>431</v>
      </c>
      <c r="G15" s="57">
        <v>222</v>
      </c>
      <c r="H15" s="57">
        <v>209</v>
      </c>
      <c r="I15" s="57">
        <v>1446</v>
      </c>
    </row>
    <row r="16" spans="2:11" x14ac:dyDescent="0.2">
      <c r="B16" s="50" t="s">
        <v>72</v>
      </c>
      <c r="C16" s="59">
        <v>4</v>
      </c>
      <c r="D16" s="59">
        <v>78</v>
      </c>
      <c r="E16" s="59">
        <v>170</v>
      </c>
      <c r="F16" s="59">
        <v>364</v>
      </c>
      <c r="G16" s="59">
        <v>170</v>
      </c>
      <c r="H16" s="59">
        <v>79</v>
      </c>
      <c r="I16" s="59">
        <v>865</v>
      </c>
    </row>
    <row r="17" spans="2:9" x14ac:dyDescent="0.2">
      <c r="B17" s="64" t="s">
        <v>75</v>
      </c>
      <c r="C17" s="286"/>
      <c r="D17" s="286">
        <v>254</v>
      </c>
      <c r="E17" s="286">
        <v>78</v>
      </c>
      <c r="F17" s="286">
        <v>67</v>
      </c>
      <c r="G17" s="286">
        <v>52</v>
      </c>
      <c r="H17" s="286">
        <v>130</v>
      </c>
      <c r="I17" s="286">
        <v>581</v>
      </c>
    </row>
    <row r="18" spans="2:9" x14ac:dyDescent="0.2">
      <c r="B18" s="46" t="s">
        <v>67</v>
      </c>
      <c r="C18" s="57">
        <v>13</v>
      </c>
      <c r="D18" s="57">
        <v>193</v>
      </c>
      <c r="E18" s="57">
        <v>267</v>
      </c>
      <c r="F18" s="57">
        <v>267</v>
      </c>
      <c r="G18" s="57">
        <v>67</v>
      </c>
      <c r="H18" s="57">
        <v>42</v>
      </c>
      <c r="I18" s="57">
        <v>849</v>
      </c>
    </row>
    <row r="19" spans="2:9" x14ac:dyDescent="0.2">
      <c r="B19" s="64" t="s">
        <v>70</v>
      </c>
      <c r="C19" s="286">
        <v>13</v>
      </c>
      <c r="D19" s="286">
        <v>193</v>
      </c>
      <c r="E19" s="286">
        <v>267</v>
      </c>
      <c r="F19" s="286">
        <v>267</v>
      </c>
      <c r="G19" s="286">
        <v>67</v>
      </c>
      <c r="H19" s="286">
        <v>42</v>
      </c>
      <c r="I19" s="286">
        <v>849</v>
      </c>
    </row>
    <row r="20" spans="2:9" x14ac:dyDescent="0.2">
      <c r="B20" s="46" t="s">
        <v>168</v>
      </c>
      <c r="C20" s="57"/>
      <c r="D20" s="57">
        <v>67</v>
      </c>
      <c r="E20" s="57"/>
      <c r="F20" s="57"/>
      <c r="G20" s="57"/>
      <c r="H20" s="57"/>
      <c r="I20" s="57">
        <v>67</v>
      </c>
    </row>
    <row r="21" spans="2:9" x14ac:dyDescent="0.2">
      <c r="B21" s="281" t="s">
        <v>193</v>
      </c>
      <c r="C21" s="281">
        <v>11972</v>
      </c>
      <c r="D21" s="281">
        <v>82418</v>
      </c>
      <c r="E21" s="281">
        <v>140456</v>
      </c>
      <c r="F21" s="281">
        <v>156154</v>
      </c>
      <c r="G21" s="281">
        <v>94282</v>
      </c>
      <c r="H21" s="281">
        <v>139545</v>
      </c>
      <c r="I21" s="281">
        <v>624827</v>
      </c>
    </row>
    <row r="24" spans="2:9" x14ac:dyDescent="0.2">
      <c r="E24" s="195"/>
      <c r="F24" s="195"/>
    </row>
  </sheetData>
  <mergeCells count="3">
    <mergeCell ref="B1:I1"/>
    <mergeCell ref="B2:I2"/>
    <mergeCell ref="B3:I3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E096-FF6D-4E46-A75E-AB205A397C61}">
  <dimension ref="B1:K27"/>
  <sheetViews>
    <sheetView showGridLines="0" workbookViewId="0">
      <selection activeCell="B2" sqref="B2:G2"/>
    </sheetView>
  </sheetViews>
  <sheetFormatPr defaultRowHeight="12.75" x14ac:dyDescent="0.2"/>
  <cols>
    <col min="1" max="1" width="9.140625" style="1"/>
    <col min="2" max="2" width="36.5703125" style="1" bestFit="1" customWidth="1"/>
    <col min="3" max="3" width="19" style="1" bestFit="1" customWidth="1"/>
    <col min="4" max="4" width="13.85546875" style="1" bestFit="1" customWidth="1"/>
    <col min="5" max="5" width="16.42578125" style="1" bestFit="1" customWidth="1"/>
    <col min="6" max="6" width="17.85546875" style="1" bestFit="1" customWidth="1"/>
    <col min="7" max="7" width="11.140625" style="1" bestFit="1" customWidth="1"/>
    <col min="8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28" t="s">
        <v>138</v>
      </c>
      <c r="C1" s="228"/>
      <c r="D1" s="228"/>
      <c r="E1" s="228"/>
      <c r="F1" s="228"/>
      <c r="G1" s="228"/>
      <c r="H1" s="3"/>
      <c r="I1" s="3"/>
      <c r="J1" s="3"/>
      <c r="K1" s="3"/>
    </row>
    <row r="2" spans="2:11" x14ac:dyDescent="0.2">
      <c r="B2" s="228" t="s">
        <v>275</v>
      </c>
      <c r="C2" s="228"/>
      <c r="D2" s="228"/>
      <c r="E2" s="228"/>
      <c r="F2" s="228"/>
      <c r="G2" s="228"/>
      <c r="H2" s="3"/>
      <c r="I2" s="3"/>
      <c r="J2" s="3"/>
      <c r="K2" s="3"/>
    </row>
    <row r="3" spans="2:11" ht="15" x14ac:dyDescent="0.25">
      <c r="B3" s="236" t="s">
        <v>216</v>
      </c>
      <c r="C3" s="236"/>
      <c r="D3" s="236"/>
      <c r="E3" s="236"/>
      <c r="F3" s="236"/>
      <c r="G3" s="236"/>
      <c r="H3" s="26"/>
      <c r="I3" s="26"/>
      <c r="J3" s="26"/>
      <c r="K3" s="26"/>
    </row>
    <row r="4" spans="2:11" ht="15" customHeight="1" x14ac:dyDescent="0.2">
      <c r="B4" s="45" t="s">
        <v>110</v>
      </c>
      <c r="C4" s="156" t="s">
        <v>96</v>
      </c>
      <c r="D4" s="156" t="s">
        <v>92</v>
      </c>
      <c r="E4" s="156" t="s">
        <v>89</v>
      </c>
      <c r="F4" s="157" t="s">
        <v>90</v>
      </c>
      <c r="G4" s="157" t="s">
        <v>154</v>
      </c>
    </row>
    <row r="5" spans="2:11" x14ac:dyDescent="0.2">
      <c r="B5" s="46" t="s">
        <v>55</v>
      </c>
      <c r="C5" s="47">
        <v>1054862</v>
      </c>
      <c r="D5" s="47">
        <v>1125712</v>
      </c>
      <c r="E5" s="48">
        <v>24723516128.920021</v>
      </c>
      <c r="F5" s="48">
        <v>23437.678226080807</v>
      </c>
      <c r="G5" s="49">
        <v>0.73129523042342826</v>
      </c>
    </row>
    <row r="6" spans="2:11" x14ac:dyDescent="0.2">
      <c r="B6" s="50" t="s">
        <v>58</v>
      </c>
      <c r="C6" s="38">
        <v>339314</v>
      </c>
      <c r="D6" s="38">
        <v>357016</v>
      </c>
      <c r="E6" s="39">
        <v>7639054356.1700287</v>
      </c>
      <c r="F6" s="39">
        <v>22513.2306835852</v>
      </c>
      <c r="G6" s="51">
        <v>0.23192796912962699</v>
      </c>
    </row>
    <row r="7" spans="2:11" x14ac:dyDescent="0.2">
      <c r="B7" s="50" t="s">
        <v>63</v>
      </c>
      <c r="C7" s="38">
        <v>277809</v>
      </c>
      <c r="D7" s="38">
        <v>297731</v>
      </c>
      <c r="E7" s="39">
        <v>5524486568.6299887</v>
      </c>
      <c r="F7" s="39">
        <v>19885.916470056723</v>
      </c>
      <c r="G7" s="51">
        <v>0.19341471020047551</v>
      </c>
    </row>
    <row r="8" spans="2:11" x14ac:dyDescent="0.2">
      <c r="B8" s="50" t="s">
        <v>61</v>
      </c>
      <c r="C8" s="38">
        <v>128405</v>
      </c>
      <c r="D8" s="38">
        <v>133465</v>
      </c>
      <c r="E8" s="39">
        <v>1889989775.4200025</v>
      </c>
      <c r="F8" s="39">
        <v>14718.97336879407</v>
      </c>
      <c r="G8" s="51">
        <v>8.6702742733898941E-2</v>
      </c>
    </row>
    <row r="9" spans="2:11" x14ac:dyDescent="0.2">
      <c r="B9" s="50" t="s">
        <v>62</v>
      </c>
      <c r="C9" s="38">
        <v>68840</v>
      </c>
      <c r="D9" s="38">
        <v>71541</v>
      </c>
      <c r="E9" s="39">
        <v>2982972327.9899983</v>
      </c>
      <c r="F9" s="39">
        <v>43331.962928384637</v>
      </c>
      <c r="G9" s="51">
        <v>4.6475112710642225E-2</v>
      </c>
    </row>
    <row r="10" spans="2:11" x14ac:dyDescent="0.2">
      <c r="B10" s="50" t="s">
        <v>66</v>
      </c>
      <c r="C10" s="38">
        <v>51237</v>
      </c>
      <c r="D10" s="38">
        <v>53483</v>
      </c>
      <c r="E10" s="39">
        <v>1293624930.4100003</v>
      </c>
      <c r="F10" s="39">
        <v>25247.866393621804</v>
      </c>
      <c r="G10" s="51">
        <v>3.4744111112554731E-2</v>
      </c>
    </row>
    <row r="11" spans="2:11" x14ac:dyDescent="0.2">
      <c r="B11" s="50" t="s">
        <v>65</v>
      </c>
      <c r="C11" s="38">
        <v>47234</v>
      </c>
      <c r="D11" s="38">
        <v>56846</v>
      </c>
      <c r="E11" s="39">
        <v>1180413208.1800017</v>
      </c>
      <c r="F11" s="39">
        <v>24990.752597281655</v>
      </c>
      <c r="G11" s="51">
        <v>3.6928813647407327E-2</v>
      </c>
    </row>
    <row r="12" spans="2:11" x14ac:dyDescent="0.2">
      <c r="B12" s="50" t="s">
        <v>59</v>
      </c>
      <c r="C12" s="38">
        <v>45242</v>
      </c>
      <c r="D12" s="38">
        <v>47540</v>
      </c>
      <c r="E12" s="39">
        <v>1452413831.9800012</v>
      </c>
      <c r="F12" s="39">
        <v>32103.218955395456</v>
      </c>
      <c r="G12" s="51">
        <v>3.0883365598243402E-2</v>
      </c>
    </row>
    <row r="13" spans="2:11" x14ac:dyDescent="0.2">
      <c r="B13" s="50" t="s">
        <v>64</v>
      </c>
      <c r="C13" s="38">
        <v>41141</v>
      </c>
      <c r="D13" s="38">
        <v>49081</v>
      </c>
      <c r="E13" s="39">
        <v>1098686125.4099989</v>
      </c>
      <c r="F13" s="39">
        <v>26705.38211054663</v>
      </c>
      <c r="G13" s="51">
        <v>3.1884443982486001E-2</v>
      </c>
      <c r="H13" s="104"/>
      <c r="I13" s="104"/>
      <c r="J13" s="104"/>
      <c r="K13" s="104"/>
    </row>
    <row r="14" spans="2:11" x14ac:dyDescent="0.2">
      <c r="B14" s="50" t="s">
        <v>57</v>
      </c>
      <c r="C14" s="38">
        <v>34738</v>
      </c>
      <c r="D14" s="38">
        <v>36430</v>
      </c>
      <c r="E14" s="39">
        <v>818320495.65000021</v>
      </c>
      <c r="F14" s="39">
        <v>23556.926007542181</v>
      </c>
      <c r="G14" s="51">
        <v>2.3665986721581978E-2</v>
      </c>
    </row>
    <row r="15" spans="2:11" x14ac:dyDescent="0.2">
      <c r="B15" s="50" t="s">
        <v>60</v>
      </c>
      <c r="C15" s="38">
        <v>18342</v>
      </c>
      <c r="D15" s="38">
        <v>19078</v>
      </c>
      <c r="E15" s="39">
        <v>721707716.55000043</v>
      </c>
      <c r="F15" s="39">
        <v>39347.274918220501</v>
      </c>
      <c r="G15" s="51">
        <v>1.2393623241129316E-2</v>
      </c>
    </row>
    <row r="16" spans="2:11" x14ac:dyDescent="0.2">
      <c r="B16" s="50" t="s">
        <v>56</v>
      </c>
      <c r="C16" s="38">
        <v>2560</v>
      </c>
      <c r="D16" s="38">
        <v>3501</v>
      </c>
      <c r="E16" s="39">
        <v>121846792.53000002</v>
      </c>
      <c r="F16" s="39">
        <v>47596.403332031259</v>
      </c>
      <c r="G16" s="51">
        <v>2.2743513453817869E-3</v>
      </c>
    </row>
    <row r="17" spans="2:7" x14ac:dyDescent="0.2">
      <c r="B17" s="46" t="s">
        <v>67</v>
      </c>
      <c r="C17" s="47">
        <v>344588</v>
      </c>
      <c r="D17" s="47">
        <v>356972</v>
      </c>
      <c r="E17" s="48">
        <v>8628772129.2499847</v>
      </c>
      <c r="F17" s="48">
        <v>25040.837548753861</v>
      </c>
      <c r="G17" s="49">
        <v>0.23189938545090752</v>
      </c>
    </row>
    <row r="18" spans="2:7" x14ac:dyDescent="0.2">
      <c r="B18" s="50" t="s">
        <v>70</v>
      </c>
      <c r="C18" s="38">
        <v>277539</v>
      </c>
      <c r="D18" s="38">
        <v>286109</v>
      </c>
      <c r="E18" s="39">
        <v>6846797520.3799868</v>
      </c>
      <c r="F18" s="39">
        <v>24669.677127827032</v>
      </c>
      <c r="G18" s="51">
        <v>0.18586472124416958</v>
      </c>
    </row>
    <row r="19" spans="2:7" x14ac:dyDescent="0.2">
      <c r="B19" s="50" t="s">
        <v>68</v>
      </c>
      <c r="C19" s="38">
        <v>60212</v>
      </c>
      <c r="D19" s="38">
        <v>63767</v>
      </c>
      <c r="E19" s="39">
        <v>1378280536.2399979</v>
      </c>
      <c r="F19" s="39">
        <v>22890.462636019362</v>
      </c>
      <c r="G19" s="51">
        <v>4.142489638416464E-2</v>
      </c>
    </row>
    <row r="20" spans="2:7" x14ac:dyDescent="0.2">
      <c r="B20" s="50" t="s">
        <v>69</v>
      </c>
      <c r="C20" s="38">
        <v>6837</v>
      </c>
      <c r="D20" s="38">
        <v>7096</v>
      </c>
      <c r="E20" s="39">
        <v>403694072.63000029</v>
      </c>
      <c r="F20" s="39">
        <v>59045.498410121443</v>
      </c>
      <c r="G20" s="51">
        <v>4.6097678225733105E-3</v>
      </c>
    </row>
    <row r="21" spans="2:7" x14ac:dyDescent="0.2">
      <c r="B21" s="46" t="s">
        <v>71</v>
      </c>
      <c r="C21" s="47">
        <v>45569</v>
      </c>
      <c r="D21" s="47">
        <v>47293</v>
      </c>
      <c r="E21" s="48">
        <v>766476810.49000001</v>
      </c>
      <c r="F21" s="48">
        <v>16820.136726502689</v>
      </c>
      <c r="G21" s="49">
        <v>3.0722907219977395E-2</v>
      </c>
    </row>
    <row r="22" spans="2:7" x14ac:dyDescent="0.2">
      <c r="B22" s="50" t="s">
        <v>73</v>
      </c>
      <c r="C22" s="38">
        <v>23578</v>
      </c>
      <c r="D22" s="38">
        <v>24648</v>
      </c>
      <c r="E22" s="39">
        <v>372459029.69000012</v>
      </c>
      <c r="F22" s="39">
        <v>15796.888187717368</v>
      </c>
      <c r="G22" s="51">
        <v>1.6012057115387113E-2</v>
      </c>
    </row>
    <row r="23" spans="2:7" x14ac:dyDescent="0.2">
      <c r="B23" s="50" t="s">
        <v>74</v>
      </c>
      <c r="C23" s="38">
        <v>13780</v>
      </c>
      <c r="D23" s="38">
        <v>14126</v>
      </c>
      <c r="E23" s="39">
        <v>273134770.99000001</v>
      </c>
      <c r="F23" s="39">
        <v>19821.100942670539</v>
      </c>
      <c r="G23" s="51">
        <v>9.1766601270674448E-3</v>
      </c>
    </row>
    <row r="24" spans="2:7" x14ac:dyDescent="0.2">
      <c r="B24" s="50" t="s">
        <v>75</v>
      </c>
      <c r="C24" s="38">
        <v>6183</v>
      </c>
      <c r="D24" s="38">
        <v>6372</v>
      </c>
      <c r="E24" s="39">
        <v>92318906.719999969</v>
      </c>
      <c r="F24" s="39">
        <v>14931.08632055636</v>
      </c>
      <c r="G24" s="51">
        <v>4.1394363818259778E-3</v>
      </c>
    </row>
    <row r="25" spans="2:7" x14ac:dyDescent="0.2">
      <c r="B25" s="50" t="s">
        <v>72</v>
      </c>
      <c r="C25" s="38">
        <v>2028</v>
      </c>
      <c r="D25" s="38">
        <v>2147</v>
      </c>
      <c r="E25" s="39">
        <v>28564103.09</v>
      </c>
      <c r="F25" s="39">
        <v>14084.863456607494</v>
      </c>
      <c r="G25" s="51">
        <v>1.3947535956968572E-3</v>
      </c>
    </row>
    <row r="26" spans="2:7" x14ac:dyDescent="0.2">
      <c r="B26" s="46" t="s">
        <v>274</v>
      </c>
      <c r="C26" s="47">
        <v>6582</v>
      </c>
      <c r="D26" s="47">
        <v>9363</v>
      </c>
      <c r="E26" s="48">
        <v>47622528.839999996</v>
      </c>
      <c r="F26" s="48">
        <v>7235.267219690063</v>
      </c>
      <c r="G26" s="49">
        <v>6.0824769056868526E-3</v>
      </c>
    </row>
    <row r="27" spans="2:7" x14ac:dyDescent="0.2">
      <c r="B27" s="52" t="s">
        <v>169</v>
      </c>
      <c r="C27" s="192">
        <v>1451601</v>
      </c>
      <c r="D27" s="192">
        <v>1539340</v>
      </c>
      <c r="E27" s="192">
        <v>34166387597.5</v>
      </c>
      <c r="F27" s="192">
        <v>23537.037793098709</v>
      </c>
      <c r="G27" s="183">
        <v>1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8877-DB78-49CF-BB8A-B266020642EA}">
  <dimension ref="B1:K27"/>
  <sheetViews>
    <sheetView showGridLines="0" workbookViewId="0">
      <selection activeCell="B2" sqref="B2:I2"/>
    </sheetView>
  </sheetViews>
  <sheetFormatPr defaultRowHeight="12.75" x14ac:dyDescent="0.2"/>
  <cols>
    <col min="1" max="1" width="9.140625" style="1"/>
    <col min="2" max="2" width="36.5703125" style="1" bestFit="1" customWidth="1"/>
    <col min="3" max="3" width="11.140625" style="1" customWidth="1"/>
    <col min="4" max="4" width="9.28515625" style="1" customWidth="1"/>
    <col min="5" max="5" width="8" style="1" customWidth="1"/>
    <col min="6" max="6" width="9.85546875" style="1" customWidth="1"/>
    <col min="7" max="7" width="7.85546875" style="1" bestFit="1" customWidth="1"/>
    <col min="8" max="8" width="11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28" t="s">
        <v>139</v>
      </c>
      <c r="C1" s="228"/>
      <c r="D1" s="228"/>
      <c r="E1" s="228"/>
      <c r="F1" s="228"/>
      <c r="G1" s="228"/>
      <c r="H1" s="228"/>
      <c r="I1" s="228"/>
      <c r="J1" s="3"/>
      <c r="K1" s="3"/>
    </row>
    <row r="2" spans="2:11" x14ac:dyDescent="0.2">
      <c r="B2" s="228" t="s">
        <v>277</v>
      </c>
      <c r="C2" s="228"/>
      <c r="D2" s="228"/>
      <c r="E2" s="228"/>
      <c r="F2" s="228"/>
      <c r="G2" s="228"/>
      <c r="H2" s="228"/>
      <c r="I2" s="228"/>
      <c r="J2" s="3"/>
      <c r="K2" s="3"/>
    </row>
    <row r="3" spans="2:11" ht="15" x14ac:dyDescent="0.25">
      <c r="B3" s="236" t="s">
        <v>216</v>
      </c>
      <c r="C3" s="236"/>
      <c r="D3" s="236"/>
      <c r="E3" s="236"/>
      <c r="F3" s="236"/>
      <c r="G3" s="236"/>
      <c r="H3" s="236"/>
      <c r="I3" s="236"/>
      <c r="J3" s="26"/>
      <c r="K3" s="26"/>
    </row>
    <row r="4" spans="2:11" ht="24" x14ac:dyDescent="0.2">
      <c r="B4" s="128" t="s">
        <v>164</v>
      </c>
      <c r="C4" s="55" t="s">
        <v>108</v>
      </c>
      <c r="D4" s="55" t="s">
        <v>91</v>
      </c>
      <c r="E4" s="55" t="s">
        <v>17</v>
      </c>
      <c r="F4" s="55" t="s">
        <v>18</v>
      </c>
      <c r="G4" s="55" t="s">
        <v>19</v>
      </c>
      <c r="H4" s="55" t="s">
        <v>149</v>
      </c>
      <c r="I4" s="55" t="s">
        <v>53</v>
      </c>
    </row>
    <row r="5" spans="2:11" x14ac:dyDescent="0.2">
      <c r="B5" s="56" t="s">
        <v>55</v>
      </c>
      <c r="C5" s="57">
        <v>69730</v>
      </c>
      <c r="D5" s="57">
        <v>204942</v>
      </c>
      <c r="E5" s="57">
        <v>342769</v>
      </c>
      <c r="F5" s="57">
        <v>353750</v>
      </c>
      <c r="G5" s="57">
        <v>81593</v>
      </c>
      <c r="H5" s="57">
        <v>72928</v>
      </c>
      <c r="I5" s="57">
        <v>1125712</v>
      </c>
    </row>
    <row r="6" spans="2:11" x14ac:dyDescent="0.2">
      <c r="B6" s="58" t="s">
        <v>56</v>
      </c>
      <c r="C6" s="59">
        <v>49</v>
      </c>
      <c r="D6" s="59">
        <v>183</v>
      </c>
      <c r="E6" s="59">
        <v>222</v>
      </c>
      <c r="F6" s="59">
        <v>1548</v>
      </c>
      <c r="G6" s="59">
        <v>997</v>
      </c>
      <c r="H6" s="59">
        <v>502</v>
      </c>
      <c r="I6" s="59">
        <v>3501</v>
      </c>
    </row>
    <row r="7" spans="2:11" x14ac:dyDescent="0.2">
      <c r="B7" s="58" t="s">
        <v>57</v>
      </c>
      <c r="C7" s="59">
        <v>1404</v>
      </c>
      <c r="D7" s="59">
        <v>4938</v>
      </c>
      <c r="E7" s="59">
        <v>12439</v>
      </c>
      <c r="F7" s="59">
        <v>12886</v>
      </c>
      <c r="G7" s="59">
        <v>2643</v>
      </c>
      <c r="H7" s="59">
        <v>2120</v>
      </c>
      <c r="I7" s="59">
        <v>36430</v>
      </c>
    </row>
    <row r="8" spans="2:11" x14ac:dyDescent="0.2">
      <c r="B8" s="58" t="s">
        <v>58</v>
      </c>
      <c r="C8" s="59">
        <v>21922</v>
      </c>
      <c r="D8" s="59">
        <v>46525</v>
      </c>
      <c r="E8" s="59">
        <v>115178</v>
      </c>
      <c r="F8" s="59">
        <v>133038</v>
      </c>
      <c r="G8" s="59">
        <v>20101</v>
      </c>
      <c r="H8" s="59">
        <v>20252</v>
      </c>
      <c r="I8" s="59">
        <v>357016</v>
      </c>
    </row>
    <row r="9" spans="2:11" x14ac:dyDescent="0.2">
      <c r="B9" s="58" t="s">
        <v>59</v>
      </c>
      <c r="C9" s="59">
        <v>1596</v>
      </c>
      <c r="D9" s="59">
        <v>5357</v>
      </c>
      <c r="E9" s="59">
        <v>7456</v>
      </c>
      <c r="F9" s="59">
        <v>19139</v>
      </c>
      <c r="G9" s="59">
        <v>8333</v>
      </c>
      <c r="H9" s="59">
        <v>5659</v>
      </c>
      <c r="I9" s="59">
        <v>47540</v>
      </c>
    </row>
    <row r="10" spans="2:11" x14ac:dyDescent="0.2">
      <c r="B10" s="58" t="s">
        <v>60</v>
      </c>
      <c r="C10" s="59">
        <v>271</v>
      </c>
      <c r="D10" s="59">
        <v>1413</v>
      </c>
      <c r="E10" s="59">
        <v>2635</v>
      </c>
      <c r="F10" s="59">
        <v>7656</v>
      </c>
      <c r="G10" s="59">
        <v>3902</v>
      </c>
      <c r="H10" s="59">
        <v>3201</v>
      </c>
      <c r="I10" s="59">
        <v>19078</v>
      </c>
    </row>
    <row r="11" spans="2:11" x14ac:dyDescent="0.2">
      <c r="B11" s="58" t="s">
        <v>61</v>
      </c>
      <c r="C11" s="59">
        <v>8174</v>
      </c>
      <c r="D11" s="59">
        <v>55196</v>
      </c>
      <c r="E11" s="59">
        <v>46315</v>
      </c>
      <c r="F11" s="59">
        <v>16948</v>
      </c>
      <c r="G11" s="59">
        <v>3638</v>
      </c>
      <c r="H11" s="59">
        <v>3194</v>
      </c>
      <c r="I11" s="59">
        <v>133465</v>
      </c>
    </row>
    <row r="12" spans="2:11" x14ac:dyDescent="0.2">
      <c r="B12" s="58" t="s">
        <v>62</v>
      </c>
      <c r="C12" s="59">
        <v>1703</v>
      </c>
      <c r="D12" s="59">
        <v>6059</v>
      </c>
      <c r="E12" s="59">
        <v>10896</v>
      </c>
      <c r="F12" s="59">
        <v>27075</v>
      </c>
      <c r="G12" s="59">
        <v>11841</v>
      </c>
      <c r="H12" s="59">
        <v>13967</v>
      </c>
      <c r="I12" s="59">
        <v>71541</v>
      </c>
    </row>
    <row r="13" spans="2:11" x14ac:dyDescent="0.2">
      <c r="B13" s="58" t="s">
        <v>63</v>
      </c>
      <c r="C13" s="59">
        <v>25891</v>
      </c>
      <c r="D13" s="59">
        <v>62851</v>
      </c>
      <c r="E13" s="59">
        <v>111576</v>
      </c>
      <c r="F13" s="59">
        <v>67269</v>
      </c>
      <c r="G13" s="59">
        <v>15952</v>
      </c>
      <c r="H13" s="59">
        <v>14192</v>
      </c>
      <c r="I13" s="59">
        <v>297731</v>
      </c>
      <c r="J13" s="104"/>
      <c r="K13" s="104"/>
    </row>
    <row r="14" spans="2:11" x14ac:dyDescent="0.2">
      <c r="B14" s="58" t="s">
        <v>64</v>
      </c>
      <c r="C14" s="59">
        <v>4675</v>
      </c>
      <c r="D14" s="59">
        <v>10864</v>
      </c>
      <c r="E14" s="59">
        <v>9135</v>
      </c>
      <c r="F14" s="59">
        <v>14881</v>
      </c>
      <c r="G14" s="59">
        <v>5400</v>
      </c>
      <c r="H14" s="59">
        <v>4126</v>
      </c>
      <c r="I14" s="59">
        <v>49081</v>
      </c>
    </row>
    <row r="15" spans="2:11" x14ac:dyDescent="0.2">
      <c r="B15" s="58" t="s">
        <v>65</v>
      </c>
      <c r="C15" s="59">
        <v>1434</v>
      </c>
      <c r="D15" s="59">
        <v>4959</v>
      </c>
      <c r="E15" s="59">
        <v>11881</v>
      </c>
      <c r="F15" s="59">
        <v>32898</v>
      </c>
      <c r="G15" s="59">
        <v>3866</v>
      </c>
      <c r="H15" s="59">
        <v>1808</v>
      </c>
      <c r="I15" s="59">
        <v>56846</v>
      </c>
    </row>
    <row r="16" spans="2:11" x14ac:dyDescent="0.2">
      <c r="B16" s="58" t="s">
        <v>66</v>
      </c>
      <c r="C16" s="59">
        <v>2611</v>
      </c>
      <c r="D16" s="59">
        <v>6597</v>
      </c>
      <c r="E16" s="59">
        <v>15036</v>
      </c>
      <c r="F16" s="59">
        <v>20412</v>
      </c>
      <c r="G16" s="59">
        <v>4920</v>
      </c>
      <c r="H16" s="59">
        <v>3907</v>
      </c>
      <c r="I16" s="59">
        <v>53483</v>
      </c>
    </row>
    <row r="17" spans="2:9" x14ac:dyDescent="0.2">
      <c r="B17" s="56" t="s">
        <v>67</v>
      </c>
      <c r="C17" s="57">
        <v>17463</v>
      </c>
      <c r="D17" s="57">
        <v>38702</v>
      </c>
      <c r="E17" s="57">
        <v>109914</v>
      </c>
      <c r="F17" s="57">
        <v>133385</v>
      </c>
      <c r="G17" s="57">
        <v>31134</v>
      </c>
      <c r="H17" s="57">
        <v>26374</v>
      </c>
      <c r="I17" s="57">
        <v>356972</v>
      </c>
    </row>
    <row r="18" spans="2:9" x14ac:dyDescent="0.2">
      <c r="B18" s="58" t="s">
        <v>68</v>
      </c>
      <c r="C18" s="59">
        <v>4189</v>
      </c>
      <c r="D18" s="59">
        <v>9592</v>
      </c>
      <c r="E18" s="59">
        <v>19484</v>
      </c>
      <c r="F18" s="59">
        <v>21328</v>
      </c>
      <c r="G18" s="59">
        <v>5316</v>
      </c>
      <c r="H18" s="59">
        <v>3858</v>
      </c>
      <c r="I18" s="59">
        <v>63767</v>
      </c>
    </row>
    <row r="19" spans="2:9" x14ac:dyDescent="0.2">
      <c r="B19" s="58" t="s">
        <v>69</v>
      </c>
      <c r="C19" s="59">
        <v>162</v>
      </c>
      <c r="D19" s="59">
        <v>231</v>
      </c>
      <c r="E19" s="59">
        <v>424</v>
      </c>
      <c r="F19" s="59">
        <v>1830</v>
      </c>
      <c r="G19" s="59">
        <v>1939</v>
      </c>
      <c r="H19" s="59">
        <v>2510</v>
      </c>
      <c r="I19" s="59">
        <v>7096</v>
      </c>
    </row>
    <row r="20" spans="2:9" x14ac:dyDescent="0.2">
      <c r="B20" s="58" t="s">
        <v>70</v>
      </c>
      <c r="C20" s="59">
        <v>13112</v>
      </c>
      <c r="D20" s="59">
        <v>28879</v>
      </c>
      <c r="E20" s="59">
        <v>90006</v>
      </c>
      <c r="F20" s="59">
        <v>110227</v>
      </c>
      <c r="G20" s="59">
        <v>23879</v>
      </c>
      <c r="H20" s="59">
        <v>20006</v>
      </c>
      <c r="I20" s="59">
        <v>286109</v>
      </c>
    </row>
    <row r="21" spans="2:9" x14ac:dyDescent="0.2">
      <c r="B21" s="56" t="s">
        <v>71</v>
      </c>
      <c r="C21" s="57">
        <v>3846</v>
      </c>
      <c r="D21" s="57">
        <v>10190</v>
      </c>
      <c r="E21" s="57">
        <v>15229</v>
      </c>
      <c r="F21" s="57">
        <v>15123</v>
      </c>
      <c r="G21" s="57">
        <v>1853</v>
      </c>
      <c r="H21" s="57">
        <v>1052</v>
      </c>
      <c r="I21" s="57">
        <v>47293</v>
      </c>
    </row>
    <row r="22" spans="2:9" x14ac:dyDescent="0.2">
      <c r="B22" s="58" t="s">
        <v>72</v>
      </c>
      <c r="C22" s="59">
        <v>434</v>
      </c>
      <c r="D22" s="59">
        <v>461</v>
      </c>
      <c r="E22" s="59">
        <v>697</v>
      </c>
      <c r="F22" s="59">
        <v>473</v>
      </c>
      <c r="G22" s="59">
        <v>53</v>
      </c>
      <c r="H22" s="59">
        <v>29</v>
      </c>
      <c r="I22" s="59">
        <v>2147</v>
      </c>
    </row>
    <row r="23" spans="2:9" x14ac:dyDescent="0.2">
      <c r="B23" s="58" t="s">
        <v>73</v>
      </c>
      <c r="C23" s="59">
        <v>2595</v>
      </c>
      <c r="D23" s="59">
        <v>6592</v>
      </c>
      <c r="E23" s="59">
        <v>8666</v>
      </c>
      <c r="F23" s="59">
        <v>5375</v>
      </c>
      <c r="G23" s="59">
        <v>898</v>
      </c>
      <c r="H23" s="59">
        <v>522</v>
      </c>
      <c r="I23" s="59">
        <v>24648</v>
      </c>
    </row>
    <row r="24" spans="2:9" x14ac:dyDescent="0.2">
      <c r="B24" s="58" t="s">
        <v>74</v>
      </c>
      <c r="C24" s="59">
        <v>449</v>
      </c>
      <c r="D24" s="59">
        <v>1280</v>
      </c>
      <c r="E24" s="59">
        <v>3504</v>
      </c>
      <c r="F24" s="59">
        <v>7798</v>
      </c>
      <c r="G24" s="59">
        <v>702</v>
      </c>
      <c r="H24" s="59">
        <v>393</v>
      </c>
      <c r="I24" s="59">
        <v>14126</v>
      </c>
    </row>
    <row r="25" spans="2:9" x14ac:dyDescent="0.2">
      <c r="B25" s="58" t="s">
        <v>75</v>
      </c>
      <c r="C25" s="59">
        <v>368</v>
      </c>
      <c r="D25" s="59">
        <v>1857</v>
      </c>
      <c r="E25" s="59">
        <v>2362</v>
      </c>
      <c r="F25" s="59">
        <v>1477</v>
      </c>
      <c r="G25" s="59">
        <v>200</v>
      </c>
      <c r="H25" s="59">
        <v>108</v>
      </c>
      <c r="I25" s="59">
        <v>6372</v>
      </c>
    </row>
    <row r="26" spans="2:9" x14ac:dyDescent="0.2">
      <c r="B26" s="56" t="s">
        <v>168</v>
      </c>
      <c r="C26" s="57">
        <v>3958</v>
      </c>
      <c r="D26" s="57">
        <v>4736</v>
      </c>
      <c r="E26" s="57">
        <v>589</v>
      </c>
      <c r="F26" s="57">
        <v>77</v>
      </c>
      <c r="G26" s="57">
        <v>3</v>
      </c>
      <c r="H26" s="57"/>
      <c r="I26" s="57">
        <v>9363</v>
      </c>
    </row>
    <row r="27" spans="2:9" x14ac:dyDescent="0.2">
      <c r="B27" s="193" t="s">
        <v>193</v>
      </c>
      <c r="C27" s="194">
        <v>94997</v>
      </c>
      <c r="D27" s="194">
        <v>258570</v>
      </c>
      <c r="E27" s="194">
        <v>468501</v>
      </c>
      <c r="F27" s="194">
        <v>502335</v>
      </c>
      <c r="G27" s="194">
        <v>114583</v>
      </c>
      <c r="H27" s="194">
        <v>100354</v>
      </c>
      <c r="I27" s="194">
        <v>1539340</v>
      </c>
    </row>
  </sheetData>
  <mergeCells count="3">
    <mergeCell ref="B2:I2"/>
    <mergeCell ref="B1:I1"/>
    <mergeCell ref="B3:I3"/>
  </mergeCell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F17"/>
  <sheetViews>
    <sheetView showGridLines="0" workbookViewId="0">
      <selection activeCell="B2" sqref="B2:F2"/>
    </sheetView>
  </sheetViews>
  <sheetFormatPr defaultRowHeight="12.75" x14ac:dyDescent="0.2"/>
  <cols>
    <col min="1" max="1" width="9.140625" style="1"/>
    <col min="2" max="2" width="11.85546875" style="1" customWidth="1"/>
    <col min="3" max="3" width="8" style="1" customWidth="1"/>
    <col min="4" max="4" width="8.42578125" style="1" customWidth="1"/>
    <col min="5" max="5" width="7.85546875" style="1" bestFit="1" customWidth="1"/>
    <col min="6" max="6" width="9.5703125" style="1" customWidth="1"/>
    <col min="7" max="16384" width="9.140625" style="1"/>
  </cols>
  <sheetData>
    <row r="1" spans="2:6" ht="16.5" customHeight="1" x14ac:dyDescent="0.2">
      <c r="B1" s="205" t="s">
        <v>140</v>
      </c>
      <c r="C1" s="205"/>
      <c r="D1" s="205"/>
      <c r="E1" s="205"/>
      <c r="F1" s="205"/>
    </row>
    <row r="2" spans="2:6" ht="24" customHeight="1" x14ac:dyDescent="0.2">
      <c r="B2" s="250" t="s">
        <v>76</v>
      </c>
      <c r="C2" s="250"/>
      <c r="D2" s="250"/>
      <c r="E2" s="250"/>
      <c r="F2" s="250"/>
    </row>
    <row r="3" spans="2:6" x14ac:dyDescent="0.2">
      <c r="B3" s="218" t="s">
        <v>216</v>
      </c>
      <c r="C3" s="218"/>
      <c r="D3" s="218"/>
      <c r="E3" s="218"/>
      <c r="F3" s="218"/>
    </row>
    <row r="4" spans="2:6" ht="24.75" customHeight="1" x14ac:dyDescent="0.2">
      <c r="B4" s="251" t="s">
        <v>0</v>
      </c>
      <c r="C4" s="252" t="s">
        <v>111</v>
      </c>
      <c r="D4" s="252"/>
      <c r="E4" s="249" t="s">
        <v>112</v>
      </c>
      <c r="F4" s="249"/>
    </row>
    <row r="5" spans="2:6" x14ac:dyDescent="0.2">
      <c r="B5" s="251"/>
      <c r="C5" s="124">
        <v>2020</v>
      </c>
      <c r="D5" s="124">
        <v>2021</v>
      </c>
      <c r="E5" s="132" t="s">
        <v>93</v>
      </c>
      <c r="F5" s="132" t="s">
        <v>94</v>
      </c>
    </row>
    <row r="6" spans="2:6" x14ac:dyDescent="0.2">
      <c r="B6" s="37" t="s">
        <v>1</v>
      </c>
      <c r="C6" s="33">
        <v>91388</v>
      </c>
      <c r="D6" s="33">
        <v>90873</v>
      </c>
      <c r="E6" s="33">
        <f>+(D6-C6)</f>
        <v>-515</v>
      </c>
      <c r="F6" s="110">
        <f>+E6/C6</f>
        <v>-5.6353131702192851E-3</v>
      </c>
    </row>
    <row r="7" spans="2:6" x14ac:dyDescent="0.2">
      <c r="B7" s="37" t="s">
        <v>2</v>
      </c>
      <c r="C7" s="33">
        <v>91880</v>
      </c>
      <c r="D7" s="33">
        <v>91511</v>
      </c>
      <c r="E7" s="33">
        <f>+(D7-C7)</f>
        <v>-369</v>
      </c>
      <c r="F7" s="110">
        <f>+E7/C7</f>
        <v>-4.016107966913365E-3</v>
      </c>
    </row>
    <row r="8" spans="2:6" x14ac:dyDescent="0.2">
      <c r="B8" s="37" t="s">
        <v>3</v>
      </c>
      <c r="C8" s="33">
        <v>92233</v>
      </c>
      <c r="D8" s="33">
        <v>94486</v>
      </c>
      <c r="E8" s="33">
        <f>+(D8-C8)</f>
        <v>2253</v>
      </c>
      <c r="F8" s="110">
        <f>+E8/C8</f>
        <v>2.4427265729185865E-2</v>
      </c>
    </row>
    <row r="9" spans="2:6" x14ac:dyDescent="0.2">
      <c r="B9" s="37" t="s">
        <v>4</v>
      </c>
      <c r="C9" s="33">
        <v>69028</v>
      </c>
      <c r="D9" s="33">
        <v>96267</v>
      </c>
      <c r="E9" s="33">
        <f>+(D9-C9)</f>
        <v>27239</v>
      </c>
      <c r="F9" s="110">
        <f>+E9/C9</f>
        <v>0.3946079851654401</v>
      </c>
    </row>
    <row r="10" spans="2:6" x14ac:dyDescent="0.2">
      <c r="B10" s="37" t="s">
        <v>5</v>
      </c>
      <c r="C10" s="33">
        <v>68985</v>
      </c>
      <c r="D10" s="33">
        <v>97864</v>
      </c>
      <c r="E10" s="33">
        <f>+(D10-C10)</f>
        <v>28879</v>
      </c>
      <c r="F10" s="110">
        <f>+E10/C10</f>
        <v>0.41862723780532002</v>
      </c>
    </row>
    <row r="11" spans="2:6" x14ac:dyDescent="0.2">
      <c r="B11" s="37" t="s">
        <v>6</v>
      </c>
      <c r="C11" s="33">
        <v>79694</v>
      </c>
      <c r="D11" s="140"/>
      <c r="E11" s="140"/>
      <c r="F11" s="140"/>
    </row>
    <row r="12" spans="2:6" x14ac:dyDescent="0.2">
      <c r="B12" s="37" t="s">
        <v>7</v>
      </c>
      <c r="C12" s="33">
        <v>83459</v>
      </c>
      <c r="D12" s="140"/>
      <c r="E12" s="140"/>
      <c r="F12" s="140"/>
    </row>
    <row r="13" spans="2:6" x14ac:dyDescent="0.2">
      <c r="B13" s="37" t="s">
        <v>8</v>
      </c>
      <c r="C13" s="33">
        <v>84866</v>
      </c>
      <c r="D13" s="140"/>
      <c r="E13" s="140"/>
      <c r="F13" s="140"/>
    </row>
    <row r="14" spans="2:6" x14ac:dyDescent="0.2">
      <c r="B14" s="37" t="s">
        <v>9</v>
      </c>
      <c r="C14" s="33">
        <v>86422</v>
      </c>
      <c r="D14" s="140"/>
      <c r="E14" s="140"/>
      <c r="F14" s="140"/>
    </row>
    <row r="15" spans="2:6" x14ac:dyDescent="0.2">
      <c r="B15" s="37" t="s">
        <v>10</v>
      </c>
      <c r="C15" s="33">
        <v>88004</v>
      </c>
      <c r="D15" s="140"/>
      <c r="E15" s="140"/>
      <c r="F15" s="140"/>
    </row>
    <row r="16" spans="2:6" x14ac:dyDescent="0.2">
      <c r="B16" s="37" t="s">
        <v>11</v>
      </c>
      <c r="C16" s="33">
        <v>89202</v>
      </c>
      <c r="D16" s="140"/>
      <c r="E16" s="140"/>
      <c r="F16" s="140"/>
    </row>
    <row r="17" spans="2:6" x14ac:dyDescent="0.2">
      <c r="B17" s="37" t="s">
        <v>12</v>
      </c>
      <c r="C17" s="33">
        <v>89965</v>
      </c>
      <c r="D17" s="140"/>
      <c r="E17" s="140"/>
      <c r="F17" s="140"/>
    </row>
  </sheetData>
  <mergeCells count="6">
    <mergeCell ref="E4:F4"/>
    <mergeCell ref="B3:F3"/>
    <mergeCell ref="B2:F2"/>
    <mergeCell ref="B1:F1"/>
    <mergeCell ref="B4:B5"/>
    <mergeCell ref="C4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D38"/>
  <sheetViews>
    <sheetView showGridLines="0" workbookViewId="0">
      <selection activeCell="B2" sqref="B2:D2"/>
    </sheetView>
  </sheetViews>
  <sheetFormatPr defaultRowHeight="12.75" x14ac:dyDescent="0.2"/>
  <cols>
    <col min="1" max="1" width="9.140625" style="1"/>
    <col min="2" max="2" width="28.85546875" style="1" bestFit="1" customWidth="1"/>
    <col min="3" max="3" width="18.42578125" style="1" bestFit="1" customWidth="1"/>
    <col min="4" max="4" width="21.5703125" style="1" bestFit="1" customWidth="1"/>
    <col min="5" max="16384" width="9.140625" style="1"/>
  </cols>
  <sheetData>
    <row r="1" spans="2:4" x14ac:dyDescent="0.2">
      <c r="B1" s="228" t="s">
        <v>141</v>
      </c>
      <c r="C1" s="228"/>
      <c r="D1" s="228"/>
    </row>
    <row r="2" spans="2:4" x14ac:dyDescent="0.2">
      <c r="B2" s="228" t="s">
        <v>136</v>
      </c>
      <c r="C2" s="228"/>
      <c r="D2" s="228"/>
    </row>
    <row r="3" spans="2:4" x14ac:dyDescent="0.2">
      <c r="B3" s="238" t="s">
        <v>216</v>
      </c>
      <c r="C3" s="238"/>
      <c r="D3" s="238"/>
    </row>
    <row r="4" spans="2:4" x14ac:dyDescent="0.2">
      <c r="B4" s="30" t="s">
        <v>20</v>
      </c>
      <c r="C4" s="124" t="s">
        <v>214</v>
      </c>
      <c r="D4" s="132" t="s">
        <v>113</v>
      </c>
    </row>
    <row r="5" spans="2:4" x14ac:dyDescent="0.2">
      <c r="B5" s="64" t="s">
        <v>21</v>
      </c>
      <c r="C5" s="138">
        <v>34644</v>
      </c>
      <c r="D5" s="139">
        <v>0.35400147142973926</v>
      </c>
    </row>
    <row r="6" spans="2:4" x14ac:dyDescent="0.2">
      <c r="B6" s="64" t="s">
        <v>22</v>
      </c>
      <c r="C6" s="138">
        <v>15997</v>
      </c>
      <c r="D6" s="139">
        <v>0.16346153846153846</v>
      </c>
    </row>
    <row r="7" spans="2:4" x14ac:dyDescent="0.2">
      <c r="B7" s="64" t="s">
        <v>23</v>
      </c>
      <c r="C7" s="138">
        <v>14682</v>
      </c>
      <c r="D7" s="139">
        <v>0.15002452382898718</v>
      </c>
    </row>
    <row r="8" spans="2:4" x14ac:dyDescent="0.2">
      <c r="B8" s="64" t="s">
        <v>24</v>
      </c>
      <c r="C8" s="138">
        <v>3680</v>
      </c>
      <c r="D8" s="139">
        <v>3.7603204446987656E-2</v>
      </c>
    </row>
    <row r="9" spans="2:4" x14ac:dyDescent="0.2">
      <c r="B9" s="64" t="s">
        <v>27</v>
      </c>
      <c r="C9" s="138">
        <v>3512</v>
      </c>
      <c r="D9" s="139">
        <v>3.5886536417886049E-2</v>
      </c>
    </row>
    <row r="10" spans="2:4" x14ac:dyDescent="0.2">
      <c r="B10" s="64" t="s">
        <v>29</v>
      </c>
      <c r="C10" s="138">
        <v>3242</v>
      </c>
      <c r="D10" s="139">
        <v>3.3127605656829887E-2</v>
      </c>
    </row>
    <row r="11" spans="2:4" x14ac:dyDescent="0.2">
      <c r="B11" s="64" t="s">
        <v>25</v>
      </c>
      <c r="C11" s="138">
        <v>2622</v>
      </c>
      <c r="D11" s="139">
        <v>2.6792283168478707E-2</v>
      </c>
    </row>
    <row r="12" spans="2:4" x14ac:dyDescent="0.2">
      <c r="B12" s="64" t="s">
        <v>30</v>
      </c>
      <c r="C12" s="138">
        <v>2480</v>
      </c>
      <c r="D12" s="139">
        <v>2.5341289953404726E-2</v>
      </c>
    </row>
    <row r="13" spans="2:4" x14ac:dyDescent="0.2">
      <c r="B13" s="64" t="s">
        <v>26</v>
      </c>
      <c r="C13" s="138">
        <v>1875</v>
      </c>
      <c r="D13" s="139">
        <v>1.9159241396223329E-2</v>
      </c>
    </row>
    <row r="14" spans="2:4" x14ac:dyDescent="0.2">
      <c r="B14" s="64" t="s">
        <v>32</v>
      </c>
      <c r="C14" s="138">
        <v>1874</v>
      </c>
      <c r="D14" s="139">
        <v>1.9149023134145345E-2</v>
      </c>
    </row>
    <row r="15" spans="2:4" x14ac:dyDescent="0.2">
      <c r="B15" s="64" t="s">
        <v>28</v>
      </c>
      <c r="C15" s="138">
        <v>1834</v>
      </c>
      <c r="D15" s="139">
        <v>1.8740292651025912E-2</v>
      </c>
    </row>
    <row r="16" spans="2:4" x14ac:dyDescent="0.2">
      <c r="B16" s="64" t="s">
        <v>33</v>
      </c>
      <c r="C16" s="138">
        <v>1420</v>
      </c>
      <c r="D16" s="139">
        <v>1.4509932150739802E-2</v>
      </c>
    </row>
    <row r="17" spans="2:4" x14ac:dyDescent="0.2">
      <c r="B17" s="64" t="s">
        <v>31</v>
      </c>
      <c r="C17" s="138">
        <v>1286</v>
      </c>
      <c r="D17" s="139">
        <v>1.3140685032289708E-2</v>
      </c>
    </row>
    <row r="18" spans="2:4" x14ac:dyDescent="0.2">
      <c r="B18" s="64" t="s">
        <v>34</v>
      </c>
      <c r="C18" s="65">
        <v>1022</v>
      </c>
      <c r="D18" s="139">
        <v>1.0443063843701464E-2</v>
      </c>
    </row>
    <row r="19" spans="2:4" x14ac:dyDescent="0.2">
      <c r="B19" s="64" t="s">
        <v>40</v>
      </c>
      <c r="C19" s="65">
        <v>887</v>
      </c>
      <c r="D19" s="139">
        <v>9.0635984631733842E-3</v>
      </c>
    </row>
    <row r="20" spans="2:4" x14ac:dyDescent="0.2">
      <c r="B20" s="64" t="s">
        <v>36</v>
      </c>
      <c r="C20" s="65">
        <v>838</v>
      </c>
      <c r="D20" s="139">
        <v>8.5629036213520811E-3</v>
      </c>
    </row>
    <row r="21" spans="2:4" x14ac:dyDescent="0.2">
      <c r="B21" s="64" t="s">
        <v>38</v>
      </c>
      <c r="C21" s="65">
        <v>756</v>
      </c>
      <c r="D21" s="139">
        <v>7.7250061309572472E-3</v>
      </c>
    </row>
    <row r="22" spans="2:4" x14ac:dyDescent="0.2">
      <c r="B22" s="64" t="s">
        <v>42</v>
      </c>
      <c r="C22" s="65">
        <v>699</v>
      </c>
      <c r="D22" s="139">
        <v>7.1425651925120575E-3</v>
      </c>
    </row>
    <row r="23" spans="2:4" x14ac:dyDescent="0.2">
      <c r="B23" s="64" t="s">
        <v>39</v>
      </c>
      <c r="C23" s="65">
        <v>631</v>
      </c>
      <c r="D23" s="139">
        <v>6.4477233712090251E-3</v>
      </c>
    </row>
    <row r="24" spans="2:4" x14ac:dyDescent="0.2">
      <c r="B24" s="64" t="s">
        <v>37</v>
      </c>
      <c r="C24" s="65">
        <v>591</v>
      </c>
      <c r="D24" s="139">
        <v>6.038992888089594E-3</v>
      </c>
    </row>
    <row r="25" spans="2:4" x14ac:dyDescent="0.2">
      <c r="B25" s="64" t="s">
        <v>41</v>
      </c>
      <c r="C25" s="65">
        <v>558</v>
      </c>
      <c r="D25" s="139">
        <v>5.7017902395160632E-3</v>
      </c>
    </row>
    <row r="26" spans="2:4" x14ac:dyDescent="0.2">
      <c r="B26" s="64" t="s">
        <v>35</v>
      </c>
      <c r="C26" s="65">
        <v>544</v>
      </c>
      <c r="D26" s="139">
        <v>5.5587345704242626E-3</v>
      </c>
    </row>
    <row r="27" spans="2:4" x14ac:dyDescent="0.2">
      <c r="B27" s="64" t="s">
        <v>43</v>
      </c>
      <c r="C27" s="65">
        <v>390</v>
      </c>
      <c r="D27" s="139">
        <v>3.985122210414453E-3</v>
      </c>
    </row>
    <row r="28" spans="2:4" x14ac:dyDescent="0.2">
      <c r="B28" s="64" t="s">
        <v>44</v>
      </c>
      <c r="C28" s="65">
        <v>373</v>
      </c>
      <c r="D28" s="139">
        <v>3.8114117550886945E-3</v>
      </c>
    </row>
    <row r="29" spans="2:4" x14ac:dyDescent="0.2">
      <c r="B29" s="64" t="s">
        <v>46</v>
      </c>
      <c r="C29" s="65">
        <v>349</v>
      </c>
      <c r="D29" s="139">
        <v>3.5661734652170361E-3</v>
      </c>
    </row>
    <row r="30" spans="2:4" x14ac:dyDescent="0.2">
      <c r="B30" s="64" t="s">
        <v>45</v>
      </c>
      <c r="C30" s="65">
        <v>266</v>
      </c>
      <c r="D30" s="139">
        <v>2.7180577127442164E-3</v>
      </c>
    </row>
    <row r="31" spans="2:4" x14ac:dyDescent="0.2">
      <c r="B31" s="64" t="s">
        <v>47</v>
      </c>
      <c r="C31" s="65">
        <v>259</v>
      </c>
      <c r="D31" s="139">
        <v>2.646529878198316E-3</v>
      </c>
    </row>
    <row r="32" spans="2:4" x14ac:dyDescent="0.2">
      <c r="B32" s="64" t="s">
        <v>50</v>
      </c>
      <c r="C32" s="65">
        <v>201</v>
      </c>
      <c r="D32" s="139">
        <v>2.053870677675141E-3</v>
      </c>
    </row>
    <row r="33" spans="2:4" x14ac:dyDescent="0.2">
      <c r="B33" s="64" t="s">
        <v>49</v>
      </c>
      <c r="C33" s="65">
        <v>164</v>
      </c>
      <c r="D33" s="139">
        <v>1.6757949807896673E-3</v>
      </c>
    </row>
    <row r="34" spans="2:4" x14ac:dyDescent="0.2">
      <c r="B34" s="64" t="s">
        <v>52</v>
      </c>
      <c r="C34" s="65">
        <v>78</v>
      </c>
      <c r="D34" s="139">
        <v>7.970244420828905E-4</v>
      </c>
    </row>
    <row r="35" spans="2:4" x14ac:dyDescent="0.2">
      <c r="B35" s="64" t="s">
        <v>48</v>
      </c>
      <c r="C35" s="65">
        <v>59</v>
      </c>
      <c r="D35" s="139">
        <v>6.0287746260116076E-4</v>
      </c>
    </row>
    <row r="36" spans="2:4" x14ac:dyDescent="0.2">
      <c r="B36" s="64" t="s">
        <v>51</v>
      </c>
      <c r="C36" s="65">
        <v>51</v>
      </c>
      <c r="D36" s="139">
        <v>5.2113136597727462E-4</v>
      </c>
    </row>
    <row r="37" spans="2:4" x14ac:dyDescent="0.2">
      <c r="B37" s="41" t="s">
        <v>169</v>
      </c>
      <c r="C37" s="35">
        <v>97864</v>
      </c>
      <c r="D37" s="137">
        <v>1</v>
      </c>
    </row>
    <row r="38" spans="2:4" x14ac:dyDescent="0.2">
      <c r="B38" s="149" t="s">
        <v>215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L9"/>
  <sheetViews>
    <sheetView showGridLines="0" workbookViewId="0">
      <selection activeCell="B5" sqref="B5:E5"/>
    </sheetView>
  </sheetViews>
  <sheetFormatPr defaultRowHeight="12.75" x14ac:dyDescent="0.2"/>
  <cols>
    <col min="1" max="1" width="9.140625" style="1"/>
    <col min="2" max="2" width="10" style="1" customWidth="1"/>
    <col min="3" max="3" width="10.7109375" style="1" customWidth="1"/>
    <col min="4" max="4" width="11.5703125" style="1" customWidth="1"/>
    <col min="5" max="5" width="12" style="1" customWidth="1"/>
    <col min="6" max="7" width="8.5703125" style="1" customWidth="1"/>
    <col min="8" max="8" width="13.85546875" style="1" customWidth="1"/>
    <col min="9" max="9" width="10.140625" style="1" customWidth="1"/>
    <col min="10" max="10" width="12.7109375" style="1" customWidth="1"/>
    <col min="11" max="11" width="10.42578125" style="1" customWidth="1"/>
    <col min="12" max="12" width="7.5703125" style="1" bestFit="1" customWidth="1"/>
    <col min="13" max="16384" width="9.140625" style="1"/>
  </cols>
  <sheetData>
    <row r="1" spans="2:12" x14ac:dyDescent="0.2">
      <c r="B1" s="228" t="s">
        <v>170</v>
      </c>
      <c r="C1" s="228"/>
      <c r="D1" s="228"/>
      <c r="E1" s="228"/>
      <c r="F1" s="228"/>
      <c r="G1" s="228"/>
      <c r="H1" s="228"/>
      <c r="I1" s="228"/>
      <c r="J1" s="228"/>
      <c r="K1" s="3"/>
      <c r="L1" s="3"/>
    </row>
    <row r="2" spans="2:12" x14ac:dyDescent="0.2">
      <c r="B2" s="228" t="s">
        <v>209</v>
      </c>
      <c r="C2" s="228"/>
      <c r="D2" s="228"/>
      <c r="E2" s="228"/>
      <c r="F2" s="228"/>
      <c r="G2" s="228"/>
      <c r="H2" s="228"/>
      <c r="I2" s="228"/>
      <c r="J2" s="228"/>
      <c r="K2" s="3"/>
      <c r="L2" s="3"/>
    </row>
    <row r="3" spans="2:12" x14ac:dyDescent="0.2">
      <c r="B3" s="236" t="s">
        <v>216</v>
      </c>
      <c r="C3" s="236"/>
      <c r="D3" s="236"/>
      <c r="E3" s="236"/>
      <c r="F3" s="236"/>
      <c r="G3" s="236"/>
      <c r="H3" s="236"/>
      <c r="I3" s="236"/>
      <c r="J3" s="236"/>
      <c r="K3" s="11"/>
      <c r="L3" s="11"/>
    </row>
    <row r="4" spans="2:12" x14ac:dyDescent="0.2">
      <c r="B4" s="230" t="s">
        <v>157</v>
      </c>
      <c r="C4" s="231"/>
      <c r="D4" s="231"/>
      <c r="E4" s="231"/>
      <c r="F4" s="232"/>
      <c r="G4" s="249" t="s">
        <v>158</v>
      </c>
      <c r="H4" s="249"/>
      <c r="I4" s="249"/>
      <c r="J4" s="249"/>
      <c r="K4" s="12"/>
    </row>
    <row r="5" spans="2:12" ht="36" x14ac:dyDescent="0.2">
      <c r="B5" s="197" t="s">
        <v>294</v>
      </c>
      <c r="C5" s="197" t="s">
        <v>295</v>
      </c>
      <c r="D5" s="197" t="s">
        <v>296</v>
      </c>
      <c r="E5" s="197" t="s">
        <v>297</v>
      </c>
      <c r="F5" s="196" t="s">
        <v>53</v>
      </c>
      <c r="G5" s="198" t="s">
        <v>294</v>
      </c>
      <c r="H5" s="198" t="s">
        <v>295</v>
      </c>
      <c r="I5" s="198" t="s">
        <v>296</v>
      </c>
      <c r="J5" s="198" t="s">
        <v>297</v>
      </c>
    </row>
    <row r="6" spans="2:12" x14ac:dyDescent="0.2">
      <c r="B6" s="33">
        <v>77855</v>
      </c>
      <c r="C6" s="33">
        <v>15668</v>
      </c>
      <c r="D6" s="33">
        <v>2791</v>
      </c>
      <c r="E6" s="33">
        <v>1550</v>
      </c>
      <c r="F6" s="33">
        <v>97864</v>
      </c>
      <c r="G6" s="40">
        <v>0.79554279408158257</v>
      </c>
      <c r="H6" s="40">
        <v>0.16009973023788115</v>
      </c>
      <c r="I6" s="40">
        <v>2.8519169459658301E-2</v>
      </c>
      <c r="J6" s="40">
        <v>1.5838306220877955E-2</v>
      </c>
    </row>
    <row r="7" spans="2:12" x14ac:dyDescent="0.2">
      <c r="C7" s="9"/>
      <c r="D7" s="9"/>
    </row>
    <row r="8" spans="2:12" x14ac:dyDescent="0.2">
      <c r="C8" s="24"/>
    </row>
    <row r="9" spans="2:12" x14ac:dyDescent="0.2">
      <c r="C9" s="9"/>
      <c r="D9" s="9"/>
      <c r="E9" s="9"/>
      <c r="F9" s="9"/>
    </row>
  </sheetData>
  <mergeCells count="5">
    <mergeCell ref="G4:J4"/>
    <mergeCell ref="B4:F4"/>
    <mergeCell ref="B1:J1"/>
    <mergeCell ref="B2:J2"/>
    <mergeCell ref="B3:J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dimension ref="B1:L17"/>
  <sheetViews>
    <sheetView showGridLines="0" workbookViewId="0">
      <selection activeCell="C6" sqref="C6:C17"/>
    </sheetView>
  </sheetViews>
  <sheetFormatPr defaultRowHeight="12.75" x14ac:dyDescent="0.2"/>
  <cols>
    <col min="1" max="1" width="9.140625" style="1"/>
    <col min="2" max="2" width="9.7109375" style="1" bestFit="1" customWidth="1"/>
    <col min="3" max="3" width="11.140625" style="1" customWidth="1"/>
    <col min="4" max="4" width="10.5703125" style="1" bestFit="1" customWidth="1"/>
    <col min="5" max="6" width="10.5703125" style="1" customWidth="1"/>
    <col min="7" max="8" width="10" style="1" bestFit="1" customWidth="1"/>
    <col min="9" max="9" width="11" style="1" customWidth="1"/>
    <col min="10" max="10" width="9.85546875" style="7" customWidth="1"/>
    <col min="11" max="11" width="16" style="1" bestFit="1" customWidth="1"/>
    <col min="12" max="16384" width="9.140625" style="1"/>
  </cols>
  <sheetData>
    <row r="1" spans="2:11" x14ac:dyDescent="0.2">
      <c r="B1" s="205" t="s">
        <v>77</v>
      </c>
      <c r="C1" s="205"/>
      <c r="D1" s="205"/>
      <c r="E1" s="205"/>
      <c r="F1" s="205"/>
      <c r="G1" s="205"/>
      <c r="H1" s="205"/>
      <c r="I1" s="205"/>
      <c r="J1" s="205"/>
      <c r="K1" s="2"/>
    </row>
    <row r="2" spans="2:11" x14ac:dyDescent="0.2">
      <c r="B2" s="205" t="s">
        <v>88</v>
      </c>
      <c r="C2" s="205"/>
      <c r="D2" s="205"/>
      <c r="E2" s="205"/>
      <c r="F2" s="205"/>
      <c r="G2" s="205"/>
      <c r="H2" s="205"/>
      <c r="I2" s="205"/>
      <c r="J2" s="205"/>
      <c r="K2" s="2"/>
    </row>
    <row r="3" spans="2:11" x14ac:dyDescent="0.2">
      <c r="B3" s="206" t="s">
        <v>107</v>
      </c>
      <c r="C3" s="206"/>
      <c r="D3" s="206"/>
      <c r="E3" s="206"/>
      <c r="F3" s="206"/>
      <c r="G3" s="206"/>
      <c r="H3" s="206"/>
      <c r="I3" s="206"/>
      <c r="J3" s="206"/>
      <c r="K3" s="15"/>
    </row>
    <row r="4" spans="2:11" ht="25.5" customHeight="1" x14ac:dyDescent="0.2">
      <c r="B4" s="209" t="s">
        <v>0</v>
      </c>
      <c r="C4" s="210" t="s">
        <v>13</v>
      </c>
      <c r="D4" s="210"/>
      <c r="E4" s="207" t="s">
        <v>218</v>
      </c>
      <c r="F4" s="208"/>
      <c r="G4" s="210" t="s">
        <v>183</v>
      </c>
      <c r="H4" s="210"/>
      <c r="I4" s="207" t="s">
        <v>206</v>
      </c>
      <c r="J4" s="208"/>
      <c r="K4" s="12"/>
    </row>
    <row r="5" spans="2:11" x14ac:dyDescent="0.2">
      <c r="B5" s="209"/>
      <c r="C5" s="105">
        <v>2020</v>
      </c>
      <c r="D5" s="105">
        <v>2021</v>
      </c>
      <c r="E5" s="151" t="s">
        <v>93</v>
      </c>
      <c r="F5" s="151" t="s">
        <v>94</v>
      </c>
      <c r="G5" s="105">
        <v>2020</v>
      </c>
      <c r="H5" s="105">
        <v>2021</v>
      </c>
      <c r="I5" s="85" t="s">
        <v>93</v>
      </c>
      <c r="J5" s="85" t="s">
        <v>94</v>
      </c>
    </row>
    <row r="6" spans="2:11" ht="15" x14ac:dyDescent="0.25">
      <c r="B6" s="106" t="s">
        <v>1</v>
      </c>
      <c r="C6" s="107">
        <v>2115369</v>
      </c>
      <c r="D6" s="107">
        <v>1938893</v>
      </c>
      <c r="E6" s="108">
        <f>+D6-C6</f>
        <v>-176476</v>
      </c>
      <c r="F6" s="88">
        <f>+(D6-C6)/C6</f>
        <v>-8.3425634014680186E-2</v>
      </c>
      <c r="G6" s="107">
        <v>2243987</v>
      </c>
      <c r="H6" s="107">
        <v>2055328</v>
      </c>
      <c r="I6" s="108">
        <f>+H6-G6</f>
        <v>-188659</v>
      </c>
      <c r="J6" s="88">
        <f>+(H6-G6)/G6</f>
        <v>-8.4073125200814447E-2</v>
      </c>
      <c r="K6"/>
    </row>
    <row r="7" spans="2:11" x14ac:dyDescent="0.2">
      <c r="B7" s="106" t="s">
        <v>2</v>
      </c>
      <c r="C7" s="107">
        <v>2122113</v>
      </c>
      <c r="D7" s="107">
        <v>1961338</v>
      </c>
      <c r="E7" s="108">
        <f t="shared" ref="E7:E10" si="0">+D7-C7</f>
        <v>-160775</v>
      </c>
      <c r="F7" s="88">
        <f t="shared" ref="F7:F10" si="1">+(D7-C7)/C7</f>
        <v>-7.5761752555118411E-2</v>
      </c>
      <c r="G7" s="107">
        <v>2250518</v>
      </c>
      <c r="H7" s="107">
        <v>2079028</v>
      </c>
      <c r="I7" s="108">
        <f>+H7-G7</f>
        <v>-171490</v>
      </c>
      <c r="J7" s="88">
        <f t="shared" ref="J7:J10" si="2">+(H7-G7)/G7</f>
        <v>-7.6200234790390481E-2</v>
      </c>
    </row>
    <row r="8" spans="2:11" x14ac:dyDescent="0.2">
      <c r="B8" s="106" t="s">
        <v>3</v>
      </c>
      <c r="C8" s="107">
        <v>2107803</v>
      </c>
      <c r="D8" s="107">
        <v>1976093</v>
      </c>
      <c r="E8" s="108">
        <f t="shared" si="0"/>
        <v>-131710</v>
      </c>
      <c r="F8" s="88">
        <f t="shared" si="1"/>
        <v>-6.2486864284755264E-2</v>
      </c>
      <c r="G8" s="107">
        <v>2232860</v>
      </c>
      <c r="H8" s="107">
        <v>2098961</v>
      </c>
      <c r="I8" s="108">
        <f>+H8-G8</f>
        <v>-133899</v>
      </c>
      <c r="J8" s="88">
        <f t="shared" si="2"/>
        <v>-5.9967485646211585E-2</v>
      </c>
    </row>
    <row r="9" spans="2:11" x14ac:dyDescent="0.2">
      <c r="B9" s="106" t="s">
        <v>4</v>
      </c>
      <c r="C9" s="107">
        <v>1604241</v>
      </c>
      <c r="D9" s="107">
        <v>2008133</v>
      </c>
      <c r="E9" s="108">
        <f t="shared" si="0"/>
        <v>403892</v>
      </c>
      <c r="F9" s="88">
        <f t="shared" si="1"/>
        <v>0.25176516495962886</v>
      </c>
      <c r="G9" s="107">
        <v>1706218</v>
      </c>
      <c r="H9" s="107">
        <v>2134184</v>
      </c>
      <c r="I9" s="108">
        <f>+H9-G9</f>
        <v>427966</v>
      </c>
      <c r="J9" s="88">
        <f t="shared" si="2"/>
        <v>0.25082726826232055</v>
      </c>
    </row>
    <row r="10" spans="2:11" x14ac:dyDescent="0.2">
      <c r="B10" s="106" t="s">
        <v>5</v>
      </c>
      <c r="C10" s="107">
        <v>1591820</v>
      </c>
      <c r="D10" s="107">
        <v>2036411</v>
      </c>
      <c r="E10" s="108">
        <f t="shared" si="0"/>
        <v>444591</v>
      </c>
      <c r="F10" s="88">
        <f t="shared" si="1"/>
        <v>0.27929728235604528</v>
      </c>
      <c r="G10" s="107">
        <v>1690146</v>
      </c>
      <c r="H10" s="107">
        <v>2164167</v>
      </c>
      <c r="I10" s="108">
        <f>+H10-G10</f>
        <v>474021</v>
      </c>
      <c r="J10" s="88">
        <f t="shared" si="2"/>
        <v>0.28046156959221274</v>
      </c>
    </row>
    <row r="11" spans="2:11" x14ac:dyDescent="0.2">
      <c r="B11" s="106" t="s">
        <v>6</v>
      </c>
      <c r="C11" s="107">
        <v>1790106</v>
      </c>
      <c r="D11" s="107"/>
      <c r="E11" s="107"/>
      <c r="F11" s="107"/>
      <c r="G11" s="107">
        <v>1899238</v>
      </c>
      <c r="H11" s="107"/>
      <c r="I11" s="108"/>
      <c r="J11" s="109"/>
    </row>
    <row r="12" spans="2:11" x14ac:dyDescent="0.2">
      <c r="B12" s="106" t="s">
        <v>7</v>
      </c>
      <c r="C12" s="107">
        <v>1857991</v>
      </c>
      <c r="D12" s="107"/>
      <c r="E12" s="107"/>
      <c r="F12" s="107"/>
      <c r="G12" s="107">
        <v>1977377</v>
      </c>
      <c r="H12" s="107"/>
      <c r="I12" s="108"/>
      <c r="J12" s="109"/>
    </row>
    <row r="13" spans="2:11" x14ac:dyDescent="0.2">
      <c r="B13" s="106" t="s">
        <v>8</v>
      </c>
      <c r="C13" s="107">
        <v>1846117</v>
      </c>
      <c r="D13" s="107"/>
      <c r="E13" s="107"/>
      <c r="F13" s="107"/>
      <c r="G13" s="107">
        <v>1953783</v>
      </c>
      <c r="H13" s="107"/>
      <c r="I13" s="108"/>
      <c r="J13" s="109"/>
    </row>
    <row r="14" spans="2:11" x14ac:dyDescent="0.2">
      <c r="B14" s="106" t="s">
        <v>9</v>
      </c>
      <c r="C14" s="107">
        <v>1871459</v>
      </c>
      <c r="D14" s="107"/>
      <c r="E14" s="107"/>
      <c r="F14" s="107"/>
      <c r="G14" s="107">
        <v>1984089</v>
      </c>
      <c r="H14" s="107"/>
      <c r="I14" s="108"/>
      <c r="J14" s="109"/>
    </row>
    <row r="15" spans="2:11" x14ac:dyDescent="0.2">
      <c r="B15" s="106" t="s">
        <v>10</v>
      </c>
      <c r="C15" s="107">
        <v>1888893</v>
      </c>
      <c r="D15" s="107"/>
      <c r="E15" s="107"/>
      <c r="F15" s="107"/>
      <c r="G15" s="107">
        <v>2003680</v>
      </c>
      <c r="H15" s="107"/>
      <c r="I15" s="108"/>
      <c r="J15" s="109"/>
    </row>
    <row r="16" spans="2:11" x14ac:dyDescent="0.2">
      <c r="B16" s="106" t="s">
        <v>11</v>
      </c>
      <c r="C16" s="107">
        <v>1917951</v>
      </c>
      <c r="D16" s="107"/>
      <c r="E16" s="107"/>
      <c r="F16" s="107"/>
      <c r="G16" s="107">
        <v>2033157</v>
      </c>
      <c r="H16" s="107"/>
      <c r="I16" s="108"/>
      <c r="J16" s="109"/>
    </row>
    <row r="17" spans="2:12" x14ac:dyDescent="0.2">
      <c r="B17" s="106" t="s">
        <v>12</v>
      </c>
      <c r="C17" s="107">
        <v>1920083</v>
      </c>
      <c r="D17" s="107"/>
      <c r="E17" s="107"/>
      <c r="F17" s="107"/>
      <c r="G17" s="107">
        <v>2034858</v>
      </c>
      <c r="H17" s="107"/>
      <c r="I17" s="108"/>
      <c r="J17" s="109"/>
      <c r="L17" s="9"/>
    </row>
  </sheetData>
  <mergeCells count="8">
    <mergeCell ref="B1:J1"/>
    <mergeCell ref="B2:J2"/>
    <mergeCell ref="B3:J3"/>
    <mergeCell ref="I4:J4"/>
    <mergeCell ref="B4:B5"/>
    <mergeCell ref="C4:D4"/>
    <mergeCell ref="G4:H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7"/>
  <sheetViews>
    <sheetView showGridLines="0" workbookViewId="0">
      <selection activeCell="B2" sqref="B2:D2"/>
    </sheetView>
  </sheetViews>
  <sheetFormatPr defaultRowHeight="12.75" x14ac:dyDescent="0.2"/>
  <cols>
    <col min="1" max="1" width="9.140625" style="1"/>
    <col min="2" max="2" width="41" style="1" bestFit="1" customWidth="1"/>
    <col min="3" max="3" width="23.42578125" style="1" customWidth="1"/>
    <col min="4" max="4" width="26.28515625" style="1" customWidth="1"/>
    <col min="5" max="16384" width="9.140625" style="1"/>
  </cols>
  <sheetData>
    <row r="1" spans="2:4" x14ac:dyDescent="0.2">
      <c r="B1" s="228" t="s">
        <v>171</v>
      </c>
      <c r="C1" s="228"/>
      <c r="D1" s="228"/>
    </row>
    <row r="2" spans="2:4" x14ac:dyDescent="0.2">
      <c r="B2" s="228" t="s">
        <v>188</v>
      </c>
      <c r="C2" s="228"/>
      <c r="D2" s="228"/>
    </row>
    <row r="3" spans="2:4" x14ac:dyDescent="0.2">
      <c r="B3" s="237" t="s">
        <v>216</v>
      </c>
      <c r="C3" s="237"/>
      <c r="D3" s="237"/>
    </row>
    <row r="4" spans="2:4" x14ac:dyDescent="0.2">
      <c r="B4" s="45" t="s">
        <v>86</v>
      </c>
      <c r="C4" s="124" t="s">
        <v>111</v>
      </c>
      <c r="D4" s="132" t="s">
        <v>113</v>
      </c>
    </row>
    <row r="5" spans="2:4" x14ac:dyDescent="0.2">
      <c r="B5" s="46" t="s">
        <v>55</v>
      </c>
      <c r="C5" s="133">
        <v>81743</v>
      </c>
      <c r="D5" s="134">
        <v>0.83527139704079134</v>
      </c>
    </row>
    <row r="6" spans="2:4" x14ac:dyDescent="0.2">
      <c r="B6" s="50" t="s">
        <v>58</v>
      </c>
      <c r="C6" s="33">
        <v>33209</v>
      </c>
      <c r="D6" s="135">
        <v>0.33933826534782963</v>
      </c>
    </row>
    <row r="7" spans="2:4" x14ac:dyDescent="0.2">
      <c r="B7" s="50" t="s">
        <v>63</v>
      </c>
      <c r="C7" s="33">
        <v>21328</v>
      </c>
      <c r="D7" s="135">
        <v>0.21793509359928062</v>
      </c>
    </row>
    <row r="8" spans="2:4" x14ac:dyDescent="0.2">
      <c r="B8" s="50" t="s">
        <v>61</v>
      </c>
      <c r="C8" s="33">
        <v>6214</v>
      </c>
      <c r="D8" s="135">
        <v>6.3496280552603618E-2</v>
      </c>
    </row>
    <row r="9" spans="2:4" x14ac:dyDescent="0.2">
      <c r="B9" s="50" t="s">
        <v>57</v>
      </c>
      <c r="C9" s="33">
        <v>5393</v>
      </c>
      <c r="D9" s="135">
        <v>5.510708738657729E-2</v>
      </c>
    </row>
    <row r="10" spans="2:4" x14ac:dyDescent="0.2">
      <c r="B10" s="50" t="s">
        <v>65</v>
      </c>
      <c r="C10" s="33">
        <v>4314</v>
      </c>
      <c r="D10" s="135">
        <v>4.4081582604430639E-2</v>
      </c>
    </row>
    <row r="11" spans="2:4" x14ac:dyDescent="0.2">
      <c r="B11" s="50" t="s">
        <v>66</v>
      </c>
      <c r="C11" s="33">
        <v>3938</v>
      </c>
      <c r="D11" s="135">
        <v>4.0239516063107987E-2</v>
      </c>
    </row>
    <row r="12" spans="2:4" x14ac:dyDescent="0.2">
      <c r="B12" s="50" t="s">
        <v>62</v>
      </c>
      <c r="C12" s="33">
        <v>3180</v>
      </c>
      <c r="D12" s="135">
        <v>3.2494073407994768E-2</v>
      </c>
    </row>
    <row r="13" spans="2:4" x14ac:dyDescent="0.2">
      <c r="B13" s="50" t="s">
        <v>64</v>
      </c>
      <c r="C13" s="33">
        <v>1950</v>
      </c>
      <c r="D13" s="135">
        <v>1.9925611052072262E-2</v>
      </c>
    </row>
    <row r="14" spans="2:4" x14ac:dyDescent="0.2">
      <c r="B14" s="50" t="s">
        <v>59</v>
      </c>
      <c r="C14" s="69">
        <v>1031</v>
      </c>
      <c r="D14" s="135">
        <v>1.0535028202403336E-2</v>
      </c>
    </row>
    <row r="15" spans="2:4" x14ac:dyDescent="0.2">
      <c r="B15" s="50" t="s">
        <v>60</v>
      </c>
      <c r="C15" s="69">
        <v>630</v>
      </c>
      <c r="D15" s="135">
        <v>6.4375051091310389E-3</v>
      </c>
    </row>
    <row r="16" spans="2:4" x14ac:dyDescent="0.2">
      <c r="B16" s="50" t="s">
        <v>56</v>
      </c>
      <c r="C16" s="69">
        <v>556</v>
      </c>
      <c r="D16" s="135">
        <v>5.6813537153600916E-3</v>
      </c>
    </row>
    <row r="17" spans="2:4" x14ac:dyDescent="0.2">
      <c r="B17" s="46" t="s">
        <v>67</v>
      </c>
      <c r="C17" s="133">
        <v>13132</v>
      </c>
      <c r="D17" s="134">
        <v>0.13418621760810923</v>
      </c>
    </row>
    <row r="18" spans="2:4" x14ac:dyDescent="0.2">
      <c r="B18" s="50" t="s">
        <v>70</v>
      </c>
      <c r="C18" s="33">
        <v>6582</v>
      </c>
      <c r="D18" s="135">
        <v>6.7256600997302379E-2</v>
      </c>
    </row>
    <row r="19" spans="2:4" x14ac:dyDescent="0.2">
      <c r="B19" s="50" t="s">
        <v>68</v>
      </c>
      <c r="C19" s="33">
        <v>6453</v>
      </c>
      <c r="D19" s="135">
        <v>6.5938445189242217E-2</v>
      </c>
    </row>
    <row r="20" spans="2:4" x14ac:dyDescent="0.2">
      <c r="B20" s="50" t="s">
        <v>69</v>
      </c>
      <c r="C20" s="69">
        <v>97</v>
      </c>
      <c r="D20" s="135">
        <v>9.9117142156462034E-4</v>
      </c>
    </row>
    <row r="21" spans="2:4" x14ac:dyDescent="0.2">
      <c r="B21" s="46" t="s">
        <v>71</v>
      </c>
      <c r="C21" s="133">
        <v>2528</v>
      </c>
      <c r="D21" s="134">
        <v>2.5831766533148042E-2</v>
      </c>
    </row>
    <row r="22" spans="2:4" x14ac:dyDescent="0.2">
      <c r="B22" s="50" t="s">
        <v>73</v>
      </c>
      <c r="C22" s="33">
        <v>1147</v>
      </c>
      <c r="D22" s="135">
        <v>1.1720346603449686E-2</v>
      </c>
    </row>
    <row r="23" spans="2:4" x14ac:dyDescent="0.2">
      <c r="B23" s="50" t="s">
        <v>74</v>
      </c>
      <c r="C23" s="69">
        <v>631</v>
      </c>
      <c r="D23" s="135">
        <v>6.4477233712090251E-3</v>
      </c>
    </row>
    <row r="24" spans="2:4" x14ac:dyDescent="0.2">
      <c r="B24" s="50" t="s">
        <v>75</v>
      </c>
      <c r="C24" s="69">
        <v>592</v>
      </c>
      <c r="D24" s="135">
        <v>6.0492111501675794E-3</v>
      </c>
    </row>
    <row r="25" spans="2:4" x14ac:dyDescent="0.2">
      <c r="B25" s="50" t="s">
        <v>72</v>
      </c>
      <c r="C25" s="69">
        <v>158</v>
      </c>
      <c r="D25" s="135">
        <v>1.6144854083217526E-3</v>
      </c>
    </row>
    <row r="26" spans="2:4" x14ac:dyDescent="0.2">
      <c r="B26" s="46" t="s">
        <v>168</v>
      </c>
      <c r="C26" s="136">
        <v>461</v>
      </c>
      <c r="D26" s="134">
        <v>4.7106188179514424E-3</v>
      </c>
    </row>
    <row r="27" spans="2:4" x14ac:dyDescent="0.2">
      <c r="B27" s="41" t="s">
        <v>169</v>
      </c>
      <c r="C27" s="35">
        <v>97864</v>
      </c>
      <c r="D27" s="137"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32-1472-4278-9D49-87FCFD7CC4A8}">
  <dimension ref="B1:G6"/>
  <sheetViews>
    <sheetView showGridLines="0" workbookViewId="0">
      <selection activeCell="B2" sqref="B2"/>
    </sheetView>
  </sheetViews>
  <sheetFormatPr defaultRowHeight="12.75" x14ac:dyDescent="0.2"/>
  <cols>
    <col min="1" max="1" width="9.140625" style="1"/>
    <col min="2" max="2" width="8.5703125" style="1" customWidth="1"/>
    <col min="3" max="3" width="7.42578125" style="1" customWidth="1"/>
    <col min="4" max="4" width="8.7109375" style="1" customWidth="1"/>
    <col min="5" max="5" width="9" style="1" customWidth="1"/>
    <col min="6" max="6" width="9.28515625" style="1" customWidth="1"/>
    <col min="7" max="7" width="13.85546875" style="1" customWidth="1"/>
    <col min="8" max="16384" width="9.140625" style="1"/>
  </cols>
  <sheetData>
    <row r="1" spans="2:7" x14ac:dyDescent="0.2">
      <c r="B1" s="228" t="s">
        <v>175</v>
      </c>
      <c r="C1" s="228"/>
      <c r="D1" s="228"/>
      <c r="E1" s="228"/>
      <c r="F1" s="228"/>
      <c r="G1" s="228"/>
    </row>
    <row r="2" spans="2:7" x14ac:dyDescent="0.2">
      <c r="B2" s="3" t="s">
        <v>199</v>
      </c>
      <c r="C2" s="3"/>
      <c r="D2" s="3"/>
      <c r="E2" s="3"/>
      <c r="F2" s="3"/>
      <c r="G2" s="3"/>
    </row>
    <row r="3" spans="2:7" x14ac:dyDescent="0.2">
      <c r="B3" s="236" t="s">
        <v>216</v>
      </c>
      <c r="C3" s="236"/>
      <c r="D3" s="236"/>
      <c r="E3" s="236"/>
      <c r="F3" s="236"/>
      <c r="G3" s="236"/>
    </row>
    <row r="4" spans="2:7" x14ac:dyDescent="0.2">
      <c r="B4" s="253" t="s">
        <v>111</v>
      </c>
      <c r="C4" s="254"/>
      <c r="D4" s="255"/>
      <c r="E4" s="256" t="s">
        <v>113</v>
      </c>
      <c r="F4" s="256"/>
      <c r="G4" s="256"/>
    </row>
    <row r="5" spans="2:7" x14ac:dyDescent="0.2">
      <c r="B5" s="130" t="s">
        <v>195</v>
      </c>
      <c r="C5" s="130" t="s">
        <v>196</v>
      </c>
      <c r="D5" s="130" t="s">
        <v>53</v>
      </c>
      <c r="E5" s="144" t="s">
        <v>195</v>
      </c>
      <c r="F5" s="144" t="s">
        <v>196</v>
      </c>
      <c r="G5" s="148" t="s">
        <v>53</v>
      </c>
    </row>
    <row r="6" spans="2:7" x14ac:dyDescent="0.2">
      <c r="B6" s="131">
        <v>97210</v>
      </c>
      <c r="C6" s="131">
        <v>654</v>
      </c>
      <c r="D6" s="131">
        <v>97864</v>
      </c>
      <c r="E6" s="147">
        <v>0.99331725660099734</v>
      </c>
      <c r="F6" s="147">
        <v>6.6827433990026977E-3</v>
      </c>
      <c r="G6" s="147">
        <f>SUM(E6:F6)</f>
        <v>1</v>
      </c>
    </row>
  </sheetData>
  <mergeCells count="4">
    <mergeCell ref="B4:D4"/>
    <mergeCell ref="E4:G4"/>
    <mergeCell ref="B3:G3"/>
    <mergeCell ref="B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318-0E27-4A30-A8F8-D771CFBB8F55}">
  <dimension ref="B1:G17"/>
  <sheetViews>
    <sheetView showGridLines="0" workbookViewId="0">
      <selection activeCell="B2" sqref="B2:F2"/>
    </sheetView>
  </sheetViews>
  <sheetFormatPr defaultRowHeight="12.75" x14ac:dyDescent="0.2"/>
  <cols>
    <col min="1" max="1" width="9.140625" style="1"/>
    <col min="2" max="2" width="11.42578125" style="1" bestFit="1" customWidth="1"/>
    <col min="3" max="3" width="16.85546875" style="1" bestFit="1" customWidth="1"/>
    <col min="4" max="4" width="16" style="1" bestFit="1" customWidth="1"/>
    <col min="5" max="5" width="14.5703125" style="1" bestFit="1" customWidth="1"/>
    <col min="6" max="6" width="10.5703125" style="1" bestFit="1" customWidth="1"/>
    <col min="7" max="7" width="17" style="1" bestFit="1" customWidth="1"/>
    <col min="8" max="16384" width="9.140625" style="1"/>
  </cols>
  <sheetData>
    <row r="1" spans="2:7" x14ac:dyDescent="0.2">
      <c r="B1" s="228" t="s">
        <v>179</v>
      </c>
      <c r="C1" s="228"/>
      <c r="D1" s="228"/>
      <c r="E1" s="228"/>
      <c r="F1" s="228"/>
    </row>
    <row r="2" spans="2:7" x14ac:dyDescent="0.2">
      <c r="B2" s="228" t="s">
        <v>142</v>
      </c>
      <c r="C2" s="228"/>
      <c r="D2" s="228"/>
      <c r="E2" s="228"/>
      <c r="F2" s="228"/>
    </row>
    <row r="3" spans="2:7" x14ac:dyDescent="0.2">
      <c r="B3" s="236" t="s">
        <v>107</v>
      </c>
      <c r="C3" s="236"/>
      <c r="D3" s="236"/>
      <c r="E3" s="236"/>
      <c r="F3" s="236"/>
    </row>
    <row r="4" spans="2:7" x14ac:dyDescent="0.2">
      <c r="B4" s="251" t="s">
        <v>0</v>
      </c>
      <c r="C4" s="251" t="s">
        <v>114</v>
      </c>
      <c r="D4" s="251"/>
      <c r="E4" s="257" t="s">
        <v>112</v>
      </c>
      <c r="F4" s="257"/>
    </row>
    <row r="5" spans="2:7" x14ac:dyDescent="0.2">
      <c r="B5" s="251"/>
      <c r="C5" s="30">
        <v>2020</v>
      </c>
      <c r="D5" s="30">
        <v>2021</v>
      </c>
      <c r="E5" s="32" t="s">
        <v>93</v>
      </c>
      <c r="F5" s="32" t="s">
        <v>115</v>
      </c>
    </row>
    <row r="6" spans="2:7" x14ac:dyDescent="0.2">
      <c r="B6" s="37" t="s">
        <v>1</v>
      </c>
      <c r="C6" s="39">
        <v>10888419013.67</v>
      </c>
      <c r="D6" s="66">
        <v>9982948042.8999996</v>
      </c>
      <c r="E6" s="39">
        <v>-905470970.79999995</v>
      </c>
      <c r="F6" s="40">
        <v>-8.3199999999999996E-2</v>
      </c>
    </row>
    <row r="7" spans="2:7" x14ac:dyDescent="0.2">
      <c r="B7" s="37" t="s">
        <v>2</v>
      </c>
      <c r="C7" s="39">
        <v>10742492838.35</v>
      </c>
      <c r="D7" s="66">
        <v>10564911659.820021</v>
      </c>
      <c r="E7" s="39">
        <f>+(D7-C7)</f>
        <v>-177581178.52997971</v>
      </c>
      <c r="F7" s="40">
        <f>+E7/C7</f>
        <v>-1.6530723473794317E-2</v>
      </c>
    </row>
    <row r="8" spans="2:7" x14ac:dyDescent="0.2">
      <c r="B8" s="37" t="s">
        <v>3</v>
      </c>
      <c r="C8" s="39">
        <v>11610593657.950001</v>
      </c>
      <c r="D8" s="66">
        <v>11626053032.30003</v>
      </c>
      <c r="E8" s="39">
        <f>+(D8-C8)</f>
        <v>15459374.350028992</v>
      </c>
      <c r="F8" s="40">
        <f>+E8/C8</f>
        <v>1.3314887081112908E-3</v>
      </c>
    </row>
    <row r="9" spans="2:7" x14ac:dyDescent="0.2">
      <c r="B9" s="37" t="s">
        <v>4</v>
      </c>
      <c r="C9" s="39">
        <v>9466650813.3299999</v>
      </c>
      <c r="D9" s="66">
        <v>10595860989.16008</v>
      </c>
      <c r="E9" s="39">
        <f>+(D9-C9)</f>
        <v>1129210175.83008</v>
      </c>
      <c r="F9" s="40">
        <f>+E9/C9</f>
        <v>0.11928296480948025</v>
      </c>
      <c r="G9" s="145"/>
    </row>
    <row r="10" spans="2:7" x14ac:dyDescent="0.2">
      <c r="B10" s="37" t="s">
        <v>5</v>
      </c>
      <c r="C10" s="39">
        <v>9481077854.7399998</v>
      </c>
      <c r="D10" s="66">
        <v>11167697309.450079</v>
      </c>
      <c r="E10" s="39">
        <f>+(D10-C10)</f>
        <v>1686619454.7100792</v>
      </c>
      <c r="F10" s="40">
        <f>+E10/C10</f>
        <v>0.17789321852967016</v>
      </c>
    </row>
    <row r="11" spans="2:7" x14ac:dyDescent="0.2">
      <c r="B11" s="37" t="s">
        <v>6</v>
      </c>
      <c r="C11" s="39">
        <v>9030173087.9500008</v>
      </c>
      <c r="D11" s="37"/>
      <c r="E11" s="37"/>
      <c r="F11" s="37"/>
    </row>
    <row r="12" spans="2:7" x14ac:dyDescent="0.2">
      <c r="B12" s="37" t="s">
        <v>7</v>
      </c>
      <c r="C12" s="39">
        <v>9765625764.6399994</v>
      </c>
      <c r="D12" s="37"/>
      <c r="E12" s="37"/>
      <c r="F12" s="37"/>
    </row>
    <row r="13" spans="2:7" x14ac:dyDescent="0.2">
      <c r="B13" s="37" t="s">
        <v>8</v>
      </c>
      <c r="C13" s="39">
        <v>9738203991.7999992</v>
      </c>
      <c r="D13" s="37"/>
      <c r="E13" s="37"/>
      <c r="F13" s="37"/>
    </row>
    <row r="14" spans="2:7" x14ac:dyDescent="0.2">
      <c r="B14" s="37" t="s">
        <v>9</v>
      </c>
      <c r="C14" s="39">
        <v>9957451903.0200005</v>
      </c>
      <c r="D14" s="37"/>
      <c r="E14" s="37"/>
      <c r="F14" s="37"/>
    </row>
    <row r="15" spans="2:7" x14ac:dyDescent="0.2">
      <c r="B15" s="37" t="s">
        <v>10</v>
      </c>
      <c r="C15" s="39">
        <v>10144090976.74</v>
      </c>
      <c r="D15" s="37"/>
      <c r="E15" s="37"/>
      <c r="F15" s="37"/>
    </row>
    <row r="16" spans="2:7" x14ac:dyDescent="0.2">
      <c r="B16" s="37" t="s">
        <v>11</v>
      </c>
      <c r="C16" s="39">
        <v>10084156039.780001</v>
      </c>
      <c r="D16" s="37"/>
      <c r="E16" s="37"/>
      <c r="F16" s="37"/>
    </row>
    <row r="17" spans="2:6" x14ac:dyDescent="0.2">
      <c r="B17" s="37" t="s">
        <v>12</v>
      </c>
      <c r="C17" s="39">
        <v>10489054623.540001</v>
      </c>
      <c r="D17" s="37"/>
      <c r="E17" s="37"/>
      <c r="F17" s="37"/>
    </row>
  </sheetData>
  <mergeCells count="6">
    <mergeCell ref="B4:B5"/>
    <mergeCell ref="C4:D4"/>
    <mergeCell ref="E4:F4"/>
    <mergeCell ref="B1:F1"/>
    <mergeCell ref="B2:F2"/>
    <mergeCell ref="B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2CA5-635A-4500-8D53-C92CE58F5CAA}">
  <dimension ref="B1:I18"/>
  <sheetViews>
    <sheetView showGridLines="0" workbookViewId="0">
      <selection activeCell="B2" sqref="B2:E2"/>
    </sheetView>
  </sheetViews>
  <sheetFormatPr defaultRowHeight="12.75" x14ac:dyDescent="0.2"/>
  <cols>
    <col min="1" max="1" width="9.140625" style="1"/>
    <col min="2" max="2" width="37.28515625" style="1" bestFit="1" customWidth="1"/>
    <col min="3" max="3" width="20.28515625" style="1" customWidth="1"/>
    <col min="4" max="4" width="15.85546875" style="1" bestFit="1" customWidth="1"/>
    <col min="5" max="5" width="7.85546875" style="1" bestFit="1" customWidth="1"/>
    <col min="6" max="6" width="37.28515625" style="1" bestFit="1" customWidth="1"/>
    <col min="7" max="7" width="13.85546875" style="1" bestFit="1" customWidth="1"/>
    <col min="8" max="16384" width="9.140625" style="1"/>
  </cols>
  <sheetData>
    <row r="1" spans="2:9" x14ac:dyDescent="0.2">
      <c r="B1" s="228" t="s">
        <v>198</v>
      </c>
      <c r="C1" s="228"/>
      <c r="D1" s="228"/>
      <c r="E1" s="228"/>
      <c r="F1" s="3"/>
    </row>
    <row r="2" spans="2:9" x14ac:dyDescent="0.2">
      <c r="B2" s="228" t="s">
        <v>143</v>
      </c>
      <c r="C2" s="228"/>
      <c r="D2" s="228"/>
      <c r="E2" s="228"/>
      <c r="F2" s="3"/>
    </row>
    <row r="3" spans="2:9" x14ac:dyDescent="0.2">
      <c r="B3" s="236" t="s">
        <v>216</v>
      </c>
      <c r="C3" s="236"/>
      <c r="D3" s="236"/>
      <c r="E3" s="236"/>
      <c r="F3" s="11"/>
    </row>
    <row r="4" spans="2:9" ht="30" customHeight="1" x14ac:dyDescent="0.2">
      <c r="B4" s="30" t="s">
        <v>119</v>
      </c>
      <c r="C4" s="123" t="s">
        <v>116</v>
      </c>
      <c r="D4" s="124" t="s">
        <v>117</v>
      </c>
      <c r="E4" s="123" t="s">
        <v>118</v>
      </c>
      <c r="F4" s="12"/>
    </row>
    <row r="5" spans="2:9" x14ac:dyDescent="0.2">
      <c r="B5" s="37" t="s">
        <v>197</v>
      </c>
      <c r="C5" s="67">
        <v>5840632928.3399973</v>
      </c>
      <c r="D5" s="68">
        <v>35031</v>
      </c>
      <c r="E5" s="68">
        <v>28127</v>
      </c>
    </row>
    <row r="6" spans="2:9" x14ac:dyDescent="0.2">
      <c r="B6" s="37" t="s">
        <v>120</v>
      </c>
      <c r="C6" s="67">
        <v>2649067388.2299972</v>
      </c>
      <c r="D6" s="68">
        <v>29090</v>
      </c>
      <c r="E6" s="68">
        <v>24319</v>
      </c>
    </row>
    <row r="7" spans="2:9" x14ac:dyDescent="0.2">
      <c r="B7" s="37" t="s">
        <v>121</v>
      </c>
      <c r="C7" s="34">
        <v>1881553040.0099993</v>
      </c>
      <c r="D7" s="33">
        <v>20863</v>
      </c>
      <c r="E7" s="33">
        <v>17500</v>
      </c>
    </row>
    <row r="8" spans="2:9" x14ac:dyDescent="0.2">
      <c r="B8" s="37" t="s">
        <v>122</v>
      </c>
      <c r="C8" s="34">
        <v>237123866.34000018</v>
      </c>
      <c r="D8" s="33">
        <v>1216</v>
      </c>
      <c r="E8" s="33">
        <v>1010</v>
      </c>
      <c r="F8" s="25"/>
      <c r="G8" s="23"/>
      <c r="H8" s="24"/>
      <c r="I8" s="24"/>
    </row>
    <row r="9" spans="2:9" x14ac:dyDescent="0.2">
      <c r="B9" s="37" t="s">
        <v>123</v>
      </c>
      <c r="C9" s="34">
        <v>192290161.85000002</v>
      </c>
      <c r="D9" s="33">
        <v>2972</v>
      </c>
      <c r="E9" s="69">
        <v>2578</v>
      </c>
      <c r="F9" s="25"/>
      <c r="G9" s="23"/>
      <c r="H9" s="24"/>
      <c r="I9" s="24"/>
    </row>
    <row r="10" spans="2:9" x14ac:dyDescent="0.2">
      <c r="B10" s="37" t="s">
        <v>124</v>
      </c>
      <c r="C10" s="34">
        <v>133627038.06000003</v>
      </c>
      <c r="D10" s="33">
        <v>77</v>
      </c>
      <c r="E10" s="33">
        <v>61</v>
      </c>
      <c r="F10" s="25"/>
      <c r="G10" s="23"/>
      <c r="H10" s="24"/>
      <c r="I10" s="24"/>
    </row>
    <row r="11" spans="2:9" x14ac:dyDescent="0.2">
      <c r="B11" s="37" t="s">
        <v>128</v>
      </c>
      <c r="C11" s="34">
        <v>53521930.819999993</v>
      </c>
      <c r="D11" s="69">
        <v>219</v>
      </c>
      <c r="E11" s="69">
        <v>194</v>
      </c>
      <c r="F11" s="25"/>
      <c r="G11" s="23"/>
      <c r="H11" s="24"/>
      <c r="I11" s="24"/>
    </row>
    <row r="12" spans="2:9" x14ac:dyDescent="0.2">
      <c r="B12" s="37" t="s">
        <v>126</v>
      </c>
      <c r="C12" s="34">
        <v>38788175.290000021</v>
      </c>
      <c r="D12" s="69">
        <v>377</v>
      </c>
      <c r="E12" s="69">
        <v>336</v>
      </c>
      <c r="F12" s="25"/>
      <c r="G12" s="23"/>
      <c r="H12" s="24"/>
      <c r="I12" s="24"/>
    </row>
    <row r="13" spans="2:9" x14ac:dyDescent="0.2">
      <c r="B13" s="37" t="s">
        <v>134</v>
      </c>
      <c r="C13" s="34">
        <v>37881484.169999994</v>
      </c>
      <c r="D13" s="69">
        <v>280</v>
      </c>
      <c r="E13" s="69">
        <v>243</v>
      </c>
      <c r="F13" s="25"/>
      <c r="G13" s="23"/>
      <c r="H13" s="24"/>
      <c r="I13" s="24"/>
    </row>
    <row r="14" spans="2:9" x14ac:dyDescent="0.2">
      <c r="B14" s="37" t="s">
        <v>125</v>
      </c>
      <c r="C14" s="34">
        <v>29414263.57</v>
      </c>
      <c r="D14" s="69">
        <v>300</v>
      </c>
      <c r="E14" s="69">
        <v>259</v>
      </c>
      <c r="F14" s="25"/>
      <c r="G14" s="23"/>
      <c r="H14" s="24"/>
      <c r="I14" s="24"/>
    </row>
    <row r="15" spans="2:9" x14ac:dyDescent="0.2">
      <c r="B15" s="37" t="s">
        <v>127</v>
      </c>
      <c r="C15" s="34">
        <v>28939666.640000008</v>
      </c>
      <c r="D15" s="69">
        <v>400</v>
      </c>
      <c r="E15" s="69">
        <v>354</v>
      </c>
      <c r="F15" s="25"/>
      <c r="G15" s="23"/>
      <c r="H15" s="24"/>
      <c r="I15" s="24"/>
    </row>
    <row r="16" spans="2:9" x14ac:dyDescent="0.2">
      <c r="B16" s="37" t="s">
        <v>129</v>
      </c>
      <c r="C16" s="34">
        <v>25620108.63000001</v>
      </c>
      <c r="D16" s="69">
        <v>250</v>
      </c>
      <c r="E16" s="69">
        <v>198</v>
      </c>
      <c r="F16" s="25"/>
      <c r="G16" s="23"/>
      <c r="H16" s="24"/>
      <c r="I16" s="24"/>
    </row>
    <row r="17" spans="2:9" x14ac:dyDescent="0.2">
      <c r="B17" s="37" t="s">
        <v>130</v>
      </c>
      <c r="C17" s="34">
        <v>19237257.499999996</v>
      </c>
      <c r="D17" s="69">
        <v>569</v>
      </c>
      <c r="E17" s="69">
        <v>478</v>
      </c>
      <c r="F17" s="25"/>
      <c r="G17" s="23"/>
      <c r="H17" s="24"/>
      <c r="I17" s="24"/>
    </row>
    <row r="18" spans="2:9" x14ac:dyDescent="0.2">
      <c r="B18" s="41" t="s">
        <v>169</v>
      </c>
      <c r="C18" s="36">
        <v>11167697309.449993</v>
      </c>
      <c r="D18" s="35">
        <v>91644</v>
      </c>
      <c r="E18" s="35">
        <v>75657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FB2-ED7F-4545-943B-6E577E46AFFD}">
  <dimension ref="B1:E28"/>
  <sheetViews>
    <sheetView showGridLines="0" workbookViewId="0">
      <selection activeCell="B2" sqref="B2:E2"/>
    </sheetView>
  </sheetViews>
  <sheetFormatPr defaultRowHeight="12.75" x14ac:dyDescent="0.2"/>
  <cols>
    <col min="1" max="1" width="9.140625" style="1"/>
    <col min="2" max="2" width="37.140625" style="1" bestFit="1" customWidth="1"/>
    <col min="3" max="3" width="20.140625" style="1" bestFit="1" customWidth="1"/>
    <col min="4" max="4" width="17.42578125" style="1" bestFit="1" customWidth="1"/>
    <col min="5" max="5" width="15.85546875" style="1" bestFit="1" customWidth="1"/>
    <col min="6" max="16384" width="9.140625" style="1"/>
  </cols>
  <sheetData>
    <row r="1" spans="2:5" x14ac:dyDescent="0.2">
      <c r="B1" s="228" t="s">
        <v>221</v>
      </c>
      <c r="C1" s="228"/>
      <c r="D1" s="228"/>
      <c r="E1" s="228"/>
    </row>
    <row r="2" spans="2:5" x14ac:dyDescent="0.2">
      <c r="B2" s="228" t="s">
        <v>144</v>
      </c>
      <c r="C2" s="228"/>
      <c r="D2" s="228"/>
      <c r="E2" s="228"/>
    </row>
    <row r="3" spans="2:5" x14ac:dyDescent="0.2">
      <c r="B3" s="236" t="s">
        <v>216</v>
      </c>
      <c r="C3" s="236"/>
      <c r="D3" s="236"/>
      <c r="E3" s="236"/>
    </row>
    <row r="4" spans="2:5" x14ac:dyDescent="0.2">
      <c r="B4" s="30" t="s">
        <v>86</v>
      </c>
      <c r="C4" s="124" t="s">
        <v>116</v>
      </c>
      <c r="D4" s="124" t="s">
        <v>117</v>
      </c>
      <c r="E4" s="124" t="s">
        <v>118</v>
      </c>
    </row>
    <row r="5" spans="2:5" x14ac:dyDescent="0.2">
      <c r="B5" s="46" t="s">
        <v>55</v>
      </c>
      <c r="C5" s="48">
        <v>9180830524.7199974</v>
      </c>
      <c r="D5" s="47">
        <v>76658</v>
      </c>
      <c r="E5" s="47">
        <v>63608</v>
      </c>
    </row>
    <row r="6" spans="2:5" x14ac:dyDescent="0.2">
      <c r="B6" s="50" t="s">
        <v>56</v>
      </c>
      <c r="C6" s="39">
        <v>3842623258.7200007</v>
      </c>
      <c r="D6" s="38">
        <v>1199</v>
      </c>
      <c r="E6" s="38">
        <v>475</v>
      </c>
    </row>
    <row r="7" spans="2:5" x14ac:dyDescent="0.2">
      <c r="B7" s="50" t="s">
        <v>57</v>
      </c>
      <c r="C7" s="39">
        <v>163278232.91999999</v>
      </c>
      <c r="D7" s="38">
        <v>5057</v>
      </c>
      <c r="E7" s="38">
        <v>4454</v>
      </c>
    </row>
    <row r="8" spans="2:5" x14ac:dyDescent="0.2">
      <c r="B8" s="50" t="s">
        <v>58</v>
      </c>
      <c r="C8" s="39">
        <v>1535782398.8500001</v>
      </c>
      <c r="D8" s="38">
        <v>29615</v>
      </c>
      <c r="E8" s="38">
        <v>25438</v>
      </c>
    </row>
    <row r="9" spans="2:5" x14ac:dyDescent="0.2">
      <c r="B9" s="50" t="s">
        <v>59</v>
      </c>
      <c r="C9" s="39">
        <v>331856381.7099998</v>
      </c>
      <c r="D9" s="38">
        <v>975</v>
      </c>
      <c r="E9" s="38">
        <v>807</v>
      </c>
    </row>
    <row r="10" spans="2:5" x14ac:dyDescent="0.2">
      <c r="B10" s="50" t="s">
        <v>60</v>
      </c>
      <c r="C10" s="39">
        <v>147792584.44</v>
      </c>
      <c r="D10" s="38">
        <v>544</v>
      </c>
      <c r="E10" s="38">
        <v>474</v>
      </c>
    </row>
    <row r="11" spans="2:5" x14ac:dyDescent="0.2">
      <c r="B11" s="50" t="s">
        <v>61</v>
      </c>
      <c r="C11" s="39">
        <v>368462164.40000004</v>
      </c>
      <c r="D11" s="38">
        <v>6257</v>
      </c>
      <c r="E11" s="38">
        <v>4818</v>
      </c>
    </row>
    <row r="12" spans="2:5" x14ac:dyDescent="0.2">
      <c r="B12" s="50" t="s">
        <v>62</v>
      </c>
      <c r="C12" s="39">
        <v>726659041.71000063</v>
      </c>
      <c r="D12" s="38">
        <v>3051</v>
      </c>
      <c r="E12" s="38">
        <v>2606</v>
      </c>
    </row>
    <row r="13" spans="2:5" x14ac:dyDescent="0.2">
      <c r="B13" s="50" t="s">
        <v>63</v>
      </c>
      <c r="C13" s="39">
        <v>1199004462.5299962</v>
      </c>
      <c r="D13" s="38">
        <v>19943</v>
      </c>
      <c r="E13" s="38">
        <v>16245</v>
      </c>
    </row>
    <row r="14" spans="2:5" x14ac:dyDescent="0.2">
      <c r="B14" s="50" t="s">
        <v>64</v>
      </c>
      <c r="C14" s="39">
        <v>293091506.10999978</v>
      </c>
      <c r="D14" s="38">
        <v>2077</v>
      </c>
      <c r="E14" s="38">
        <v>1562</v>
      </c>
    </row>
    <row r="15" spans="2:5" x14ac:dyDescent="0.2">
      <c r="B15" s="50" t="s">
        <v>65</v>
      </c>
      <c r="C15" s="39">
        <v>298485949.45999998</v>
      </c>
      <c r="D15" s="38">
        <v>4238</v>
      </c>
      <c r="E15" s="38">
        <v>3676</v>
      </c>
    </row>
    <row r="16" spans="2:5" x14ac:dyDescent="0.2">
      <c r="B16" s="50" t="s">
        <v>66</v>
      </c>
      <c r="C16" s="39">
        <v>273794543.87000012</v>
      </c>
      <c r="D16" s="38">
        <v>3702</v>
      </c>
      <c r="E16" s="38">
        <v>3053</v>
      </c>
    </row>
    <row r="17" spans="2:5" x14ac:dyDescent="0.2">
      <c r="B17" s="46" t="s">
        <v>67</v>
      </c>
      <c r="C17" s="48">
        <v>1807467015.970001</v>
      </c>
      <c r="D17" s="47">
        <v>12061</v>
      </c>
      <c r="E17" s="47">
        <v>9805</v>
      </c>
    </row>
    <row r="18" spans="2:5" x14ac:dyDescent="0.2">
      <c r="B18" s="50" t="s">
        <v>68</v>
      </c>
      <c r="C18" s="39">
        <v>277266338.49999988</v>
      </c>
      <c r="D18" s="38">
        <v>5899</v>
      </c>
      <c r="E18" s="38">
        <v>4658</v>
      </c>
    </row>
    <row r="19" spans="2:5" x14ac:dyDescent="0.2">
      <c r="B19" s="50" t="s">
        <v>69</v>
      </c>
      <c r="C19" s="39">
        <v>88539744.599999994</v>
      </c>
      <c r="D19" s="38">
        <v>80</v>
      </c>
      <c r="E19" s="38">
        <v>69</v>
      </c>
    </row>
    <row r="20" spans="2:5" x14ac:dyDescent="0.2">
      <c r="B20" s="50" t="s">
        <v>70</v>
      </c>
      <c r="C20" s="39">
        <v>1441660932.8700011</v>
      </c>
      <c r="D20" s="38">
        <v>6082</v>
      </c>
      <c r="E20" s="38">
        <v>5078</v>
      </c>
    </row>
    <row r="21" spans="2:5" x14ac:dyDescent="0.2">
      <c r="B21" s="46" t="s">
        <v>71</v>
      </c>
      <c r="C21" s="48">
        <v>172879421.83999994</v>
      </c>
      <c r="D21" s="47">
        <v>2600</v>
      </c>
      <c r="E21" s="47">
        <v>1983</v>
      </c>
    </row>
    <row r="22" spans="2:5" x14ac:dyDescent="0.2">
      <c r="B22" s="50" t="s">
        <v>72</v>
      </c>
      <c r="C22" s="39">
        <v>11762849.810000001</v>
      </c>
      <c r="D22" s="38">
        <v>269</v>
      </c>
      <c r="E22" s="38">
        <v>122</v>
      </c>
    </row>
    <row r="23" spans="2:5" x14ac:dyDescent="0.2">
      <c r="B23" s="50" t="s">
        <v>73</v>
      </c>
      <c r="C23" s="39">
        <v>80023482.339999989</v>
      </c>
      <c r="D23" s="38">
        <v>1177</v>
      </c>
      <c r="E23" s="38">
        <v>913</v>
      </c>
    </row>
    <row r="24" spans="2:5" x14ac:dyDescent="0.2">
      <c r="B24" s="50" t="s">
        <v>74</v>
      </c>
      <c r="C24" s="39">
        <v>58437407.649999954</v>
      </c>
      <c r="D24" s="38">
        <v>662</v>
      </c>
      <c r="E24" s="38">
        <v>530</v>
      </c>
    </row>
    <row r="25" spans="2:5" x14ac:dyDescent="0.2">
      <c r="B25" s="50" t="s">
        <v>75</v>
      </c>
      <c r="C25" s="39">
        <v>22655682.040000003</v>
      </c>
      <c r="D25" s="38">
        <v>492</v>
      </c>
      <c r="E25" s="38">
        <v>418</v>
      </c>
    </row>
    <row r="26" spans="2:5" x14ac:dyDescent="0.2">
      <c r="B26" s="46" t="s">
        <v>168</v>
      </c>
      <c r="C26" s="48">
        <v>6520346.9199999999</v>
      </c>
      <c r="D26" s="47">
        <v>325</v>
      </c>
      <c r="E26" s="47">
        <v>261</v>
      </c>
    </row>
    <row r="27" spans="2:5" x14ac:dyDescent="0.2">
      <c r="B27" s="52" t="s">
        <v>169</v>
      </c>
      <c r="C27" s="43">
        <v>11167697309.449999</v>
      </c>
      <c r="D27" s="42">
        <v>91644</v>
      </c>
      <c r="E27" s="42">
        <v>75657</v>
      </c>
    </row>
    <row r="28" spans="2:5" x14ac:dyDescent="0.2">
      <c r="C28" s="23"/>
      <c r="E28" s="24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1E7D-3AF1-4384-AF08-E5A50C53C40A}">
  <dimension ref="B1:G21"/>
  <sheetViews>
    <sheetView showGridLines="0" workbookViewId="0">
      <selection activeCell="B2" sqref="B2:G2"/>
    </sheetView>
  </sheetViews>
  <sheetFormatPr defaultRowHeight="12.75" x14ac:dyDescent="0.2"/>
  <cols>
    <col min="1" max="1" width="9.140625" style="1"/>
    <col min="2" max="2" width="41" style="1" bestFit="1" customWidth="1"/>
    <col min="3" max="4" width="13.85546875" style="1" bestFit="1" customWidth="1"/>
    <col min="5" max="5" width="14.5703125" style="1" bestFit="1" customWidth="1"/>
    <col min="6" max="6" width="12" style="1" bestFit="1" customWidth="1"/>
    <col min="7" max="7" width="20.140625" style="1" bestFit="1" customWidth="1"/>
    <col min="8" max="8" width="36.85546875" style="1" bestFit="1" customWidth="1"/>
    <col min="9" max="10" width="13.85546875" style="1" bestFit="1" customWidth="1"/>
    <col min="11" max="11" width="12.28515625" style="1" bestFit="1" customWidth="1"/>
    <col min="12" max="12" width="10.28515625" style="1" bestFit="1" customWidth="1"/>
    <col min="13" max="13" width="13.85546875" style="1" bestFit="1" customWidth="1"/>
    <col min="14" max="16384" width="9.140625" style="1"/>
  </cols>
  <sheetData>
    <row r="1" spans="2:7" x14ac:dyDescent="0.2">
      <c r="B1" s="228" t="s">
        <v>265</v>
      </c>
      <c r="C1" s="228"/>
      <c r="D1" s="228"/>
      <c r="E1" s="228"/>
      <c r="F1" s="228"/>
      <c r="G1" s="228"/>
    </row>
    <row r="2" spans="2:7" x14ac:dyDescent="0.2">
      <c r="B2" s="228" t="s">
        <v>145</v>
      </c>
      <c r="C2" s="228"/>
      <c r="D2" s="228"/>
      <c r="E2" s="228"/>
      <c r="F2" s="228"/>
      <c r="G2" s="228"/>
    </row>
    <row r="3" spans="2:7" x14ac:dyDescent="0.2">
      <c r="B3" s="228" t="s">
        <v>213</v>
      </c>
      <c r="C3" s="228"/>
      <c r="D3" s="228"/>
      <c r="E3" s="228"/>
      <c r="F3" s="228"/>
      <c r="G3" s="228"/>
    </row>
    <row r="4" spans="2:7" x14ac:dyDescent="0.2">
      <c r="B4" s="236" t="s">
        <v>216</v>
      </c>
      <c r="C4" s="236"/>
      <c r="D4" s="236"/>
      <c r="E4" s="236"/>
      <c r="F4" s="236"/>
      <c r="G4" s="236"/>
    </row>
    <row r="5" spans="2:7" x14ac:dyDescent="0.2">
      <c r="B5" s="30" t="s">
        <v>119</v>
      </c>
      <c r="C5" s="124" t="s">
        <v>147</v>
      </c>
      <c r="D5" s="124" t="s">
        <v>148</v>
      </c>
      <c r="E5" s="124" t="s">
        <v>162</v>
      </c>
      <c r="F5" s="124" t="s">
        <v>186</v>
      </c>
      <c r="G5" s="124" t="s">
        <v>212</v>
      </c>
    </row>
    <row r="6" spans="2:7" x14ac:dyDescent="0.2">
      <c r="B6" s="37" t="s">
        <v>197</v>
      </c>
      <c r="C6" s="67">
        <v>3909092463.3699989</v>
      </c>
      <c r="D6" s="67">
        <v>1539623814.8599987</v>
      </c>
      <c r="E6" s="67">
        <v>388561040.83000058</v>
      </c>
      <c r="F6" s="67">
        <v>3355609.2799999989</v>
      </c>
      <c r="G6" s="67">
        <v>5840632928.3399973</v>
      </c>
    </row>
    <row r="7" spans="2:7" x14ac:dyDescent="0.2">
      <c r="B7" s="37" t="s">
        <v>120</v>
      </c>
      <c r="C7" s="67">
        <v>1864762904.1399992</v>
      </c>
      <c r="D7" s="67">
        <v>725117894.33000016</v>
      </c>
      <c r="E7" s="67">
        <v>56557970.549999915</v>
      </c>
      <c r="F7" s="67">
        <v>2628619.2100000014</v>
      </c>
      <c r="G7" s="67">
        <v>2649067388.2299972</v>
      </c>
    </row>
    <row r="8" spans="2:7" x14ac:dyDescent="0.2">
      <c r="B8" s="37" t="s">
        <v>121</v>
      </c>
      <c r="C8" s="67">
        <v>1326475514.9600012</v>
      </c>
      <c r="D8" s="67">
        <v>516753712.36999935</v>
      </c>
      <c r="E8" s="67">
        <v>36953574.009999909</v>
      </c>
      <c r="F8" s="67">
        <v>1370238.6699999988</v>
      </c>
      <c r="G8" s="67">
        <v>1881553040.0099993</v>
      </c>
    </row>
    <row r="9" spans="2:7" x14ac:dyDescent="0.2">
      <c r="B9" s="37" t="s">
        <v>122</v>
      </c>
      <c r="C9" s="67">
        <v>166770361.81999999</v>
      </c>
      <c r="D9" s="67">
        <v>66227444.910000004</v>
      </c>
      <c r="E9" s="67">
        <v>3981107.9500000072</v>
      </c>
      <c r="F9" s="67">
        <v>144951.65999999997</v>
      </c>
      <c r="G9" s="67">
        <v>237123866.34000018</v>
      </c>
    </row>
    <row r="10" spans="2:7" x14ac:dyDescent="0.2">
      <c r="B10" s="37" t="s">
        <v>123</v>
      </c>
      <c r="C10" s="67">
        <v>133957803.67</v>
      </c>
      <c r="D10" s="67">
        <v>53760345.260000035</v>
      </c>
      <c r="E10" s="67">
        <v>4322056.250000014</v>
      </c>
      <c r="F10" s="67">
        <v>249956.66999999984</v>
      </c>
      <c r="G10" s="67">
        <v>192290161.85000002</v>
      </c>
    </row>
    <row r="11" spans="2:7" x14ac:dyDescent="0.2">
      <c r="B11" s="37" t="s">
        <v>124</v>
      </c>
      <c r="C11" s="67">
        <v>93654247.639999986</v>
      </c>
      <c r="D11" s="67">
        <v>37048107.350000001</v>
      </c>
      <c r="E11" s="67">
        <v>2912832.0200000005</v>
      </c>
      <c r="F11" s="67">
        <v>11851.05</v>
      </c>
      <c r="G11" s="67">
        <v>133627038.06000003</v>
      </c>
    </row>
    <row r="12" spans="2:7" x14ac:dyDescent="0.2">
      <c r="B12" s="37" t="s">
        <v>128</v>
      </c>
      <c r="C12" s="67">
        <v>37983465.210000023</v>
      </c>
      <c r="D12" s="67">
        <v>14786298.409999983</v>
      </c>
      <c r="E12" s="67">
        <v>733398.7999999997</v>
      </c>
      <c r="F12" s="67">
        <v>18768.399999999994</v>
      </c>
      <c r="G12" s="67">
        <v>53521930.819999993</v>
      </c>
    </row>
    <row r="13" spans="2:7" x14ac:dyDescent="0.2">
      <c r="B13" s="37" t="s">
        <v>126</v>
      </c>
      <c r="C13" s="67">
        <v>27324392.329999998</v>
      </c>
      <c r="D13" s="67">
        <v>10671012.879999997</v>
      </c>
      <c r="E13" s="67">
        <v>770001.75999999978</v>
      </c>
      <c r="F13" s="67">
        <v>22768.319999999996</v>
      </c>
      <c r="G13" s="67">
        <v>38788175.290000021</v>
      </c>
    </row>
    <row r="14" spans="2:7" x14ac:dyDescent="0.2">
      <c r="B14" s="37" t="s">
        <v>134</v>
      </c>
      <c r="C14" s="67">
        <v>26571936.490000017</v>
      </c>
      <c r="D14" s="67">
        <v>10332409.360000003</v>
      </c>
      <c r="E14" s="67">
        <v>959799.8399999995</v>
      </c>
      <c r="F14" s="67">
        <v>17338.48</v>
      </c>
      <c r="G14" s="67">
        <v>37881484.169999994</v>
      </c>
    </row>
    <row r="15" spans="2:7" x14ac:dyDescent="0.2">
      <c r="B15" s="37" t="s">
        <v>125</v>
      </c>
      <c r="C15" s="67">
        <v>20824260.770000007</v>
      </c>
      <c r="D15" s="67">
        <v>8134686.0100000016</v>
      </c>
      <c r="E15" s="67">
        <v>437596.81999999977</v>
      </c>
      <c r="F15" s="67">
        <v>17719.969999999998</v>
      </c>
      <c r="G15" s="67">
        <v>29414263.57</v>
      </c>
    </row>
    <row r="16" spans="2:7" x14ac:dyDescent="0.2">
      <c r="B16" s="37" t="s">
        <v>127</v>
      </c>
      <c r="C16" s="67">
        <v>20375276.509999987</v>
      </c>
      <c r="D16" s="67">
        <v>7945096.1100000031</v>
      </c>
      <c r="E16" s="67">
        <v>600921.35999999987</v>
      </c>
      <c r="F16" s="67">
        <v>18372.659999999996</v>
      </c>
      <c r="G16" s="67">
        <v>28939666.640000008</v>
      </c>
    </row>
    <row r="17" spans="2:7" x14ac:dyDescent="0.2">
      <c r="B17" s="37" t="s">
        <v>129</v>
      </c>
      <c r="C17" s="67">
        <v>18107547.700000007</v>
      </c>
      <c r="D17" s="67">
        <v>7077952.1600000039</v>
      </c>
      <c r="E17" s="67">
        <v>416037.89999999962</v>
      </c>
      <c r="F17" s="67">
        <v>18570.870000000003</v>
      </c>
      <c r="G17" s="67">
        <v>25620108.63000001</v>
      </c>
    </row>
    <row r="18" spans="2:7" x14ac:dyDescent="0.2">
      <c r="B18" s="37" t="s">
        <v>130</v>
      </c>
      <c r="C18" s="67">
        <v>13192319.749999998</v>
      </c>
      <c r="D18" s="67">
        <v>5150182.53</v>
      </c>
      <c r="E18" s="67">
        <v>869221.15999999957</v>
      </c>
      <c r="F18" s="67">
        <v>25534.06</v>
      </c>
      <c r="G18" s="67">
        <v>19237257.499999996</v>
      </c>
    </row>
    <row r="19" spans="2:7" x14ac:dyDescent="0.2">
      <c r="B19" s="41" t="s">
        <v>169</v>
      </c>
      <c r="C19" s="36">
        <v>7659092494.3599997</v>
      </c>
      <c r="D19" s="36">
        <v>3002628956.5399985</v>
      </c>
      <c r="E19" s="36">
        <v>498075559.25000042</v>
      </c>
      <c r="F19" s="36">
        <v>7900299.2999999998</v>
      </c>
      <c r="G19" s="36">
        <v>11167697309.449993</v>
      </c>
    </row>
    <row r="20" spans="2:7" x14ac:dyDescent="0.2">
      <c r="B20" s="149" t="s">
        <v>163</v>
      </c>
    </row>
    <row r="21" spans="2:7" x14ac:dyDescent="0.2">
      <c r="F21" s="155">
        <f>F19/G19</f>
        <v>7.0742419686776841E-4</v>
      </c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A09-AE9F-48C3-B8BC-66A4AB255E99}">
  <dimension ref="B1:H31"/>
  <sheetViews>
    <sheetView showGridLines="0" workbookViewId="0">
      <selection activeCell="B2" sqref="B2:G2"/>
    </sheetView>
  </sheetViews>
  <sheetFormatPr defaultRowHeight="12.75" x14ac:dyDescent="0.2"/>
  <cols>
    <col min="1" max="1" width="9.140625" style="1"/>
    <col min="2" max="2" width="41" style="1" bestFit="1" customWidth="1"/>
    <col min="3" max="3" width="21.5703125" style="1" bestFit="1" customWidth="1"/>
    <col min="4" max="4" width="15" style="1" bestFit="1" customWidth="1"/>
    <col min="5" max="5" width="13.5703125" style="1" bestFit="1" customWidth="1"/>
    <col min="6" max="6" width="11.42578125" style="1" bestFit="1" customWidth="1"/>
    <col min="7" max="7" width="19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228" t="s">
        <v>266</v>
      </c>
      <c r="C1" s="228"/>
      <c r="D1" s="228"/>
      <c r="E1" s="228"/>
      <c r="F1" s="228"/>
      <c r="G1" s="228"/>
    </row>
    <row r="2" spans="2:7" x14ac:dyDescent="0.2">
      <c r="B2" s="228" t="s">
        <v>145</v>
      </c>
      <c r="C2" s="228"/>
      <c r="D2" s="228"/>
      <c r="E2" s="228"/>
      <c r="F2" s="228"/>
      <c r="G2" s="228"/>
    </row>
    <row r="3" spans="2:7" x14ac:dyDescent="0.2">
      <c r="B3" s="228" t="s">
        <v>213</v>
      </c>
      <c r="C3" s="228"/>
      <c r="D3" s="228"/>
      <c r="E3" s="228"/>
      <c r="F3" s="228"/>
      <c r="G3" s="228"/>
    </row>
    <row r="4" spans="2:7" x14ac:dyDescent="0.2">
      <c r="B4" s="236" t="s">
        <v>216</v>
      </c>
      <c r="C4" s="236"/>
      <c r="D4" s="236"/>
      <c r="E4" s="236"/>
      <c r="F4" s="236"/>
      <c r="G4" s="236"/>
    </row>
    <row r="5" spans="2:7" x14ac:dyDescent="0.2">
      <c r="B5" s="54" t="s">
        <v>164</v>
      </c>
      <c r="C5" s="127" t="s">
        <v>172</v>
      </c>
      <c r="D5" s="127" t="s">
        <v>173</v>
      </c>
      <c r="E5" s="127" t="s">
        <v>174</v>
      </c>
      <c r="F5" s="127" t="s">
        <v>186</v>
      </c>
      <c r="G5" s="127" t="s">
        <v>212</v>
      </c>
    </row>
    <row r="6" spans="2:7" x14ac:dyDescent="0.2">
      <c r="B6" s="74" t="s">
        <v>55</v>
      </c>
      <c r="C6" s="75">
        <v>6256815337.7700062</v>
      </c>
      <c r="D6" s="75">
        <v>2458493297.5899987</v>
      </c>
      <c r="E6" s="75">
        <v>459315459.12000018</v>
      </c>
      <c r="F6" s="75">
        <v>6206430.2400000002</v>
      </c>
      <c r="G6" s="75">
        <v>9180830524.7199974</v>
      </c>
    </row>
    <row r="7" spans="2:7" x14ac:dyDescent="0.2">
      <c r="B7" s="76" t="s">
        <v>56</v>
      </c>
      <c r="C7" s="77">
        <v>2517276891.1199999</v>
      </c>
      <c r="D7" s="77">
        <v>997658105.48000014</v>
      </c>
      <c r="E7" s="77">
        <v>326932039.7900002</v>
      </c>
      <c r="F7" s="77">
        <v>756222.32999999984</v>
      </c>
      <c r="G7" s="77">
        <v>3842623258.7200007</v>
      </c>
    </row>
    <row r="8" spans="2:7" x14ac:dyDescent="0.2">
      <c r="B8" s="76" t="s">
        <v>58</v>
      </c>
      <c r="C8" s="77">
        <v>1081784828.0600047</v>
      </c>
      <c r="D8" s="77">
        <v>420598044.27999836</v>
      </c>
      <c r="E8" s="77">
        <v>31414051.170000006</v>
      </c>
      <c r="F8" s="77">
        <v>1985475.3399999996</v>
      </c>
      <c r="G8" s="77">
        <v>1535782398.8500001</v>
      </c>
    </row>
    <row r="9" spans="2:7" x14ac:dyDescent="0.2">
      <c r="B9" s="76" t="s">
        <v>63</v>
      </c>
      <c r="C9" s="77">
        <v>844876963.82000017</v>
      </c>
      <c r="D9" s="77">
        <v>328389771.39999926</v>
      </c>
      <c r="E9" s="77">
        <v>24211554.030000016</v>
      </c>
      <c r="F9" s="77">
        <v>1526173.2799999993</v>
      </c>
      <c r="G9" s="77">
        <v>1199004462.5299962</v>
      </c>
    </row>
    <row r="10" spans="2:7" x14ac:dyDescent="0.2">
      <c r="B10" s="76" t="s">
        <v>62</v>
      </c>
      <c r="C10" s="77">
        <v>493965933.89000034</v>
      </c>
      <c r="D10" s="77">
        <v>199769544.36000007</v>
      </c>
      <c r="E10" s="77">
        <v>32743812.539999984</v>
      </c>
      <c r="F10" s="77">
        <v>179750.92</v>
      </c>
      <c r="G10" s="77">
        <v>726659041.71000063</v>
      </c>
    </row>
    <row r="11" spans="2:7" x14ac:dyDescent="0.2">
      <c r="B11" s="76" t="s">
        <v>61</v>
      </c>
      <c r="C11" s="77">
        <v>259002858.74000007</v>
      </c>
      <c r="D11" s="77">
        <v>100511132.50999996</v>
      </c>
      <c r="E11" s="77">
        <v>8498803.950000003</v>
      </c>
      <c r="F11" s="77">
        <v>449369.2</v>
      </c>
      <c r="G11" s="77">
        <v>368462164.40000004</v>
      </c>
    </row>
    <row r="12" spans="2:7" x14ac:dyDescent="0.2">
      <c r="B12" s="76" t="s">
        <v>59</v>
      </c>
      <c r="C12" s="77">
        <v>234271260.41999996</v>
      </c>
      <c r="D12" s="77">
        <v>91363869.460000023</v>
      </c>
      <c r="E12" s="77">
        <v>6088350.8900000006</v>
      </c>
      <c r="F12" s="77">
        <v>132900.94000000006</v>
      </c>
      <c r="G12" s="77">
        <v>331856381.7099998</v>
      </c>
    </row>
    <row r="13" spans="2:7" x14ac:dyDescent="0.2">
      <c r="B13" s="76" t="s">
        <v>65</v>
      </c>
      <c r="C13" s="77">
        <v>207937897.07000005</v>
      </c>
      <c r="D13" s="77">
        <v>80184205.690000057</v>
      </c>
      <c r="E13" s="77">
        <v>10103742.499999996</v>
      </c>
      <c r="F13" s="77">
        <v>260104.19999999998</v>
      </c>
      <c r="G13" s="77">
        <v>298485949.45999998</v>
      </c>
    </row>
    <row r="14" spans="2:7" x14ac:dyDescent="0.2">
      <c r="B14" s="76" t="s">
        <v>64</v>
      </c>
      <c r="C14" s="77">
        <v>205492859.11000001</v>
      </c>
      <c r="D14" s="77">
        <v>79980672.260000065</v>
      </c>
      <c r="E14" s="77">
        <v>7477598.7600000016</v>
      </c>
      <c r="F14" s="77">
        <v>140375.97999999998</v>
      </c>
      <c r="G14" s="77">
        <v>293091506.10999978</v>
      </c>
    </row>
    <row r="15" spans="2:7" x14ac:dyDescent="0.2">
      <c r="B15" s="76" t="s">
        <v>66</v>
      </c>
      <c r="C15" s="77">
        <v>192668458.56000006</v>
      </c>
      <c r="D15" s="77">
        <v>74792170.990000039</v>
      </c>
      <c r="E15" s="77">
        <v>5847281.2800000058</v>
      </c>
      <c r="F15" s="77">
        <v>486633.04000000004</v>
      </c>
      <c r="G15" s="77">
        <v>273794543.87000012</v>
      </c>
    </row>
    <row r="16" spans="2:7" x14ac:dyDescent="0.2">
      <c r="B16" s="76" t="s">
        <v>57</v>
      </c>
      <c r="C16" s="77">
        <v>115443483.49000002</v>
      </c>
      <c r="D16" s="77">
        <v>44873518.270000018</v>
      </c>
      <c r="E16" s="77">
        <v>2736297.3300000029</v>
      </c>
      <c r="F16" s="77">
        <v>224933.83000000007</v>
      </c>
      <c r="G16" s="77">
        <v>163278232.91999999</v>
      </c>
    </row>
    <row r="17" spans="2:8" x14ac:dyDescent="0.2">
      <c r="B17" s="76" t="s">
        <v>60</v>
      </c>
      <c r="C17" s="77">
        <v>104093903.49000007</v>
      </c>
      <c r="D17" s="77">
        <v>40372262.890000008</v>
      </c>
      <c r="E17" s="77">
        <v>3261926.8800000027</v>
      </c>
      <c r="F17" s="77">
        <v>64491.179999999993</v>
      </c>
      <c r="G17" s="77">
        <v>147792584.44</v>
      </c>
    </row>
    <row r="18" spans="2:8" x14ac:dyDescent="0.2">
      <c r="B18" s="74" t="s">
        <v>67</v>
      </c>
      <c r="C18" s="75">
        <v>1275159302.8600023</v>
      </c>
      <c r="D18" s="75">
        <v>495006305.5899986</v>
      </c>
      <c r="E18" s="75">
        <v>35796504.469999991</v>
      </c>
      <c r="F18" s="75">
        <v>1504903.0499999993</v>
      </c>
      <c r="G18" s="75">
        <v>1807467015.970001</v>
      </c>
    </row>
    <row r="19" spans="2:8" x14ac:dyDescent="0.2">
      <c r="B19" s="76" t="s">
        <v>70</v>
      </c>
      <c r="C19" s="77">
        <v>1016087685.6300021</v>
      </c>
      <c r="D19" s="77">
        <v>394397557.49999857</v>
      </c>
      <c r="E19" s="77">
        <v>30223541.899999984</v>
      </c>
      <c r="F19" s="77">
        <v>952147.83999999927</v>
      </c>
      <c r="G19" s="77">
        <v>1441660932.8700011</v>
      </c>
    </row>
    <row r="20" spans="2:8" x14ac:dyDescent="0.2">
      <c r="B20" s="76" t="s">
        <v>68</v>
      </c>
      <c r="C20" s="77">
        <v>196548376.64000008</v>
      </c>
      <c r="D20" s="77">
        <v>76054741.760000005</v>
      </c>
      <c r="E20" s="77">
        <v>4135364.4100000081</v>
      </c>
      <c r="F20" s="77">
        <v>527855.68999999994</v>
      </c>
      <c r="G20" s="77">
        <v>277266338.49999988</v>
      </c>
    </row>
    <row r="21" spans="2:8" x14ac:dyDescent="0.2">
      <c r="B21" s="76" t="s">
        <v>69</v>
      </c>
      <c r="C21" s="77">
        <v>62523240.590000011</v>
      </c>
      <c r="D21" s="77">
        <v>24554006.329999998</v>
      </c>
      <c r="E21" s="77">
        <v>1437598.1600000001</v>
      </c>
      <c r="F21" s="77">
        <v>24899.52</v>
      </c>
      <c r="G21" s="77">
        <v>88539744.599999994</v>
      </c>
    </row>
    <row r="22" spans="2:8" x14ac:dyDescent="0.2">
      <c r="B22" s="74" t="s">
        <v>71</v>
      </c>
      <c r="C22" s="75">
        <v>122554035.94999997</v>
      </c>
      <c r="D22" s="75">
        <v>47367207.45000001</v>
      </c>
      <c r="E22" s="75">
        <v>2781708.0900000003</v>
      </c>
      <c r="F22" s="75">
        <v>176470.34999999995</v>
      </c>
      <c r="G22" s="75">
        <v>172879421.83999994</v>
      </c>
    </row>
    <row r="23" spans="2:8" x14ac:dyDescent="0.2">
      <c r="B23" s="76" t="s">
        <v>73</v>
      </c>
      <c r="C23" s="77">
        <v>56820566.779999994</v>
      </c>
      <c r="D23" s="77">
        <v>21959285.250000011</v>
      </c>
      <c r="E23" s="77">
        <v>1168472.4400000004</v>
      </c>
      <c r="F23" s="77">
        <v>75157.869999999937</v>
      </c>
      <c r="G23" s="77">
        <v>80023482.339999989</v>
      </c>
    </row>
    <row r="24" spans="2:8" x14ac:dyDescent="0.2">
      <c r="B24" s="76" t="s">
        <v>74</v>
      </c>
      <c r="C24" s="77">
        <v>41453490.379999973</v>
      </c>
      <c r="D24" s="77">
        <v>16012843.119999997</v>
      </c>
      <c r="E24" s="77">
        <v>912994.43999999983</v>
      </c>
      <c r="F24" s="77">
        <v>58079.710000000014</v>
      </c>
      <c r="G24" s="77">
        <v>58437407.649999954</v>
      </c>
    </row>
    <row r="25" spans="2:8" x14ac:dyDescent="0.2">
      <c r="B25" s="76" t="s">
        <v>75</v>
      </c>
      <c r="C25" s="77">
        <v>15979394.820000004</v>
      </c>
      <c r="D25" s="77">
        <v>6183388.9199999999</v>
      </c>
      <c r="E25" s="77">
        <v>465614.30999999994</v>
      </c>
      <c r="F25" s="77">
        <v>27283.99</v>
      </c>
      <c r="G25" s="77">
        <v>22655682.040000003</v>
      </c>
    </row>
    <row r="26" spans="2:8" x14ac:dyDescent="0.2">
      <c r="B26" s="76" t="s">
        <v>72</v>
      </c>
      <c r="C26" s="77">
        <v>8300583.9700000007</v>
      </c>
      <c r="D26" s="77">
        <v>3211690.1599999997</v>
      </c>
      <c r="E26" s="77">
        <v>234626.9</v>
      </c>
      <c r="F26" s="77">
        <v>15948.78</v>
      </c>
      <c r="G26" s="77">
        <v>11762849.810000001</v>
      </c>
    </row>
    <row r="27" spans="2:8" x14ac:dyDescent="0.2">
      <c r="B27" s="74" t="s">
        <v>168</v>
      </c>
      <c r="C27" s="75">
        <v>4563817.7799999993</v>
      </c>
      <c r="D27" s="75">
        <v>1762145.9100000001</v>
      </c>
      <c r="E27" s="75">
        <v>181887.56999999998</v>
      </c>
      <c r="F27" s="75">
        <v>12495.66</v>
      </c>
      <c r="G27" s="75">
        <v>6520346.9199999999</v>
      </c>
    </row>
    <row r="28" spans="2:8" x14ac:dyDescent="0.2">
      <c r="B28" s="78" t="s">
        <v>217</v>
      </c>
      <c r="C28" s="79">
        <v>7659092494.3600073</v>
      </c>
      <c r="D28" s="79">
        <v>3002628956.5399966</v>
      </c>
      <c r="E28" s="79">
        <v>498075559.25000018</v>
      </c>
      <c r="F28" s="79">
        <v>7900299.2999999989</v>
      </c>
      <c r="G28" s="79">
        <v>11167697309.449999</v>
      </c>
    </row>
    <row r="31" spans="2:8" x14ac:dyDescent="0.2">
      <c r="H31" s="1" t="s">
        <v>161</v>
      </c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1989-4F05-477A-AB97-445317F11E90}">
  <dimension ref="B1:H31"/>
  <sheetViews>
    <sheetView showGridLines="0" workbookViewId="0">
      <selection activeCell="B2" sqref="B2:F2"/>
    </sheetView>
  </sheetViews>
  <sheetFormatPr defaultRowHeight="12.75" x14ac:dyDescent="0.2"/>
  <cols>
    <col min="1" max="1" width="9.140625" style="1"/>
    <col min="2" max="2" width="41" style="1" bestFit="1" customWidth="1"/>
    <col min="3" max="5" width="15" style="1" bestFit="1" customWidth="1"/>
    <col min="6" max="6" width="20.140625" style="1" bestFit="1" customWidth="1"/>
    <col min="7" max="7" width="36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228" t="s">
        <v>267</v>
      </c>
      <c r="C1" s="228"/>
      <c r="D1" s="228"/>
      <c r="E1" s="228"/>
      <c r="F1" s="228"/>
    </row>
    <row r="2" spans="2:7" x14ac:dyDescent="0.2">
      <c r="B2" s="228" t="s">
        <v>292</v>
      </c>
      <c r="C2" s="228"/>
      <c r="D2" s="228"/>
      <c r="E2" s="228"/>
      <c r="F2" s="228"/>
    </row>
    <row r="3" spans="2:7" x14ac:dyDescent="0.2">
      <c r="B3" s="228" t="s">
        <v>213</v>
      </c>
      <c r="C3" s="228"/>
      <c r="D3" s="228"/>
      <c r="E3" s="228"/>
      <c r="F3" s="228"/>
      <c r="G3" s="3"/>
    </row>
    <row r="4" spans="2:7" x14ac:dyDescent="0.2">
      <c r="B4" s="236" t="s">
        <v>216</v>
      </c>
      <c r="C4" s="236"/>
      <c r="D4" s="236"/>
      <c r="E4" s="236"/>
      <c r="F4" s="236"/>
    </row>
    <row r="5" spans="2:7" x14ac:dyDescent="0.2">
      <c r="B5" s="129" t="s">
        <v>119</v>
      </c>
      <c r="C5" s="124" t="s">
        <v>131</v>
      </c>
      <c r="D5" s="124" t="s">
        <v>132</v>
      </c>
      <c r="E5" s="124" t="s">
        <v>133</v>
      </c>
      <c r="F5" s="124" t="s">
        <v>212</v>
      </c>
    </row>
    <row r="6" spans="2:7" x14ac:dyDescent="0.2">
      <c r="B6" s="63" t="s">
        <v>197</v>
      </c>
      <c r="C6" s="61">
        <v>2773262249.8500018</v>
      </c>
      <c r="D6" s="61">
        <v>2794940596.6599975</v>
      </c>
      <c r="E6" s="61">
        <v>272430081.83000016</v>
      </c>
      <c r="F6" s="61">
        <v>5840632928.3399963</v>
      </c>
    </row>
    <row r="7" spans="2:7" x14ac:dyDescent="0.2">
      <c r="B7" s="63" t="s">
        <v>120</v>
      </c>
      <c r="C7" s="61">
        <v>1264759064.2000012</v>
      </c>
      <c r="D7" s="61">
        <v>1261696887.1599994</v>
      </c>
      <c r="E7" s="61">
        <v>122611436.87000027</v>
      </c>
      <c r="F7" s="61">
        <v>2649067388.2299972</v>
      </c>
    </row>
    <row r="8" spans="2:7" x14ac:dyDescent="0.2">
      <c r="B8" s="63" t="s">
        <v>121</v>
      </c>
      <c r="C8" s="61">
        <v>898408760.76000094</v>
      </c>
      <c r="D8" s="61">
        <v>895809507.90999961</v>
      </c>
      <c r="E8" s="61">
        <v>87334771.339999989</v>
      </c>
      <c r="F8" s="61">
        <v>1881553040.0099993</v>
      </c>
    </row>
    <row r="9" spans="2:7" x14ac:dyDescent="0.2">
      <c r="B9" s="63" t="s">
        <v>122</v>
      </c>
      <c r="C9" s="61">
        <v>112287680.83</v>
      </c>
      <c r="D9" s="61">
        <v>113931084.01999994</v>
      </c>
      <c r="E9" s="61">
        <v>10905101.490000008</v>
      </c>
      <c r="F9" s="61">
        <v>237123866.34000018</v>
      </c>
    </row>
    <row r="10" spans="2:7" x14ac:dyDescent="0.2">
      <c r="B10" s="63" t="s">
        <v>123</v>
      </c>
      <c r="C10" s="61">
        <v>92078252.979999974</v>
      </c>
      <c r="D10" s="61">
        <v>91329699.290000051</v>
      </c>
      <c r="E10" s="61">
        <v>8882209.5799999963</v>
      </c>
      <c r="F10" s="61">
        <v>192290161.85000002</v>
      </c>
    </row>
    <row r="11" spans="2:7" x14ac:dyDescent="0.2">
      <c r="B11" s="63" t="s">
        <v>124</v>
      </c>
      <c r="C11" s="61">
        <v>62750975.409999996</v>
      </c>
      <c r="D11" s="61">
        <v>66329548.12999998</v>
      </c>
      <c r="E11" s="61">
        <v>4546514.5200000005</v>
      </c>
      <c r="F11" s="61">
        <v>133627038.06000003</v>
      </c>
    </row>
    <row r="12" spans="2:7" x14ac:dyDescent="0.2">
      <c r="B12" s="63" t="s">
        <v>128</v>
      </c>
      <c r="C12" s="61">
        <v>25266018.919999994</v>
      </c>
      <c r="D12" s="61">
        <v>25806521.879999992</v>
      </c>
      <c r="E12" s="61">
        <v>2449390.0199999996</v>
      </c>
      <c r="F12" s="61">
        <v>53521930.819999993</v>
      </c>
    </row>
    <row r="13" spans="2:7" x14ac:dyDescent="0.2">
      <c r="B13" s="63" t="s">
        <v>126</v>
      </c>
      <c r="C13" s="61">
        <v>18424179.030000009</v>
      </c>
      <c r="D13" s="61">
        <v>18679632.209999993</v>
      </c>
      <c r="E13" s="61">
        <v>1684364.0500000005</v>
      </c>
      <c r="F13" s="61">
        <v>38788175.290000021</v>
      </c>
    </row>
    <row r="14" spans="2:7" x14ac:dyDescent="0.2">
      <c r="B14" s="63" t="s">
        <v>134</v>
      </c>
      <c r="C14" s="61">
        <v>18234643.370000001</v>
      </c>
      <c r="D14" s="61">
        <v>17899648.109999988</v>
      </c>
      <c r="E14" s="61">
        <v>1747192.6900000006</v>
      </c>
      <c r="F14" s="61">
        <v>37881484.169999994</v>
      </c>
    </row>
    <row r="15" spans="2:7" x14ac:dyDescent="0.2">
      <c r="B15" s="63" t="s">
        <v>125</v>
      </c>
      <c r="C15" s="61">
        <v>13880152.369999995</v>
      </c>
      <c r="D15" s="61">
        <v>14261938.149999997</v>
      </c>
      <c r="E15" s="61">
        <v>1272173.0500000003</v>
      </c>
      <c r="F15" s="61">
        <v>29414263.57</v>
      </c>
    </row>
    <row r="16" spans="2:7" x14ac:dyDescent="0.2">
      <c r="B16" s="63" t="s">
        <v>127</v>
      </c>
      <c r="C16" s="61">
        <v>13796194.539999997</v>
      </c>
      <c r="D16" s="61">
        <v>13856527.590000007</v>
      </c>
      <c r="E16" s="61">
        <v>1286944.5099999995</v>
      </c>
      <c r="F16" s="61">
        <v>28939666.640000008</v>
      </c>
    </row>
    <row r="17" spans="2:8" x14ac:dyDescent="0.2">
      <c r="B17" s="63" t="s">
        <v>129</v>
      </c>
      <c r="C17" s="61">
        <v>12058596.540000005</v>
      </c>
      <c r="D17" s="61">
        <v>12467830.670000004</v>
      </c>
      <c r="E17" s="61">
        <v>1093681.4199999997</v>
      </c>
      <c r="F17" s="61">
        <v>25620108.63000001</v>
      </c>
    </row>
    <row r="18" spans="2:8" x14ac:dyDescent="0.2">
      <c r="B18" s="63" t="s">
        <v>130</v>
      </c>
      <c r="C18" s="61">
        <v>9386918.1400000006</v>
      </c>
      <c r="D18" s="61">
        <v>9036123.4200000055</v>
      </c>
      <c r="E18" s="61">
        <v>814215.94000000006</v>
      </c>
      <c r="F18" s="61">
        <v>19237257.499999996</v>
      </c>
    </row>
    <row r="19" spans="2:8" x14ac:dyDescent="0.2">
      <c r="B19" s="41" t="s">
        <v>193</v>
      </c>
      <c r="C19" s="62">
        <v>5314593686.9400043</v>
      </c>
      <c r="D19" s="62">
        <v>5336045545.1999969</v>
      </c>
      <c r="E19" s="62">
        <v>517058077.31000042</v>
      </c>
      <c r="F19" s="80">
        <v>11167697309.449991</v>
      </c>
    </row>
    <row r="20" spans="2:8" x14ac:dyDescent="0.2">
      <c r="B20" s="149" t="s">
        <v>205</v>
      </c>
      <c r="C20" s="81"/>
      <c r="D20" s="81"/>
      <c r="E20" s="81"/>
      <c r="F20" s="81"/>
    </row>
    <row r="31" spans="2:8" x14ac:dyDescent="0.2">
      <c r="H31" s="1" t="s">
        <v>161</v>
      </c>
    </row>
  </sheetData>
  <sortState xmlns:xlrd2="http://schemas.microsoft.com/office/spreadsheetml/2017/richdata2" ref="B6:F18">
    <sortCondition descending="1" ref="F6:F18"/>
  </sortState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7B0-387D-404E-9128-F5ACB841F32A}">
  <dimension ref="B1:H31"/>
  <sheetViews>
    <sheetView showGridLines="0" workbookViewId="0">
      <selection activeCell="B2" sqref="B2:F2"/>
    </sheetView>
  </sheetViews>
  <sheetFormatPr defaultRowHeight="12.75" x14ac:dyDescent="0.2"/>
  <cols>
    <col min="1" max="1" width="9.140625" style="1"/>
    <col min="2" max="2" width="52.5703125" style="1" bestFit="1" customWidth="1"/>
    <col min="3" max="5" width="15" style="1" bestFit="1" customWidth="1"/>
    <col min="6" max="6" width="21.42578125" style="1" bestFit="1" customWidth="1"/>
    <col min="7" max="7" width="36.85546875" style="1" bestFit="1" customWidth="1"/>
    <col min="8" max="8" width="1.5703125" style="1" bestFit="1" customWidth="1"/>
    <col min="9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6" x14ac:dyDescent="0.2">
      <c r="B1" s="228" t="s">
        <v>268</v>
      </c>
      <c r="C1" s="228"/>
      <c r="D1" s="228"/>
      <c r="E1" s="228"/>
      <c r="F1" s="228"/>
    </row>
    <row r="2" spans="2:6" x14ac:dyDescent="0.2">
      <c r="B2" s="228" t="s">
        <v>146</v>
      </c>
      <c r="C2" s="228"/>
      <c r="D2" s="228"/>
      <c r="E2" s="228"/>
      <c r="F2" s="228"/>
    </row>
    <row r="3" spans="2:6" x14ac:dyDescent="0.2">
      <c r="B3" s="228" t="s">
        <v>213</v>
      </c>
      <c r="C3" s="228"/>
      <c r="D3" s="228"/>
      <c r="E3" s="228"/>
      <c r="F3" s="228"/>
    </row>
    <row r="4" spans="2:6" x14ac:dyDescent="0.2">
      <c r="B4" s="236" t="s">
        <v>216</v>
      </c>
      <c r="C4" s="236"/>
      <c r="D4" s="236"/>
      <c r="E4" s="236"/>
      <c r="F4" s="236"/>
    </row>
    <row r="5" spans="2:6" x14ac:dyDescent="0.2">
      <c r="B5" s="128" t="s">
        <v>164</v>
      </c>
      <c r="C5" s="126" t="s">
        <v>165</v>
      </c>
      <c r="D5" s="126" t="s">
        <v>166</v>
      </c>
      <c r="E5" s="126" t="s">
        <v>167</v>
      </c>
      <c r="F5" s="127" t="s">
        <v>212</v>
      </c>
    </row>
    <row r="6" spans="2:6" x14ac:dyDescent="0.2">
      <c r="B6" s="70" t="s">
        <v>55</v>
      </c>
      <c r="C6" s="71">
        <v>4367176683.6699991</v>
      </c>
      <c r="D6" s="71">
        <v>4391559912.8699961</v>
      </c>
      <c r="E6" s="71">
        <v>422093928.18000019</v>
      </c>
      <c r="F6" s="71">
        <v>9180830524.7199993</v>
      </c>
    </row>
    <row r="7" spans="2:6" x14ac:dyDescent="0.2">
      <c r="B7" s="58" t="s">
        <v>56</v>
      </c>
      <c r="C7" s="61">
        <v>1816369818.7300005</v>
      </c>
      <c r="D7" s="61">
        <v>1847935562.53</v>
      </c>
      <c r="E7" s="61">
        <v>178317877.46000004</v>
      </c>
      <c r="F7" s="61">
        <v>3842623258.7200007</v>
      </c>
    </row>
    <row r="8" spans="2:6" x14ac:dyDescent="0.2">
      <c r="B8" s="58" t="s">
        <v>58</v>
      </c>
      <c r="C8" s="61">
        <v>734385209.70999849</v>
      </c>
      <c r="D8" s="61">
        <v>730110364.71999681</v>
      </c>
      <c r="E8" s="61">
        <v>71286824.420000136</v>
      </c>
      <c r="F8" s="61">
        <v>1535782398.8500001</v>
      </c>
    </row>
    <row r="9" spans="2:6" x14ac:dyDescent="0.2">
      <c r="B9" s="58" t="s">
        <v>63</v>
      </c>
      <c r="C9" s="61">
        <v>573956655.72999954</v>
      </c>
      <c r="D9" s="61">
        <v>569041550.01999867</v>
      </c>
      <c r="E9" s="61">
        <v>56006256.780000061</v>
      </c>
      <c r="F9" s="61">
        <v>1199004462.5299985</v>
      </c>
    </row>
    <row r="10" spans="2:6" x14ac:dyDescent="0.2">
      <c r="B10" s="58" t="s">
        <v>62</v>
      </c>
      <c r="C10" s="61">
        <v>338707310.11000001</v>
      </c>
      <c r="D10" s="61">
        <v>360276264.0000003</v>
      </c>
      <c r="E10" s="61">
        <v>27675467.59999999</v>
      </c>
      <c r="F10" s="61">
        <v>726659041.71000063</v>
      </c>
    </row>
    <row r="11" spans="2:6" x14ac:dyDescent="0.2">
      <c r="B11" s="58" t="s">
        <v>61</v>
      </c>
      <c r="C11" s="61">
        <v>176821512.14000005</v>
      </c>
      <c r="D11" s="61">
        <v>174103917.78000003</v>
      </c>
      <c r="E11" s="61">
        <v>17536734.480000008</v>
      </c>
      <c r="F11" s="61">
        <v>368462164.40000004</v>
      </c>
    </row>
    <row r="12" spans="2:6" x14ac:dyDescent="0.2">
      <c r="B12" s="58" t="s">
        <v>59</v>
      </c>
      <c r="C12" s="61">
        <v>159775460.24000001</v>
      </c>
      <c r="D12" s="61">
        <v>157281707.28999996</v>
      </c>
      <c r="E12" s="61">
        <v>14799214.180000005</v>
      </c>
      <c r="F12" s="61">
        <v>331856381.7099998</v>
      </c>
    </row>
    <row r="13" spans="2:6" x14ac:dyDescent="0.2">
      <c r="B13" s="58" t="s">
        <v>65</v>
      </c>
      <c r="C13" s="61">
        <v>146395090.91000003</v>
      </c>
      <c r="D13" s="61">
        <v>136689209.63999999</v>
      </c>
      <c r="E13" s="61">
        <v>15401648.909999996</v>
      </c>
      <c r="F13" s="61">
        <v>298485949.45999986</v>
      </c>
    </row>
    <row r="14" spans="2:6" x14ac:dyDescent="0.2">
      <c r="B14" s="58" t="s">
        <v>64</v>
      </c>
      <c r="C14" s="61">
        <v>142584489.25999999</v>
      </c>
      <c r="D14" s="61">
        <v>137100444.30000001</v>
      </c>
      <c r="E14" s="61">
        <v>13406572.550000003</v>
      </c>
      <c r="F14" s="61">
        <v>293091506.11000001</v>
      </c>
    </row>
    <row r="15" spans="2:6" x14ac:dyDescent="0.2">
      <c r="B15" s="58" t="s">
        <v>66</v>
      </c>
      <c r="C15" s="61">
        <v>130386769.80000003</v>
      </c>
      <c r="D15" s="61">
        <v>130441429.05000006</v>
      </c>
      <c r="E15" s="61">
        <v>12966345.019999994</v>
      </c>
      <c r="F15" s="61">
        <v>273794543.87000012</v>
      </c>
    </row>
    <row r="16" spans="2:6" x14ac:dyDescent="0.2">
      <c r="B16" s="58" t="s">
        <v>57</v>
      </c>
      <c r="C16" s="61">
        <v>77599384.539999977</v>
      </c>
      <c r="D16" s="61">
        <v>78051915.840000018</v>
      </c>
      <c r="E16" s="61">
        <v>7626932.5399999991</v>
      </c>
      <c r="F16" s="61">
        <v>163278232.91999999</v>
      </c>
    </row>
    <row r="17" spans="2:8" x14ac:dyDescent="0.2">
      <c r="B17" s="58" t="s">
        <v>60</v>
      </c>
      <c r="C17" s="61">
        <v>70194982.50000003</v>
      </c>
      <c r="D17" s="61">
        <v>70527547.699999958</v>
      </c>
      <c r="E17" s="61">
        <v>7070054.2400000002</v>
      </c>
      <c r="F17" s="61">
        <v>147792584.44</v>
      </c>
    </row>
    <row r="18" spans="2:8" x14ac:dyDescent="0.2">
      <c r="B18" s="70" t="s">
        <v>67</v>
      </c>
      <c r="C18" s="71">
        <v>861210182.29999995</v>
      </c>
      <c r="D18" s="71">
        <v>860418446.24999905</v>
      </c>
      <c r="E18" s="71">
        <v>85838387.420000136</v>
      </c>
      <c r="F18" s="71">
        <v>1807467015.970001</v>
      </c>
    </row>
    <row r="19" spans="2:8" x14ac:dyDescent="0.2">
      <c r="B19" s="58" t="s">
        <v>70</v>
      </c>
      <c r="C19" s="61">
        <v>687365318.07999992</v>
      </c>
      <c r="D19" s="61">
        <v>685814977.07999885</v>
      </c>
      <c r="E19" s="61">
        <v>68480637.710000128</v>
      </c>
      <c r="F19" s="61">
        <v>1441660932.8700011</v>
      </c>
    </row>
    <row r="20" spans="2:8" x14ac:dyDescent="0.2">
      <c r="B20" s="58" t="s">
        <v>68</v>
      </c>
      <c r="C20" s="61">
        <v>131852436.99000007</v>
      </c>
      <c r="D20" s="61">
        <v>131564406.57000013</v>
      </c>
      <c r="E20" s="61">
        <v>13849494.940000013</v>
      </c>
      <c r="F20" s="61">
        <v>277266338.49999988</v>
      </c>
    </row>
    <row r="21" spans="2:8" x14ac:dyDescent="0.2">
      <c r="B21" s="58" t="s">
        <v>69</v>
      </c>
      <c r="C21" s="61">
        <v>41992427.229999997</v>
      </c>
      <c r="D21" s="61">
        <v>43039062.600000009</v>
      </c>
      <c r="E21" s="61">
        <v>3508254.77</v>
      </c>
      <c r="F21" s="61">
        <v>88539744.600000009</v>
      </c>
    </row>
    <row r="22" spans="2:8" x14ac:dyDescent="0.2">
      <c r="B22" s="70" t="s">
        <v>71</v>
      </c>
      <c r="C22" s="71">
        <v>82998511.410000011</v>
      </c>
      <c r="D22" s="71">
        <v>81088684.019999996</v>
      </c>
      <c r="E22" s="71">
        <v>8792226.4100000001</v>
      </c>
      <c r="F22" s="71">
        <v>172879421.83999997</v>
      </c>
    </row>
    <row r="23" spans="2:8" x14ac:dyDescent="0.2">
      <c r="B23" s="58" t="s">
        <v>73</v>
      </c>
      <c r="C23" s="61">
        <v>38222711.320000008</v>
      </c>
      <c r="D23" s="61">
        <v>37725833.939999998</v>
      </c>
      <c r="E23" s="61">
        <v>4074937.08</v>
      </c>
      <c r="F23" s="61">
        <v>80023482.340000018</v>
      </c>
    </row>
    <row r="24" spans="2:8" x14ac:dyDescent="0.2">
      <c r="B24" s="58" t="s">
        <v>74</v>
      </c>
      <c r="C24" s="61">
        <v>28092765.500000004</v>
      </c>
      <c r="D24" s="61">
        <v>27346148.210000001</v>
      </c>
      <c r="E24" s="61">
        <v>2998493.94</v>
      </c>
      <c r="F24" s="61">
        <v>58437407.649999954</v>
      </c>
    </row>
    <row r="25" spans="2:8" x14ac:dyDescent="0.2">
      <c r="B25" s="58" t="s">
        <v>75</v>
      </c>
      <c r="C25" s="61">
        <v>11019385.749999998</v>
      </c>
      <c r="D25" s="61">
        <v>10503880.970000001</v>
      </c>
      <c r="E25" s="61">
        <v>1132415.3199999996</v>
      </c>
      <c r="F25" s="61">
        <v>22655682.040000003</v>
      </c>
    </row>
    <row r="26" spans="2:8" x14ac:dyDescent="0.2">
      <c r="B26" s="58" t="s">
        <v>72</v>
      </c>
      <c r="C26" s="61">
        <v>5663648.8400000008</v>
      </c>
      <c r="D26" s="61">
        <v>5512820.8999999994</v>
      </c>
      <c r="E26" s="61">
        <v>586380.07000000007</v>
      </c>
      <c r="F26" s="61">
        <v>11762849.809999999</v>
      </c>
    </row>
    <row r="27" spans="2:8" x14ac:dyDescent="0.2">
      <c r="B27" s="70" t="s">
        <v>168</v>
      </c>
      <c r="C27" s="71">
        <v>3208309.5600000005</v>
      </c>
      <c r="D27" s="71">
        <v>2978502.0599999996</v>
      </c>
      <c r="E27" s="71">
        <v>333535.3</v>
      </c>
      <c r="F27" s="71">
        <v>6520346.9199999999</v>
      </c>
    </row>
    <row r="28" spans="2:8" x14ac:dyDescent="0.2">
      <c r="B28" s="72" t="s">
        <v>169</v>
      </c>
      <c r="C28" s="73">
        <v>5314593686.9399996</v>
      </c>
      <c r="D28" s="73">
        <v>5336045545.199996</v>
      </c>
      <c r="E28" s="73">
        <v>517058077.31000048</v>
      </c>
      <c r="F28" s="73">
        <v>11167697309.450001</v>
      </c>
    </row>
    <row r="29" spans="2:8" x14ac:dyDescent="0.2">
      <c r="B29" s="149" t="s">
        <v>163</v>
      </c>
    </row>
    <row r="30" spans="2:8" x14ac:dyDescent="0.2">
      <c r="B30" s="149" t="s">
        <v>205</v>
      </c>
    </row>
    <row r="31" spans="2:8" x14ac:dyDescent="0.2">
      <c r="H31" s="1" t="s">
        <v>161</v>
      </c>
    </row>
  </sheetData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D9F6-35A7-4BA4-9A93-2F2AF9DFE26E}">
  <dimension ref="B1:V20"/>
  <sheetViews>
    <sheetView showGridLines="0" workbookViewId="0">
      <selection activeCell="B7" sqref="B7:J18"/>
    </sheetView>
  </sheetViews>
  <sheetFormatPr defaultRowHeight="15" x14ac:dyDescent="0.25"/>
  <cols>
    <col min="1" max="1" width="9.140625" style="26"/>
    <col min="2" max="2" width="8.85546875" style="26" bestFit="1" customWidth="1"/>
    <col min="3" max="4" width="8.7109375" style="26" bestFit="1" customWidth="1"/>
    <col min="5" max="6" width="6.5703125" style="26" bestFit="1" customWidth="1"/>
    <col min="7" max="8" width="8.7109375" style="26" bestFit="1" customWidth="1"/>
    <col min="9" max="9" width="7.85546875" style="26" bestFit="1" customWidth="1"/>
    <col min="10" max="10" width="6.42578125" style="26" bestFit="1" customWidth="1"/>
    <col min="11" max="12" width="9.28515625" style="26" bestFit="1" customWidth="1"/>
    <col min="13" max="13" width="8.42578125" style="26" customWidth="1"/>
    <col min="14" max="14" width="7.140625" style="26" customWidth="1"/>
    <col min="15" max="16" width="9.28515625" style="26" bestFit="1" customWidth="1"/>
    <col min="17" max="18" width="9.28515625" style="26" customWidth="1"/>
    <col min="19" max="20" width="15.28515625" style="26" bestFit="1" customWidth="1"/>
    <col min="21" max="16384" width="9.140625" style="26"/>
  </cols>
  <sheetData>
    <row r="1" spans="2:22" x14ac:dyDescent="0.25">
      <c r="B1" s="205" t="s">
        <v>269</v>
      </c>
      <c r="C1" s="205"/>
      <c r="D1" s="205"/>
      <c r="E1" s="205"/>
      <c r="F1" s="205"/>
      <c r="G1" s="205"/>
      <c r="H1" s="205"/>
      <c r="I1" s="205"/>
      <c r="J1" s="205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2:22" x14ac:dyDescent="0.25">
      <c r="B2" s="205" t="s">
        <v>291</v>
      </c>
      <c r="C2" s="205"/>
      <c r="D2" s="205"/>
      <c r="E2" s="205"/>
      <c r="F2" s="205"/>
      <c r="G2" s="205"/>
      <c r="H2" s="205"/>
      <c r="I2" s="205"/>
      <c r="J2" s="205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2:22" x14ac:dyDescent="0.25">
      <c r="B3" s="258" t="s">
        <v>223</v>
      </c>
      <c r="C3" s="258"/>
      <c r="D3" s="258"/>
      <c r="E3" s="258"/>
      <c r="F3" s="258"/>
      <c r="G3" s="258"/>
      <c r="H3" s="258"/>
      <c r="I3" s="258"/>
      <c r="J3" s="258"/>
      <c r="K3" s="159"/>
      <c r="L3" s="159"/>
      <c r="M3" s="159"/>
      <c r="N3" s="159"/>
      <c r="O3" s="159"/>
      <c r="P3" s="159"/>
      <c r="Q3" s="159"/>
      <c r="R3" s="159"/>
      <c r="S3" s="159"/>
      <c r="T3" s="159"/>
    </row>
    <row r="4" spans="2:22" ht="20.25" customHeight="1" x14ac:dyDescent="0.25">
      <c r="B4" s="243" t="s">
        <v>0</v>
      </c>
      <c r="C4" s="259" t="s">
        <v>224</v>
      </c>
      <c r="D4" s="260"/>
      <c r="E4" s="259" t="s">
        <v>225</v>
      </c>
      <c r="F4" s="260"/>
      <c r="G4" s="263" t="s">
        <v>226</v>
      </c>
      <c r="H4" s="264"/>
      <c r="I4" s="267" t="s">
        <v>298</v>
      </c>
      <c r="J4" s="267"/>
      <c r="U4" s="160"/>
      <c r="V4" s="160"/>
    </row>
    <row r="5" spans="2:22" ht="25.5" customHeight="1" x14ac:dyDescent="0.25">
      <c r="B5" s="243"/>
      <c r="C5" s="261"/>
      <c r="D5" s="262"/>
      <c r="E5" s="261"/>
      <c r="F5" s="262"/>
      <c r="G5" s="265"/>
      <c r="H5" s="266"/>
      <c r="I5" s="267"/>
      <c r="J5" s="267"/>
      <c r="U5" s="161"/>
      <c r="V5" s="160"/>
    </row>
    <row r="6" spans="2:22" x14ac:dyDescent="0.25">
      <c r="B6" s="243"/>
      <c r="C6" s="152">
        <v>2020</v>
      </c>
      <c r="D6" s="152">
        <v>2021</v>
      </c>
      <c r="E6" s="152">
        <v>2020</v>
      </c>
      <c r="F6" s="152">
        <v>2021</v>
      </c>
      <c r="G6" s="152">
        <v>2020</v>
      </c>
      <c r="H6" s="152">
        <v>2021</v>
      </c>
      <c r="I6" s="162" t="s">
        <v>93</v>
      </c>
      <c r="J6" s="162" t="s">
        <v>94</v>
      </c>
      <c r="U6" s="160"/>
      <c r="V6" s="160"/>
    </row>
    <row r="7" spans="2:22" x14ac:dyDescent="0.25">
      <c r="B7" s="163" t="s">
        <v>1</v>
      </c>
      <c r="C7" s="164">
        <v>2030849</v>
      </c>
      <c r="D7" s="164">
        <v>1854690</v>
      </c>
      <c r="E7" s="164">
        <v>34816</v>
      </c>
      <c r="F7" s="164">
        <v>29417</v>
      </c>
      <c r="G7" s="164">
        <f>+C7+E7</f>
        <v>2065665</v>
      </c>
      <c r="H7" s="164">
        <f>+D7+F7</f>
        <v>1884107</v>
      </c>
      <c r="I7" s="164">
        <f>+H7-G7</f>
        <v>-181558</v>
      </c>
      <c r="J7" s="98">
        <f>+I7/H7</f>
        <v>-9.6362892341040077E-2</v>
      </c>
      <c r="U7" s="160"/>
      <c r="V7" s="160"/>
    </row>
    <row r="8" spans="2:22" x14ac:dyDescent="0.25">
      <c r="B8" s="163" t="s">
        <v>2</v>
      </c>
      <c r="C8" s="164">
        <v>2037650</v>
      </c>
      <c r="D8" s="164">
        <v>1877917</v>
      </c>
      <c r="E8" s="164">
        <v>35080</v>
      </c>
      <c r="F8" s="164">
        <v>29777</v>
      </c>
      <c r="G8" s="164">
        <f t="shared" ref="G8:G18" si="0">+C8+E8</f>
        <v>2072730</v>
      </c>
      <c r="H8" s="164">
        <f>+D8+F8</f>
        <v>1907694</v>
      </c>
      <c r="I8" s="164">
        <f>+H8-G8</f>
        <v>-165036</v>
      </c>
      <c r="J8" s="98">
        <f t="shared" ref="J8:J11" si="1">+I8/H8</f>
        <v>-8.6510729708223641E-2</v>
      </c>
      <c r="U8" s="160"/>
      <c r="V8" s="160"/>
    </row>
    <row r="9" spans="2:22" x14ac:dyDescent="0.25">
      <c r="B9" s="163" t="s">
        <v>3</v>
      </c>
      <c r="C9" s="164">
        <v>2012891</v>
      </c>
      <c r="D9" s="164">
        <v>1878857</v>
      </c>
      <c r="E9" s="164">
        <v>34462</v>
      </c>
      <c r="F9" s="164">
        <v>29976</v>
      </c>
      <c r="G9" s="164">
        <f t="shared" si="0"/>
        <v>2047353</v>
      </c>
      <c r="H9" s="164">
        <f>+D9+F9</f>
        <v>1908833</v>
      </c>
      <c r="I9" s="164">
        <f>+H9-G9</f>
        <v>-138520</v>
      </c>
      <c r="J9" s="98">
        <f t="shared" si="1"/>
        <v>-7.2567898815663806E-2</v>
      </c>
      <c r="U9" s="160"/>
      <c r="V9" s="160"/>
    </row>
    <row r="10" spans="2:22" x14ac:dyDescent="0.25">
      <c r="B10" s="163" t="s">
        <v>4</v>
      </c>
      <c r="C10" s="164">
        <v>1513407</v>
      </c>
      <c r="D10" s="164">
        <v>1977137</v>
      </c>
      <c r="E10" s="164">
        <v>24116</v>
      </c>
      <c r="F10" s="164">
        <v>30987</v>
      </c>
      <c r="G10" s="164">
        <f t="shared" si="0"/>
        <v>1537523</v>
      </c>
      <c r="H10" s="164">
        <f>+D10+F10</f>
        <v>2008124</v>
      </c>
      <c r="I10" s="164">
        <f t="shared" ref="I10:I11" si="2">+H10-G10</f>
        <v>470601</v>
      </c>
      <c r="J10" s="98">
        <f t="shared" si="1"/>
        <v>0.23434857608394702</v>
      </c>
      <c r="U10" s="160"/>
      <c r="V10" s="160"/>
    </row>
    <row r="11" spans="2:22" x14ac:dyDescent="0.25">
      <c r="B11" s="163" t="s">
        <v>5</v>
      </c>
      <c r="C11" s="164">
        <v>1502499</v>
      </c>
      <c r="D11" s="164">
        <v>2005131</v>
      </c>
      <c r="E11" s="164">
        <v>23894</v>
      </c>
      <c r="F11" s="164">
        <v>31280</v>
      </c>
      <c r="G11" s="164">
        <f t="shared" si="0"/>
        <v>1526393</v>
      </c>
      <c r="H11" s="164">
        <f>+D11+F11</f>
        <v>2036411</v>
      </c>
      <c r="I11" s="164">
        <f t="shared" si="2"/>
        <v>510018</v>
      </c>
      <c r="J11" s="98">
        <f t="shared" si="1"/>
        <v>0.25044944267144503</v>
      </c>
      <c r="U11" s="160"/>
      <c r="V11" s="160"/>
    </row>
    <row r="12" spans="2:22" x14ac:dyDescent="0.25">
      <c r="B12" s="163" t="s">
        <v>6</v>
      </c>
      <c r="C12" s="164">
        <v>1704141</v>
      </c>
      <c r="D12" s="165"/>
      <c r="E12" s="164">
        <v>26937</v>
      </c>
      <c r="F12" s="165"/>
      <c r="G12" s="164">
        <f t="shared" si="0"/>
        <v>1731078</v>
      </c>
      <c r="H12" s="165"/>
      <c r="I12" s="164"/>
      <c r="J12" s="166"/>
      <c r="U12" s="160"/>
      <c r="V12" s="160"/>
    </row>
    <row r="13" spans="2:22" x14ac:dyDescent="0.25">
      <c r="B13" s="163" t="s">
        <v>7</v>
      </c>
      <c r="C13" s="164">
        <v>1772427</v>
      </c>
      <c r="D13" s="165"/>
      <c r="E13" s="164">
        <v>27180</v>
      </c>
      <c r="F13" s="165"/>
      <c r="G13" s="164">
        <f t="shared" si="0"/>
        <v>1799607</v>
      </c>
      <c r="H13" s="165"/>
      <c r="I13" s="164"/>
      <c r="J13" s="166"/>
      <c r="U13" s="160"/>
      <c r="V13" s="160"/>
    </row>
    <row r="14" spans="2:22" x14ac:dyDescent="0.25">
      <c r="B14" s="163" t="s">
        <v>8</v>
      </c>
      <c r="C14" s="164">
        <v>1758375</v>
      </c>
      <c r="D14" s="165"/>
      <c r="E14" s="164">
        <v>27081</v>
      </c>
      <c r="F14" s="165"/>
      <c r="G14" s="164">
        <f t="shared" si="0"/>
        <v>1785456</v>
      </c>
      <c r="H14" s="165"/>
      <c r="I14" s="164"/>
      <c r="J14" s="166"/>
      <c r="U14" s="160"/>
      <c r="V14" s="160"/>
    </row>
    <row r="15" spans="2:22" x14ac:dyDescent="0.25">
      <c r="B15" s="163" t="s">
        <v>9</v>
      </c>
      <c r="C15" s="164">
        <v>1786515</v>
      </c>
      <c r="D15" s="165"/>
      <c r="E15" s="164">
        <v>27365</v>
      </c>
      <c r="F15" s="165"/>
      <c r="G15" s="164">
        <f t="shared" si="0"/>
        <v>1813880</v>
      </c>
      <c r="H15" s="165"/>
      <c r="I15" s="164"/>
      <c r="J15" s="166"/>
      <c r="U15" s="160"/>
      <c r="V15" s="160"/>
    </row>
    <row r="16" spans="2:22" x14ac:dyDescent="0.25">
      <c r="B16" s="163" t="s">
        <v>10</v>
      </c>
      <c r="C16" s="164">
        <v>1804412</v>
      </c>
      <c r="D16" s="165"/>
      <c r="E16" s="164">
        <v>27734</v>
      </c>
      <c r="F16" s="165"/>
      <c r="G16" s="164">
        <f t="shared" si="0"/>
        <v>1832146</v>
      </c>
      <c r="H16" s="165"/>
      <c r="I16" s="164"/>
      <c r="J16" s="166"/>
      <c r="U16" s="160"/>
      <c r="V16" s="160"/>
    </row>
    <row r="17" spans="2:22" x14ac:dyDescent="0.25">
      <c r="B17" s="163" t="s">
        <v>11</v>
      </c>
      <c r="C17" s="164">
        <v>1834131</v>
      </c>
      <c r="D17" s="165"/>
      <c r="E17" s="164">
        <v>27873</v>
      </c>
      <c r="F17" s="165"/>
      <c r="G17" s="164">
        <f t="shared" si="0"/>
        <v>1862004</v>
      </c>
      <c r="H17" s="165"/>
      <c r="I17" s="164"/>
      <c r="J17" s="166"/>
      <c r="U17" s="160"/>
      <c r="V17" s="160"/>
    </row>
    <row r="18" spans="2:22" x14ac:dyDescent="0.25">
      <c r="B18" s="163" t="s">
        <v>12</v>
      </c>
      <c r="C18" s="164">
        <v>1835362</v>
      </c>
      <c r="D18" s="165"/>
      <c r="E18" s="164">
        <v>29373</v>
      </c>
      <c r="F18" s="165"/>
      <c r="G18" s="164">
        <f t="shared" si="0"/>
        <v>1864735</v>
      </c>
      <c r="H18" s="165"/>
      <c r="I18" s="164"/>
      <c r="J18" s="166"/>
      <c r="U18" s="160"/>
      <c r="V18" s="160"/>
    </row>
    <row r="20" spans="2:22" x14ac:dyDescent="0.25">
      <c r="J20" s="167"/>
    </row>
  </sheetData>
  <mergeCells count="8">
    <mergeCell ref="B1:J1"/>
    <mergeCell ref="B2:J2"/>
    <mergeCell ref="B3:J3"/>
    <mergeCell ref="B4:B6"/>
    <mergeCell ref="C4:D5"/>
    <mergeCell ref="E4:F5"/>
    <mergeCell ref="G4:H5"/>
    <mergeCell ref="I4:J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CA1B-61C6-4AF7-979E-7D228415F8DD}">
  <dimension ref="B1:J17"/>
  <sheetViews>
    <sheetView showGridLines="0" workbookViewId="0">
      <selection activeCell="B4" sqref="B4:J17"/>
    </sheetView>
  </sheetViews>
  <sheetFormatPr defaultRowHeight="12.75" x14ac:dyDescent="0.2"/>
  <cols>
    <col min="1" max="1" width="9.140625" style="1"/>
    <col min="2" max="2" width="9.7109375" style="1" bestFit="1" customWidth="1"/>
    <col min="3" max="4" width="14.28515625" style="1" bestFit="1" customWidth="1"/>
    <col min="5" max="5" width="12.85546875" style="1" bestFit="1" customWidth="1"/>
    <col min="6" max="6" width="10.85546875" style="1" customWidth="1"/>
    <col min="7" max="7" width="9" style="1" bestFit="1" customWidth="1"/>
    <col min="8" max="8" width="9" style="7" bestFit="1" customWidth="1"/>
    <col min="9" max="9" width="16" style="1" bestFit="1" customWidth="1"/>
    <col min="10" max="16384" width="9.140625" style="1"/>
  </cols>
  <sheetData>
    <row r="1" spans="2:10" x14ac:dyDescent="0.2">
      <c r="B1" s="205" t="s">
        <v>78</v>
      </c>
      <c r="C1" s="205"/>
      <c r="D1" s="205"/>
      <c r="E1" s="205"/>
      <c r="F1" s="205"/>
      <c r="G1" s="205"/>
      <c r="H1" s="205"/>
      <c r="I1" s="205"/>
      <c r="J1" s="205"/>
    </row>
    <row r="2" spans="2:10" x14ac:dyDescent="0.2">
      <c r="B2" s="205" t="s">
        <v>222</v>
      </c>
      <c r="C2" s="205"/>
      <c r="D2" s="205"/>
      <c r="E2" s="205"/>
      <c r="F2" s="205"/>
      <c r="G2" s="205"/>
      <c r="H2" s="205"/>
      <c r="I2" s="205"/>
      <c r="J2" s="205"/>
    </row>
    <row r="3" spans="2:10" x14ac:dyDescent="0.2">
      <c r="B3" s="206" t="s">
        <v>107</v>
      </c>
      <c r="C3" s="206"/>
      <c r="D3" s="206"/>
      <c r="E3" s="206"/>
      <c r="F3" s="206"/>
      <c r="G3" s="206"/>
      <c r="H3" s="206"/>
      <c r="I3" s="206"/>
      <c r="J3" s="206"/>
    </row>
    <row r="4" spans="2:10" ht="25.5" customHeight="1" x14ac:dyDescent="0.2">
      <c r="B4" s="209" t="s">
        <v>0</v>
      </c>
      <c r="C4" s="210" t="s">
        <v>89</v>
      </c>
      <c r="D4" s="210"/>
      <c r="E4" s="207" t="s">
        <v>219</v>
      </c>
      <c r="F4" s="208"/>
      <c r="G4" s="207" t="s">
        <v>95</v>
      </c>
      <c r="H4" s="208"/>
      <c r="I4" s="207" t="s">
        <v>220</v>
      </c>
      <c r="J4" s="208"/>
    </row>
    <row r="5" spans="2:10" x14ac:dyDescent="0.2">
      <c r="B5" s="209"/>
      <c r="C5" s="150">
        <v>2020</v>
      </c>
      <c r="D5" s="150">
        <v>2021</v>
      </c>
      <c r="E5" s="151" t="s">
        <v>93</v>
      </c>
      <c r="F5" s="151" t="s">
        <v>94</v>
      </c>
      <c r="G5" s="151">
        <v>2020</v>
      </c>
      <c r="H5" s="151">
        <v>2021</v>
      </c>
      <c r="I5" s="151" t="s">
        <v>93</v>
      </c>
      <c r="J5" s="151" t="s">
        <v>94</v>
      </c>
    </row>
    <row r="6" spans="2:10" x14ac:dyDescent="0.2">
      <c r="B6" s="106" t="s">
        <v>1</v>
      </c>
      <c r="C6" s="146">
        <v>51749883133</v>
      </c>
      <c r="D6" s="146">
        <v>50207958507</v>
      </c>
      <c r="E6" s="108">
        <f>+D6-C6</f>
        <v>-1541924626</v>
      </c>
      <c r="F6" s="88">
        <f>+(D6-C6)/C6</f>
        <v>-2.9795712234502447E-2</v>
      </c>
      <c r="G6" s="146">
        <f>+C6/'1'!C6</f>
        <v>24463.761704459128</v>
      </c>
      <c r="H6" s="146">
        <f>+D6/'1'!D6</f>
        <v>25895.167245949106</v>
      </c>
      <c r="I6" s="108">
        <f>+H6-G6</f>
        <v>1431.4055414899776</v>
      </c>
      <c r="J6" s="88">
        <f>+(H6-G6)/G6</f>
        <v>5.8511260810273032E-2</v>
      </c>
    </row>
    <row r="7" spans="2:10" x14ac:dyDescent="0.2">
      <c r="B7" s="106" t="s">
        <v>2</v>
      </c>
      <c r="C7" s="146">
        <v>52189716289</v>
      </c>
      <c r="D7" s="146">
        <v>50771321142</v>
      </c>
      <c r="E7" s="108">
        <f>+D7-C7</f>
        <v>-1418395147</v>
      </c>
      <c r="F7" s="88">
        <f t="shared" ref="F7:F10" si="0">+(D7-C7)/C7</f>
        <v>-2.7177674987647987E-2</v>
      </c>
      <c r="G7" s="146">
        <f>+C7/'1'!C7</f>
        <v>24593.278627952423</v>
      </c>
      <c r="H7" s="146">
        <f>+D7/'1'!D7</f>
        <v>25886.064075646318</v>
      </c>
      <c r="I7" s="108">
        <f>+H7-G7</f>
        <v>1292.7854476938955</v>
      </c>
      <c r="J7" s="88">
        <f t="shared" ref="J7:J10" si="1">+(H7-G7)/G7</f>
        <v>5.2566616564272618E-2</v>
      </c>
    </row>
    <row r="8" spans="2:10" x14ac:dyDescent="0.2">
      <c r="B8" s="106" t="s">
        <v>3</v>
      </c>
      <c r="C8" s="146">
        <v>52247905342</v>
      </c>
      <c r="D8" s="146">
        <v>52148297268</v>
      </c>
      <c r="E8" s="108">
        <f>+D8-C8</f>
        <v>-99608074</v>
      </c>
      <c r="F8" s="88">
        <f t="shared" si="0"/>
        <v>-1.9064510500084882E-3</v>
      </c>
      <c r="G8" s="146">
        <f>+C8/'1'!C8</f>
        <v>24787.850355085367</v>
      </c>
      <c r="H8" s="146">
        <f>+D8/'1'!D8</f>
        <v>26389.596677889149</v>
      </c>
      <c r="I8" s="108">
        <f>+H8-G8</f>
        <v>1601.7463228037814</v>
      </c>
      <c r="J8" s="88">
        <f t="shared" si="1"/>
        <v>6.4618202057007898E-2</v>
      </c>
    </row>
    <row r="9" spans="2:10" x14ac:dyDescent="0.2">
      <c r="B9" s="106" t="s">
        <v>4</v>
      </c>
      <c r="C9" s="146">
        <v>41524137037</v>
      </c>
      <c r="D9" s="146">
        <v>53190837011.07</v>
      </c>
      <c r="E9" s="108">
        <f>+D9-C9</f>
        <v>11666699974.07</v>
      </c>
      <c r="F9" s="88">
        <f t="shared" si="0"/>
        <v>0.28096188883285905</v>
      </c>
      <c r="G9" s="146">
        <f>+C9/'1'!C9</f>
        <v>25883.976931770227</v>
      </c>
      <c r="H9" s="146">
        <v>26487.706248077193</v>
      </c>
      <c r="I9" s="108">
        <f>+H9-G9</f>
        <v>603.72931630696621</v>
      </c>
      <c r="J9" s="88">
        <f t="shared" si="1"/>
        <v>2.332444190853622E-2</v>
      </c>
    </row>
    <row r="10" spans="2:10" x14ac:dyDescent="0.2">
      <c r="B10" s="106" t="s">
        <v>5</v>
      </c>
      <c r="C10" s="146">
        <v>40970135088</v>
      </c>
      <c r="D10" s="146">
        <v>53521085489.230064</v>
      </c>
      <c r="E10" s="108">
        <f>+D10-C10</f>
        <v>12550950401.230064</v>
      </c>
      <c r="F10" s="88">
        <f t="shared" si="0"/>
        <v>0.30634388620569108</v>
      </c>
      <c r="G10" s="146">
        <f>+C10/'1'!C10</f>
        <v>25737.919543666998</v>
      </c>
      <c r="H10" s="146">
        <v>26282.064617226122</v>
      </c>
      <c r="I10" s="108">
        <f>+H10-G10</f>
        <v>544.14507355912428</v>
      </c>
      <c r="J10" s="88">
        <f t="shared" si="1"/>
        <v>2.1141766048181434E-2</v>
      </c>
    </row>
    <row r="11" spans="2:10" x14ac:dyDescent="0.2">
      <c r="B11" s="106" t="s">
        <v>6</v>
      </c>
      <c r="C11" s="146">
        <v>44400813807</v>
      </c>
      <c r="D11" s="146"/>
      <c r="E11" s="108"/>
      <c r="F11" s="109"/>
      <c r="G11" s="146">
        <f>+C11/'1'!C11</f>
        <v>24803.455106569108</v>
      </c>
      <c r="H11" s="146"/>
      <c r="I11" s="108"/>
      <c r="J11" s="109"/>
    </row>
    <row r="12" spans="2:10" x14ac:dyDescent="0.2">
      <c r="B12" s="106" t="s">
        <v>7</v>
      </c>
      <c r="C12" s="146">
        <v>46357530011</v>
      </c>
      <c r="D12" s="146"/>
      <c r="E12" s="108"/>
      <c r="F12" s="109"/>
      <c r="G12" s="146">
        <f>+C12/'1'!C12</f>
        <v>24950.352295032644</v>
      </c>
      <c r="H12" s="146"/>
      <c r="I12" s="108"/>
      <c r="J12" s="109"/>
    </row>
    <row r="13" spans="2:10" x14ac:dyDescent="0.2">
      <c r="B13" s="106" t="s">
        <v>8</v>
      </c>
      <c r="C13" s="146">
        <v>46542938045</v>
      </c>
      <c r="D13" s="146"/>
      <c r="E13" s="108"/>
      <c r="F13" s="109"/>
      <c r="G13" s="146">
        <f>+C13/'1'!C13</f>
        <v>25211.261282464762</v>
      </c>
      <c r="H13" s="146"/>
      <c r="I13" s="108"/>
      <c r="J13" s="109"/>
    </row>
    <row r="14" spans="2:10" x14ac:dyDescent="0.2">
      <c r="B14" s="106" t="s">
        <v>9</v>
      </c>
      <c r="C14" s="146">
        <v>46730136845</v>
      </c>
      <c r="D14" s="146"/>
      <c r="E14" s="108"/>
      <c r="F14" s="109"/>
      <c r="G14" s="146">
        <f>+C14/'1'!C14</f>
        <v>24969.89613184152</v>
      </c>
      <c r="H14" s="146"/>
      <c r="I14" s="108"/>
      <c r="J14" s="109"/>
    </row>
    <row r="15" spans="2:10" x14ac:dyDescent="0.2">
      <c r="B15" s="106" t="s">
        <v>10</v>
      </c>
      <c r="C15" s="146">
        <v>47636535058</v>
      </c>
      <c r="D15" s="146"/>
      <c r="E15" s="108"/>
      <c r="F15" s="109"/>
      <c r="G15" s="146">
        <f>+C15/'1'!C15</f>
        <v>25219.287200492563</v>
      </c>
      <c r="H15" s="146"/>
      <c r="I15" s="108"/>
      <c r="J15" s="109"/>
    </row>
    <row r="16" spans="2:10" x14ac:dyDescent="0.2">
      <c r="B16" s="106" t="s">
        <v>11</v>
      </c>
      <c r="C16" s="146">
        <v>48307479637</v>
      </c>
      <c r="D16" s="146"/>
      <c r="E16" s="108"/>
      <c r="F16" s="109"/>
      <c r="G16" s="146">
        <f>+C16/'1'!C16</f>
        <v>25187.024922430239</v>
      </c>
      <c r="H16" s="146"/>
      <c r="I16" s="108"/>
      <c r="J16" s="109"/>
    </row>
    <row r="17" spans="2:10" x14ac:dyDescent="0.2">
      <c r="B17" s="106" t="s">
        <v>12</v>
      </c>
      <c r="C17" s="146">
        <v>49673527990</v>
      </c>
      <c r="D17" s="146"/>
      <c r="E17" s="108"/>
      <c r="F17" s="109"/>
      <c r="G17" s="146">
        <f>+C17/'1'!C17</f>
        <v>25870.510800835171</v>
      </c>
      <c r="H17" s="146"/>
      <c r="I17" s="108"/>
      <c r="J17" s="109"/>
    </row>
  </sheetData>
  <mergeCells count="8">
    <mergeCell ref="I4:J4"/>
    <mergeCell ref="B2:J2"/>
    <mergeCell ref="B3:J3"/>
    <mergeCell ref="B1:J1"/>
    <mergeCell ref="B4:B5"/>
    <mergeCell ref="C4:D4"/>
    <mergeCell ref="G4:H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0370A-C260-4EE0-9238-C1777CAFE3C4}">
  <dimension ref="B1:L18"/>
  <sheetViews>
    <sheetView showGridLines="0" workbookViewId="0">
      <selection activeCell="B7" sqref="B7:J18"/>
    </sheetView>
  </sheetViews>
  <sheetFormatPr defaultRowHeight="15" x14ac:dyDescent="0.25"/>
  <cols>
    <col min="1" max="2" width="9.140625" style="26"/>
    <col min="3" max="4" width="7.85546875" style="26" bestFit="1" customWidth="1"/>
    <col min="5" max="6" width="5.7109375" style="26" customWidth="1"/>
    <col min="7" max="8" width="7.85546875" style="26" bestFit="1" customWidth="1"/>
    <col min="9" max="9" width="7.5703125" style="26" customWidth="1"/>
    <col min="10" max="10" width="11.28515625" style="26" customWidth="1"/>
    <col min="11" max="11" width="10.5703125" style="26" bestFit="1" customWidth="1"/>
    <col min="12" max="13" width="9.28515625" style="26" bestFit="1" customWidth="1"/>
    <col min="14" max="14" width="8.42578125" style="26" customWidth="1"/>
    <col min="15" max="15" width="7.140625" style="26" customWidth="1"/>
    <col min="16" max="17" width="9.28515625" style="26" bestFit="1" customWidth="1"/>
    <col min="18" max="19" width="9.28515625" style="26" customWidth="1"/>
    <col min="20" max="21" width="15.28515625" style="26" bestFit="1" customWidth="1"/>
    <col min="22" max="16384" width="9.140625" style="26"/>
  </cols>
  <sheetData>
    <row r="1" spans="2:12" x14ac:dyDescent="0.25">
      <c r="B1" s="205" t="s">
        <v>270</v>
      </c>
      <c r="C1" s="205"/>
      <c r="D1" s="205"/>
      <c r="E1" s="205"/>
      <c r="F1" s="205"/>
      <c r="G1" s="205"/>
      <c r="H1" s="205"/>
      <c r="I1" s="205"/>
      <c r="J1" s="205"/>
    </row>
    <row r="2" spans="2:12" x14ac:dyDescent="0.25">
      <c r="B2" s="205" t="s">
        <v>290</v>
      </c>
      <c r="C2" s="205"/>
      <c r="D2" s="205"/>
      <c r="E2" s="205"/>
      <c r="F2" s="205"/>
      <c r="G2" s="205"/>
      <c r="H2" s="205"/>
      <c r="I2" s="205"/>
      <c r="J2" s="205"/>
    </row>
    <row r="3" spans="2:12" x14ac:dyDescent="0.25">
      <c r="B3" s="258" t="s">
        <v>223</v>
      </c>
      <c r="C3" s="258"/>
      <c r="D3" s="258"/>
      <c r="E3" s="258"/>
      <c r="F3" s="258"/>
      <c r="G3" s="258"/>
      <c r="H3" s="258"/>
      <c r="I3" s="258"/>
      <c r="J3" s="258"/>
    </row>
    <row r="4" spans="2:12" x14ac:dyDescent="0.25">
      <c r="B4" s="243" t="s">
        <v>0</v>
      </c>
      <c r="C4" s="268" t="s">
        <v>229</v>
      </c>
      <c r="D4" s="268"/>
      <c r="E4" s="268" t="s">
        <v>230</v>
      </c>
      <c r="F4" s="268"/>
      <c r="G4" s="268" t="s">
        <v>231</v>
      </c>
      <c r="H4" s="268"/>
      <c r="I4" s="267" t="s">
        <v>232</v>
      </c>
      <c r="J4" s="267"/>
    </row>
    <row r="5" spans="2:12" x14ac:dyDescent="0.25">
      <c r="B5" s="243"/>
      <c r="C5" s="268"/>
      <c r="D5" s="268"/>
      <c r="E5" s="268"/>
      <c r="F5" s="268"/>
      <c r="G5" s="268"/>
      <c r="H5" s="268"/>
      <c r="I5" s="267"/>
      <c r="J5" s="267"/>
    </row>
    <row r="6" spans="2:12" ht="22.5" customHeight="1" x14ac:dyDescent="0.25">
      <c r="B6" s="243"/>
      <c r="C6" s="152">
        <v>2020</v>
      </c>
      <c r="D6" s="152">
        <v>2021</v>
      </c>
      <c r="E6" s="152">
        <v>2020</v>
      </c>
      <c r="F6" s="152">
        <v>2021</v>
      </c>
      <c r="G6" s="152">
        <v>2020</v>
      </c>
      <c r="H6" s="152">
        <v>2021</v>
      </c>
      <c r="I6" s="162" t="s">
        <v>93</v>
      </c>
      <c r="J6" s="162" t="s">
        <v>94</v>
      </c>
    </row>
    <row r="7" spans="2:12" x14ac:dyDescent="0.25">
      <c r="B7" s="163" t="s">
        <v>1</v>
      </c>
      <c r="C7" s="94">
        <v>2110964</v>
      </c>
      <c r="D7" s="94">
        <v>1922604</v>
      </c>
      <c r="E7" s="94">
        <v>36127</v>
      </c>
      <c r="F7" s="94">
        <v>30187</v>
      </c>
      <c r="G7" s="94">
        <f>+C7+E7</f>
        <v>2147091</v>
      </c>
      <c r="H7" s="94">
        <f>+D7+F7</f>
        <v>1952791</v>
      </c>
      <c r="I7" s="168">
        <f>+H7-G7</f>
        <v>-194300</v>
      </c>
      <c r="J7" s="98">
        <f>+I7/H7</f>
        <v>-9.9498615059164033E-2</v>
      </c>
    </row>
    <row r="8" spans="2:12" x14ac:dyDescent="0.25">
      <c r="B8" s="163" t="s">
        <v>2</v>
      </c>
      <c r="C8" s="94">
        <v>2117112</v>
      </c>
      <c r="D8" s="94">
        <v>1946931</v>
      </c>
      <c r="E8" s="94">
        <v>36420</v>
      </c>
      <c r="F8" s="94">
        <v>30554</v>
      </c>
      <c r="G8" s="94">
        <f t="shared" ref="G8:H18" si="0">+C8+E8</f>
        <v>2153532</v>
      </c>
      <c r="H8" s="94">
        <f>+D8+F8</f>
        <v>1977485</v>
      </c>
      <c r="I8" s="168">
        <f t="shared" ref="I8:I11" si="1">+H8-G8</f>
        <v>-176047</v>
      </c>
      <c r="J8" s="98">
        <f t="shared" ref="J8:J11" si="2">+I8/H8</f>
        <v>-8.9025706895374687E-2</v>
      </c>
    </row>
    <row r="9" spans="2:12" x14ac:dyDescent="0.25">
      <c r="B9" s="163" t="s">
        <v>3</v>
      </c>
      <c r="C9" s="94">
        <v>2089630</v>
      </c>
      <c r="D9" s="94">
        <v>1948996</v>
      </c>
      <c r="E9" s="94">
        <v>35804</v>
      </c>
      <c r="F9" s="94">
        <v>30779</v>
      </c>
      <c r="G9" s="94">
        <f t="shared" si="0"/>
        <v>2125434</v>
      </c>
      <c r="H9" s="94">
        <f>+D9+F9</f>
        <v>1979775</v>
      </c>
      <c r="I9" s="168">
        <f t="shared" si="1"/>
        <v>-145659</v>
      </c>
      <c r="J9" s="98">
        <f t="shared" si="2"/>
        <v>-7.3573512141531239E-2</v>
      </c>
    </row>
    <row r="10" spans="2:12" x14ac:dyDescent="0.25">
      <c r="B10" s="163" t="s">
        <v>4</v>
      </c>
      <c r="C10" s="94">
        <v>1572084</v>
      </c>
      <c r="D10" s="94">
        <v>2102080</v>
      </c>
      <c r="E10" s="94">
        <v>24697</v>
      </c>
      <c r="F10" s="94">
        <v>32095</v>
      </c>
      <c r="G10" s="94">
        <f t="shared" si="0"/>
        <v>1596781</v>
      </c>
      <c r="H10" s="94">
        <f>+D10+F10</f>
        <v>2134175</v>
      </c>
      <c r="I10" s="168">
        <f t="shared" si="1"/>
        <v>537394</v>
      </c>
      <c r="J10" s="98">
        <f t="shared" si="2"/>
        <v>0.25180409291646655</v>
      </c>
    </row>
    <row r="11" spans="2:12" x14ac:dyDescent="0.25">
      <c r="B11" s="163" t="s">
        <v>5</v>
      </c>
      <c r="C11" s="94">
        <v>1558191</v>
      </c>
      <c r="D11" s="94">
        <v>2131772</v>
      </c>
      <c r="E11" s="94">
        <v>24426</v>
      </c>
      <c r="F11" s="94">
        <v>32395</v>
      </c>
      <c r="G11" s="94">
        <f t="shared" si="0"/>
        <v>1582617</v>
      </c>
      <c r="H11" s="94">
        <f t="shared" si="0"/>
        <v>2164167</v>
      </c>
      <c r="I11" s="168">
        <f t="shared" si="1"/>
        <v>581550</v>
      </c>
      <c r="J11" s="98">
        <f t="shared" si="2"/>
        <v>0.26871770986250137</v>
      </c>
      <c r="L11" s="203"/>
    </row>
    <row r="12" spans="2:12" x14ac:dyDescent="0.25">
      <c r="B12" s="163" t="s">
        <v>6</v>
      </c>
      <c r="C12" s="94">
        <v>1767023</v>
      </c>
      <c r="D12" s="169"/>
      <c r="E12" s="94">
        <v>27588</v>
      </c>
      <c r="F12" s="169"/>
      <c r="G12" s="94">
        <f t="shared" si="0"/>
        <v>1794611</v>
      </c>
      <c r="H12" s="94"/>
      <c r="I12" s="168"/>
      <c r="J12" s="169"/>
      <c r="L12" s="203"/>
    </row>
    <row r="13" spans="2:12" x14ac:dyDescent="0.25">
      <c r="B13" s="163" t="s">
        <v>7</v>
      </c>
      <c r="C13" s="94">
        <v>1843536</v>
      </c>
      <c r="D13" s="169"/>
      <c r="E13" s="94">
        <v>27876</v>
      </c>
      <c r="F13" s="169"/>
      <c r="G13" s="94">
        <f t="shared" si="0"/>
        <v>1871412</v>
      </c>
      <c r="H13" s="94"/>
      <c r="I13" s="168"/>
      <c r="J13" s="169"/>
      <c r="L13" s="202"/>
    </row>
    <row r="14" spans="2:12" x14ac:dyDescent="0.25">
      <c r="B14" s="163" t="s">
        <v>8</v>
      </c>
      <c r="C14" s="94">
        <v>1822953</v>
      </c>
      <c r="D14" s="169"/>
      <c r="E14" s="94">
        <v>27776</v>
      </c>
      <c r="F14" s="169"/>
      <c r="G14" s="94">
        <f t="shared" si="0"/>
        <v>1850729</v>
      </c>
      <c r="H14" s="94"/>
      <c r="I14" s="168"/>
      <c r="J14" s="169"/>
    </row>
    <row r="15" spans="2:12" x14ac:dyDescent="0.25">
      <c r="B15" s="163" t="s">
        <v>9</v>
      </c>
      <c r="C15" s="94">
        <v>1851630</v>
      </c>
      <c r="D15" s="169"/>
      <c r="E15" s="94">
        <v>28093</v>
      </c>
      <c r="F15" s="169"/>
      <c r="G15" s="94">
        <f t="shared" si="0"/>
        <v>1879723</v>
      </c>
      <c r="H15" s="94"/>
      <c r="I15" s="168"/>
      <c r="J15" s="169"/>
    </row>
    <row r="16" spans="2:12" x14ac:dyDescent="0.25">
      <c r="B16" s="163" t="s">
        <v>10</v>
      </c>
      <c r="C16" s="94">
        <v>1872386</v>
      </c>
      <c r="D16" s="169"/>
      <c r="E16" s="94">
        <v>28488</v>
      </c>
      <c r="F16" s="169"/>
      <c r="G16" s="94">
        <f t="shared" si="0"/>
        <v>1900874</v>
      </c>
      <c r="H16" s="94"/>
      <c r="I16" s="168"/>
      <c r="J16" s="169"/>
    </row>
    <row r="17" spans="2:10" x14ac:dyDescent="0.25">
      <c r="B17" s="163" t="s">
        <v>11</v>
      </c>
      <c r="C17" s="94">
        <v>1901739</v>
      </c>
      <c r="D17" s="169"/>
      <c r="E17" s="94">
        <v>28642</v>
      </c>
      <c r="F17" s="169"/>
      <c r="G17" s="94">
        <f t="shared" si="0"/>
        <v>1930381</v>
      </c>
      <c r="H17" s="94"/>
      <c r="I17" s="168"/>
      <c r="J17" s="169"/>
    </row>
    <row r="18" spans="2:10" x14ac:dyDescent="0.25">
      <c r="B18" s="163" t="s">
        <v>12</v>
      </c>
      <c r="C18" s="94">
        <v>1902494</v>
      </c>
      <c r="D18" s="169"/>
      <c r="E18" s="94">
        <v>30123</v>
      </c>
      <c r="F18" s="169"/>
      <c r="G18" s="94">
        <f t="shared" si="0"/>
        <v>1932617</v>
      </c>
      <c r="H18" s="94"/>
      <c r="I18" s="168"/>
      <c r="J18" s="169"/>
    </row>
  </sheetData>
  <mergeCells count="8">
    <mergeCell ref="B1:J1"/>
    <mergeCell ref="B2:J2"/>
    <mergeCell ref="B3:J3"/>
    <mergeCell ref="B4:B6"/>
    <mergeCell ref="C4:D5"/>
    <mergeCell ref="E4:F5"/>
    <mergeCell ref="G4:H5"/>
    <mergeCell ref="I4:J5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71809-4100-40F4-BFF1-B17CF2440BB4}">
  <dimension ref="B1:Y18"/>
  <sheetViews>
    <sheetView showGridLines="0" workbookViewId="0">
      <selection activeCell="C7" sqref="C7:P18"/>
    </sheetView>
  </sheetViews>
  <sheetFormatPr defaultRowHeight="15" x14ac:dyDescent="0.25"/>
  <cols>
    <col min="1" max="1" width="9.140625" style="26"/>
    <col min="2" max="2" width="10" style="26" bestFit="1" customWidth="1"/>
    <col min="3" max="3" width="6.85546875" style="26" customWidth="1"/>
    <col min="4" max="4" width="6.7109375" style="26" customWidth="1"/>
    <col min="5" max="5" width="6.85546875" style="26" customWidth="1"/>
    <col min="6" max="6" width="7.42578125" style="26" customWidth="1"/>
    <col min="7" max="7" width="7.5703125" style="26" customWidth="1"/>
    <col min="8" max="8" width="6.7109375" style="26" customWidth="1"/>
    <col min="9" max="9" width="8.140625" style="26" customWidth="1"/>
    <col min="10" max="10" width="6.42578125" style="26" bestFit="1" customWidth="1"/>
    <col min="11" max="11" width="6.85546875" style="26" bestFit="1" customWidth="1"/>
    <col min="12" max="12" width="6.42578125" style="26" bestFit="1" customWidth="1"/>
    <col min="13" max="13" width="13.140625" style="26" bestFit="1" customWidth="1"/>
    <col min="14" max="14" width="12.140625" style="26" bestFit="1" customWidth="1"/>
    <col min="15" max="16" width="10.5703125" style="26" bestFit="1" customWidth="1"/>
    <col min="17" max="17" width="9.28515625" style="26" bestFit="1" customWidth="1"/>
    <col min="18" max="18" width="8.42578125" style="26" customWidth="1"/>
    <col min="19" max="19" width="7.140625" style="26" customWidth="1"/>
    <col min="20" max="21" width="9.28515625" style="26" bestFit="1" customWidth="1"/>
    <col min="22" max="23" width="9.28515625" style="26" customWidth="1"/>
    <col min="24" max="25" width="15.28515625" style="26" bestFit="1" customWidth="1"/>
    <col min="26" max="16384" width="9.140625" style="26"/>
  </cols>
  <sheetData>
    <row r="1" spans="2:25" x14ac:dyDescent="0.25">
      <c r="B1" s="205" t="s">
        <v>271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2:25" x14ac:dyDescent="0.25">
      <c r="B2" s="205" t="s">
        <v>289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2:25" x14ac:dyDescent="0.25">
      <c r="B3" s="258" t="s">
        <v>223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2:25" x14ac:dyDescent="0.25">
      <c r="B4" s="251" t="s">
        <v>0</v>
      </c>
      <c r="C4" s="252" t="s">
        <v>233</v>
      </c>
      <c r="D4" s="252"/>
      <c r="E4" s="252" t="s">
        <v>234</v>
      </c>
      <c r="F4" s="252"/>
      <c r="G4" s="273" t="s">
        <v>235</v>
      </c>
      <c r="H4" s="274"/>
      <c r="I4" s="267" t="s">
        <v>236</v>
      </c>
      <c r="J4" s="267"/>
      <c r="K4" s="267" t="s">
        <v>237</v>
      </c>
      <c r="L4" s="267"/>
      <c r="M4" s="273" t="s">
        <v>89</v>
      </c>
      <c r="N4" s="274"/>
      <c r="O4" s="269" t="s">
        <v>90</v>
      </c>
      <c r="P4" s="270"/>
    </row>
    <row r="5" spans="2:25" ht="19.5" customHeight="1" x14ac:dyDescent="0.25">
      <c r="B5" s="251"/>
      <c r="C5" s="252"/>
      <c r="D5" s="252"/>
      <c r="E5" s="252"/>
      <c r="F5" s="252"/>
      <c r="G5" s="275"/>
      <c r="H5" s="276"/>
      <c r="I5" s="267"/>
      <c r="J5" s="267"/>
      <c r="K5" s="267"/>
      <c r="L5" s="267"/>
      <c r="M5" s="275"/>
      <c r="N5" s="276"/>
      <c r="O5" s="271"/>
      <c r="P5" s="272"/>
    </row>
    <row r="6" spans="2:25" x14ac:dyDescent="0.25">
      <c r="B6" s="251"/>
      <c r="C6" s="153">
        <v>2020</v>
      </c>
      <c r="D6" s="153">
        <v>2021</v>
      </c>
      <c r="E6" s="153">
        <v>2020</v>
      </c>
      <c r="F6" s="153">
        <v>2021</v>
      </c>
      <c r="G6" s="153">
        <v>2020</v>
      </c>
      <c r="H6" s="153">
        <v>2021</v>
      </c>
      <c r="I6" s="162" t="s">
        <v>93</v>
      </c>
      <c r="J6" s="162" t="s">
        <v>94</v>
      </c>
      <c r="K6" s="162" t="s">
        <v>93</v>
      </c>
      <c r="L6" s="162" t="s">
        <v>94</v>
      </c>
      <c r="M6" s="153">
        <v>2020</v>
      </c>
      <c r="N6" s="153">
        <v>2021</v>
      </c>
      <c r="O6" s="191">
        <v>2020</v>
      </c>
      <c r="P6" s="191">
        <v>2021</v>
      </c>
    </row>
    <row r="7" spans="2:25" x14ac:dyDescent="0.25">
      <c r="B7" s="112" t="s">
        <v>1</v>
      </c>
      <c r="C7" s="33">
        <v>15936</v>
      </c>
      <c r="D7" s="33">
        <v>14409</v>
      </c>
      <c r="E7" s="33">
        <v>18880</v>
      </c>
      <c r="F7" s="33">
        <v>15008</v>
      </c>
      <c r="G7" s="33">
        <f>+C7+E7</f>
        <v>34816</v>
      </c>
      <c r="H7" s="33">
        <f>+D7+F7</f>
        <v>29417</v>
      </c>
      <c r="I7" s="168">
        <f>+D7-C7</f>
        <v>-1527</v>
      </c>
      <c r="J7" s="98">
        <f>+I7/D7</f>
        <v>-0.10597543202165313</v>
      </c>
      <c r="K7" s="168">
        <f>+F7-E7</f>
        <v>-3872</v>
      </c>
      <c r="L7" s="98">
        <f>+K7/F7</f>
        <v>-0.25799573560767591</v>
      </c>
      <c r="M7" s="34">
        <v>1576570006.3500032</v>
      </c>
      <c r="N7" s="34">
        <v>1501411852.9699988</v>
      </c>
      <c r="O7" s="34">
        <f>+M7/G7</f>
        <v>45282.916083122793</v>
      </c>
      <c r="P7" s="34">
        <f>+N7/H7</f>
        <v>51038.918073562869</v>
      </c>
    </row>
    <row r="8" spans="2:25" x14ac:dyDescent="0.25">
      <c r="B8" s="112" t="s">
        <v>2</v>
      </c>
      <c r="C8" s="33">
        <v>16101</v>
      </c>
      <c r="D8" s="33">
        <v>14624</v>
      </c>
      <c r="E8" s="33">
        <v>18979</v>
      </c>
      <c r="F8" s="33">
        <v>15153</v>
      </c>
      <c r="G8" s="33">
        <f t="shared" ref="G8:G18" si="0">+C8+E8</f>
        <v>35080</v>
      </c>
      <c r="H8" s="33">
        <f>+D8+F8</f>
        <v>29777</v>
      </c>
      <c r="I8" s="168">
        <f t="shared" ref="I8:I11" si="1">+D8-C8</f>
        <v>-1477</v>
      </c>
      <c r="J8" s="98">
        <f t="shared" ref="J8:J11" si="2">+I8/D8</f>
        <v>-0.10099835886214442</v>
      </c>
      <c r="K8" s="168">
        <f t="shared" ref="K8:K11" si="3">+F8-E8</f>
        <v>-3826</v>
      </c>
      <c r="L8" s="98">
        <f t="shared" ref="L8:L11" si="4">+K8/F8</f>
        <v>-0.252491255856926</v>
      </c>
      <c r="M8" s="34">
        <v>1618738994.6400018</v>
      </c>
      <c r="N8" s="34">
        <v>1505723902.3900008</v>
      </c>
      <c r="O8" s="34">
        <f t="shared" ref="O8:O18" si="5">+M8/G8</f>
        <v>46144.213074116356</v>
      </c>
      <c r="P8" s="34">
        <f t="shared" ref="P8:P11" si="6">+N8/H8</f>
        <v>50566.67570238778</v>
      </c>
    </row>
    <row r="9" spans="2:25" x14ac:dyDescent="0.25">
      <c r="B9" s="112" t="s">
        <v>3</v>
      </c>
      <c r="C9" s="33">
        <v>16071</v>
      </c>
      <c r="D9" s="33">
        <v>14720</v>
      </c>
      <c r="E9" s="33">
        <v>18391</v>
      </c>
      <c r="F9" s="33">
        <v>15256</v>
      </c>
      <c r="G9" s="33">
        <f t="shared" si="0"/>
        <v>34462</v>
      </c>
      <c r="H9" s="33">
        <f>+D9+F9</f>
        <v>29976</v>
      </c>
      <c r="I9" s="168">
        <f t="shared" si="1"/>
        <v>-1351</v>
      </c>
      <c r="J9" s="98">
        <f t="shared" si="2"/>
        <v>-9.1779891304347827E-2</v>
      </c>
      <c r="K9" s="168">
        <f t="shared" si="3"/>
        <v>-3135</v>
      </c>
      <c r="L9" s="98">
        <f t="shared" si="4"/>
        <v>-0.2054929208180388</v>
      </c>
      <c r="M9" s="34">
        <v>1615326442.3499992</v>
      </c>
      <c r="N9" s="34">
        <v>1562611588.3900011</v>
      </c>
      <c r="O9" s="34">
        <f t="shared" si="5"/>
        <v>46872.68418402876</v>
      </c>
      <c r="P9" s="34">
        <f t="shared" si="6"/>
        <v>52128.755951094245</v>
      </c>
    </row>
    <row r="10" spans="2:25" x14ac:dyDescent="0.25">
      <c r="B10" s="112" t="s">
        <v>4</v>
      </c>
      <c r="C10" s="33">
        <v>10949</v>
      </c>
      <c r="D10" s="33">
        <v>15721</v>
      </c>
      <c r="E10" s="33">
        <v>13167</v>
      </c>
      <c r="F10" s="33">
        <v>15266</v>
      </c>
      <c r="G10" s="33">
        <f t="shared" si="0"/>
        <v>24116</v>
      </c>
      <c r="H10" s="33">
        <f>+D10+F10</f>
        <v>30987</v>
      </c>
      <c r="I10" s="168">
        <f t="shared" si="1"/>
        <v>4772</v>
      </c>
      <c r="J10" s="98">
        <f t="shared" si="2"/>
        <v>0.303543031613765</v>
      </c>
      <c r="K10" s="168">
        <f t="shared" si="3"/>
        <v>2099</v>
      </c>
      <c r="L10" s="98">
        <f t="shared" si="4"/>
        <v>0.13749508712170838</v>
      </c>
      <c r="M10" s="34">
        <v>1169004534.7000012</v>
      </c>
      <c r="N10" s="34">
        <v>1586678908.5800004</v>
      </c>
      <c r="O10" s="34">
        <f t="shared" si="5"/>
        <v>48474.23016669436</v>
      </c>
      <c r="P10" s="34">
        <f t="shared" si="6"/>
        <v>51204.663522767623</v>
      </c>
    </row>
    <row r="11" spans="2:25" x14ac:dyDescent="0.25">
      <c r="B11" s="112" t="s">
        <v>5</v>
      </c>
      <c r="C11" s="33">
        <v>10617</v>
      </c>
      <c r="D11" s="33">
        <v>15988</v>
      </c>
      <c r="E11" s="33">
        <v>13277</v>
      </c>
      <c r="F11" s="33">
        <v>15292</v>
      </c>
      <c r="G11" s="33">
        <f t="shared" si="0"/>
        <v>23894</v>
      </c>
      <c r="H11" s="33">
        <f>+D11+F11</f>
        <v>31280</v>
      </c>
      <c r="I11" s="168">
        <f t="shared" si="1"/>
        <v>5371</v>
      </c>
      <c r="J11" s="98">
        <f t="shared" si="2"/>
        <v>0.33593945459094321</v>
      </c>
      <c r="K11" s="168">
        <f t="shared" si="3"/>
        <v>2015</v>
      </c>
      <c r="L11" s="98">
        <f t="shared" si="4"/>
        <v>0.13176824483390007</v>
      </c>
      <c r="M11" s="34">
        <v>1121416439.8799994</v>
      </c>
      <c r="N11" s="34">
        <v>1603470787.5899999</v>
      </c>
      <c r="O11" s="34">
        <f t="shared" si="5"/>
        <v>46932.972289277619</v>
      </c>
      <c r="P11" s="34">
        <f t="shared" si="6"/>
        <v>51261.853823209713</v>
      </c>
    </row>
    <row r="12" spans="2:25" x14ac:dyDescent="0.25">
      <c r="B12" s="112" t="s">
        <v>6</v>
      </c>
      <c r="C12" s="33">
        <v>12202</v>
      </c>
      <c r="D12" s="170"/>
      <c r="E12" s="33">
        <v>14735</v>
      </c>
      <c r="F12" s="170"/>
      <c r="G12" s="33">
        <f t="shared" si="0"/>
        <v>26937</v>
      </c>
      <c r="H12" s="170"/>
      <c r="I12" s="168"/>
      <c r="J12" s="169"/>
      <c r="K12" s="168"/>
      <c r="L12" s="169"/>
      <c r="M12" s="34">
        <v>1228458926.0800006</v>
      </c>
      <c r="N12" s="171"/>
      <c r="O12" s="34">
        <f t="shared" si="5"/>
        <v>45604.890154063207</v>
      </c>
      <c r="P12" s="199"/>
    </row>
    <row r="13" spans="2:25" x14ac:dyDescent="0.25">
      <c r="B13" s="112" t="s">
        <v>7</v>
      </c>
      <c r="C13" s="33">
        <v>12780</v>
      </c>
      <c r="D13" s="170"/>
      <c r="E13" s="33">
        <v>14400</v>
      </c>
      <c r="F13" s="170"/>
      <c r="G13" s="33">
        <f t="shared" si="0"/>
        <v>27180</v>
      </c>
      <c r="H13" s="170"/>
      <c r="I13" s="168"/>
      <c r="J13" s="169"/>
      <c r="K13" s="168"/>
      <c r="L13" s="169"/>
      <c r="M13" s="34">
        <v>1287325259.73</v>
      </c>
      <c r="N13" s="171"/>
      <c r="O13" s="34">
        <f t="shared" si="5"/>
        <v>47362.960254966885</v>
      </c>
      <c r="P13" s="199"/>
    </row>
    <row r="14" spans="2:25" x14ac:dyDescent="0.25">
      <c r="B14" s="112" t="s">
        <v>8</v>
      </c>
      <c r="C14" s="33">
        <v>12849</v>
      </c>
      <c r="D14" s="170"/>
      <c r="E14" s="33">
        <v>14232</v>
      </c>
      <c r="F14" s="170"/>
      <c r="G14" s="33">
        <f t="shared" si="0"/>
        <v>27081</v>
      </c>
      <c r="H14" s="170"/>
      <c r="I14" s="168"/>
      <c r="J14" s="169"/>
      <c r="K14" s="168"/>
      <c r="L14" s="169"/>
      <c r="M14" s="34">
        <v>1305157650.8500013</v>
      </c>
      <c r="N14" s="171"/>
      <c r="O14" s="34">
        <f t="shared" si="5"/>
        <v>48194.588488239038</v>
      </c>
      <c r="P14" s="199"/>
    </row>
    <row r="15" spans="2:25" x14ac:dyDescent="0.25">
      <c r="B15" s="112" t="s">
        <v>9</v>
      </c>
      <c r="C15" s="33">
        <v>13231</v>
      </c>
      <c r="D15" s="170"/>
      <c r="E15" s="33">
        <v>14134</v>
      </c>
      <c r="F15" s="170"/>
      <c r="G15" s="33">
        <f t="shared" si="0"/>
        <v>27365</v>
      </c>
      <c r="H15" s="170"/>
      <c r="I15" s="168"/>
      <c r="J15" s="169"/>
      <c r="K15" s="168"/>
      <c r="L15" s="169"/>
      <c r="M15" s="34">
        <v>1387132285.6599996</v>
      </c>
      <c r="N15" s="171"/>
      <c r="O15" s="34">
        <f t="shared" si="5"/>
        <v>50690.015920336184</v>
      </c>
      <c r="P15" s="199"/>
    </row>
    <row r="16" spans="2:25" x14ac:dyDescent="0.25">
      <c r="B16" s="112" t="s">
        <v>10</v>
      </c>
      <c r="C16" s="33">
        <v>13577</v>
      </c>
      <c r="D16" s="170"/>
      <c r="E16" s="33">
        <v>14157</v>
      </c>
      <c r="F16" s="170"/>
      <c r="G16" s="33">
        <f t="shared" si="0"/>
        <v>27734</v>
      </c>
      <c r="H16" s="170"/>
      <c r="I16" s="168"/>
      <c r="J16" s="169"/>
      <c r="K16" s="168"/>
      <c r="L16" s="169"/>
      <c r="M16" s="34">
        <v>1380226770.77</v>
      </c>
      <c r="N16" s="171"/>
      <c r="O16" s="34">
        <f t="shared" si="5"/>
        <v>49766.595902862908</v>
      </c>
      <c r="P16" s="199"/>
    </row>
    <row r="17" spans="2:16" x14ac:dyDescent="0.25">
      <c r="B17" s="112" t="s">
        <v>11</v>
      </c>
      <c r="C17" s="33">
        <v>13814</v>
      </c>
      <c r="D17" s="170"/>
      <c r="E17" s="33">
        <v>14059</v>
      </c>
      <c r="F17" s="170"/>
      <c r="G17" s="33">
        <f t="shared" si="0"/>
        <v>27873</v>
      </c>
      <c r="H17" s="170"/>
      <c r="I17" s="168"/>
      <c r="J17" s="169"/>
      <c r="K17" s="168"/>
      <c r="L17" s="169"/>
      <c r="M17" s="34">
        <v>1409002612.9199998</v>
      </c>
      <c r="N17" s="171"/>
      <c r="O17" s="34">
        <f t="shared" si="5"/>
        <v>50550.805902486274</v>
      </c>
      <c r="P17" s="199"/>
    </row>
    <row r="18" spans="2:16" x14ac:dyDescent="0.25">
      <c r="B18" s="112" t="s">
        <v>12</v>
      </c>
      <c r="C18" s="33">
        <v>14184</v>
      </c>
      <c r="D18" s="170"/>
      <c r="E18" s="33">
        <v>15189</v>
      </c>
      <c r="F18" s="170"/>
      <c r="G18" s="33">
        <f t="shared" si="0"/>
        <v>29373</v>
      </c>
      <c r="H18" s="170"/>
      <c r="I18" s="168"/>
      <c r="J18" s="169"/>
      <c r="K18" s="168"/>
      <c r="L18" s="169"/>
      <c r="M18" s="34">
        <v>1463621029.8700011</v>
      </c>
      <c r="N18" s="171"/>
      <c r="O18" s="34">
        <f t="shared" si="5"/>
        <v>49828.789359956456</v>
      </c>
      <c r="P18" s="199"/>
    </row>
  </sheetData>
  <mergeCells count="11">
    <mergeCell ref="O4:P5"/>
    <mergeCell ref="B1:N1"/>
    <mergeCell ref="B2:N2"/>
    <mergeCell ref="B3:N3"/>
    <mergeCell ref="B4:B6"/>
    <mergeCell ref="C4:D5"/>
    <mergeCell ref="E4:F5"/>
    <mergeCell ref="G4:H5"/>
    <mergeCell ref="I4:J5"/>
    <mergeCell ref="K4:L5"/>
    <mergeCell ref="M4:N5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E9EA-1223-4DAB-AFE8-9AAB12CE7E98}">
  <dimension ref="B1:K6"/>
  <sheetViews>
    <sheetView showGridLines="0" workbookViewId="0">
      <selection activeCell="C6" sqref="C6:J6"/>
    </sheetView>
  </sheetViews>
  <sheetFormatPr defaultRowHeight="15" x14ac:dyDescent="0.25"/>
  <cols>
    <col min="1" max="4" width="9.140625" style="26"/>
    <col min="5" max="5" width="5.7109375" style="26" bestFit="1" customWidth="1"/>
    <col min="6" max="6" width="13.42578125" style="26" customWidth="1"/>
    <col min="7" max="7" width="13.85546875" style="26" customWidth="1"/>
    <col min="8" max="16384" width="9.140625" style="26"/>
  </cols>
  <sheetData>
    <row r="1" spans="2:11" x14ac:dyDescent="0.25">
      <c r="B1" s="205" t="s">
        <v>272</v>
      </c>
      <c r="C1" s="205"/>
      <c r="D1" s="205"/>
      <c r="E1" s="205"/>
      <c r="F1" s="205"/>
      <c r="G1" s="205"/>
      <c r="H1" s="205"/>
      <c r="I1" s="205"/>
      <c r="J1" s="205"/>
      <c r="K1" s="158"/>
    </row>
    <row r="2" spans="2:11" x14ac:dyDescent="0.25">
      <c r="B2" s="205" t="s">
        <v>288</v>
      </c>
      <c r="C2" s="205"/>
      <c r="D2" s="205"/>
      <c r="E2" s="205"/>
      <c r="F2" s="205"/>
      <c r="G2" s="205"/>
      <c r="H2" s="205"/>
      <c r="I2" s="205"/>
      <c r="J2" s="205"/>
    </row>
    <row r="3" spans="2:11" x14ac:dyDescent="0.25">
      <c r="B3" s="258" t="s">
        <v>216</v>
      </c>
      <c r="C3" s="258"/>
      <c r="D3" s="258"/>
      <c r="E3" s="258"/>
      <c r="F3" s="258"/>
      <c r="G3" s="258"/>
      <c r="H3" s="258"/>
      <c r="I3" s="258"/>
      <c r="J3" s="258"/>
    </row>
    <row r="4" spans="2:11" x14ac:dyDescent="0.25">
      <c r="B4" s="252" t="s">
        <v>238</v>
      </c>
      <c r="C4" s="251" t="s">
        <v>153</v>
      </c>
      <c r="D4" s="251"/>
      <c r="E4" s="251"/>
      <c r="F4" s="277" t="s">
        <v>239</v>
      </c>
      <c r="G4" s="277"/>
      <c r="H4" s="277" t="s">
        <v>90</v>
      </c>
      <c r="I4" s="277"/>
      <c r="J4" s="277"/>
    </row>
    <row r="5" spans="2:11" x14ac:dyDescent="0.25">
      <c r="B5" s="252"/>
      <c r="C5" s="153" t="s">
        <v>14</v>
      </c>
      <c r="D5" s="153" t="s">
        <v>15</v>
      </c>
      <c r="E5" s="153" t="s">
        <v>53</v>
      </c>
      <c r="F5" s="172" t="s">
        <v>14</v>
      </c>
      <c r="G5" s="172" t="s">
        <v>15</v>
      </c>
      <c r="H5" s="172" t="s">
        <v>14</v>
      </c>
      <c r="I5" s="172" t="s">
        <v>15</v>
      </c>
      <c r="J5" s="172" t="s">
        <v>53</v>
      </c>
    </row>
    <row r="6" spans="2:11" x14ac:dyDescent="0.25">
      <c r="B6" s="173">
        <v>202105</v>
      </c>
      <c r="C6" s="174">
        <v>7708</v>
      </c>
      <c r="D6" s="174">
        <v>23572</v>
      </c>
      <c r="E6" s="174">
        <f>+SUM(C6:D6)</f>
        <v>31280</v>
      </c>
      <c r="F6" s="40">
        <f>+C6/E6</f>
        <v>0.24641943734015345</v>
      </c>
      <c r="G6" s="40">
        <f>+D6/E6</f>
        <v>0.75358056265984652</v>
      </c>
      <c r="H6" s="34">
        <v>53131.728574208631</v>
      </c>
      <c r="I6" s="34">
        <v>50650.408269981366</v>
      </c>
      <c r="J6" s="34">
        <f>+AVERAGE(H6:I6)</f>
        <v>51891.068422094999</v>
      </c>
    </row>
  </sheetData>
  <mergeCells count="7">
    <mergeCell ref="B1:J1"/>
    <mergeCell ref="B2:J2"/>
    <mergeCell ref="B3:J3"/>
    <mergeCell ref="B4:B5"/>
    <mergeCell ref="C4:E4"/>
    <mergeCell ref="F4:G4"/>
    <mergeCell ref="H4:J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56FA-7557-41DE-A017-3BC45BA476BF}">
  <dimension ref="C1:N9"/>
  <sheetViews>
    <sheetView showGridLines="0" workbookViewId="0">
      <selection activeCell="C2" sqref="C2:N2"/>
    </sheetView>
  </sheetViews>
  <sheetFormatPr defaultRowHeight="15" x14ac:dyDescent="0.25"/>
  <cols>
    <col min="1" max="5" width="9.140625" style="26"/>
    <col min="6" max="6" width="15.42578125" style="26" customWidth="1"/>
    <col min="7" max="7" width="9.140625" style="26"/>
    <col min="8" max="9" width="8.7109375" style="26" bestFit="1" customWidth="1"/>
    <col min="10" max="10" width="13.7109375" style="26" bestFit="1" customWidth="1"/>
    <col min="11" max="12" width="9.140625" style="26"/>
    <col min="13" max="13" width="13.7109375" style="26" customWidth="1"/>
    <col min="14" max="16384" width="9.140625" style="26"/>
  </cols>
  <sheetData>
    <row r="1" spans="3:14" x14ac:dyDescent="0.25">
      <c r="C1" s="205" t="s">
        <v>278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3:14" x14ac:dyDescent="0.25">
      <c r="C2" s="205" t="s">
        <v>287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3:14" x14ac:dyDescent="0.25">
      <c r="C3" s="258" t="s">
        <v>216</v>
      </c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</row>
    <row r="4" spans="3:14" x14ac:dyDescent="0.25">
      <c r="C4" s="252" t="s">
        <v>238</v>
      </c>
      <c r="D4" s="251" t="s">
        <v>240</v>
      </c>
      <c r="E4" s="251"/>
      <c r="F4" s="251"/>
      <c r="G4" s="251"/>
      <c r="H4" s="278" t="s">
        <v>239</v>
      </c>
      <c r="I4" s="279"/>
      <c r="J4" s="280"/>
      <c r="K4" s="277" t="s">
        <v>228</v>
      </c>
      <c r="L4" s="277"/>
      <c r="M4" s="277"/>
      <c r="N4" s="277"/>
    </row>
    <row r="5" spans="3:14" x14ac:dyDescent="0.25">
      <c r="C5" s="252"/>
      <c r="D5" s="45" t="s">
        <v>97</v>
      </c>
      <c r="E5" s="45" t="s">
        <v>98</v>
      </c>
      <c r="F5" s="45" t="s">
        <v>99</v>
      </c>
      <c r="G5" s="153" t="s">
        <v>53</v>
      </c>
      <c r="H5" s="175" t="s">
        <v>97</v>
      </c>
      <c r="I5" s="175" t="s">
        <v>98</v>
      </c>
      <c r="J5" s="172" t="s">
        <v>99</v>
      </c>
      <c r="K5" s="175" t="s">
        <v>97</v>
      </c>
      <c r="L5" s="175" t="s">
        <v>98</v>
      </c>
      <c r="M5" s="172" t="s">
        <v>99</v>
      </c>
      <c r="N5" s="172" t="s">
        <v>53</v>
      </c>
    </row>
    <row r="6" spans="3:14" x14ac:dyDescent="0.25">
      <c r="C6" s="173">
        <v>202105</v>
      </c>
      <c r="D6" s="174">
        <v>3974</v>
      </c>
      <c r="E6" s="174">
        <v>22770</v>
      </c>
      <c r="F6" s="174">
        <v>4536</v>
      </c>
      <c r="G6" s="174">
        <f>+SUM(D6:F6)</f>
        <v>31280</v>
      </c>
      <c r="H6" s="51">
        <f>+D6/G6</f>
        <v>0.12704603580562659</v>
      </c>
      <c r="I6" s="51">
        <f>+E6/G6</f>
        <v>0.7279411764705882</v>
      </c>
      <c r="J6" s="51">
        <f>+F6/G6</f>
        <v>0.14501278772378517</v>
      </c>
      <c r="K6" s="176">
        <v>25929.970364871682</v>
      </c>
      <c r="L6" s="176">
        <v>52405.468509003047</v>
      </c>
      <c r="M6" s="176">
        <v>67714.410804673782</v>
      </c>
      <c r="N6" s="177">
        <f>+AVERAGE(K6:M6)</f>
        <v>48683.283226182837</v>
      </c>
    </row>
    <row r="9" spans="3:14" x14ac:dyDescent="0.25">
      <c r="E9" s="178"/>
      <c r="F9" s="178"/>
    </row>
  </sheetData>
  <mergeCells count="7">
    <mergeCell ref="C1:N1"/>
    <mergeCell ref="C2:N2"/>
    <mergeCell ref="C3:N3"/>
    <mergeCell ref="C4:C5"/>
    <mergeCell ref="D4:G4"/>
    <mergeCell ref="H4:J4"/>
    <mergeCell ref="K4:N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AA0B-5947-41DC-95D8-9A1222EBBEDD}">
  <dimension ref="B1:M26"/>
  <sheetViews>
    <sheetView showGridLines="0" workbookViewId="0">
      <selection activeCell="B4" sqref="B4:F26"/>
    </sheetView>
  </sheetViews>
  <sheetFormatPr defaultRowHeight="15" x14ac:dyDescent="0.25"/>
  <cols>
    <col min="1" max="1" width="9.140625" style="26"/>
    <col min="2" max="2" width="14.7109375" style="26" bestFit="1" customWidth="1"/>
    <col min="3" max="3" width="18.28515625" style="26" customWidth="1"/>
    <col min="4" max="4" width="18.85546875" style="26" customWidth="1"/>
    <col min="5" max="5" width="15.28515625" style="26" bestFit="1" customWidth="1"/>
    <col min="6" max="6" width="17.85546875" style="26" bestFit="1" customWidth="1"/>
    <col min="7" max="16384" width="9.140625" style="26"/>
  </cols>
  <sheetData>
    <row r="1" spans="2:13" x14ac:dyDescent="0.25">
      <c r="B1" s="205" t="s">
        <v>279</v>
      </c>
      <c r="C1" s="205"/>
      <c r="D1" s="205"/>
      <c r="E1" s="205"/>
      <c r="F1" s="205"/>
      <c r="G1" s="158"/>
      <c r="H1" s="158"/>
      <c r="I1" s="158"/>
      <c r="J1" s="158"/>
      <c r="K1" s="158"/>
      <c r="L1" s="158"/>
      <c r="M1" s="158"/>
    </row>
    <row r="2" spans="2:13" x14ac:dyDescent="0.25">
      <c r="B2" s="205" t="s">
        <v>286</v>
      </c>
      <c r="C2" s="205"/>
      <c r="D2" s="205"/>
      <c r="E2" s="205"/>
      <c r="F2" s="205"/>
    </row>
    <row r="3" spans="2:13" x14ac:dyDescent="0.25">
      <c r="B3" s="258" t="s">
        <v>216</v>
      </c>
      <c r="C3" s="258"/>
      <c r="D3" s="258"/>
      <c r="E3" s="258"/>
      <c r="F3" s="258"/>
    </row>
    <row r="4" spans="2:13" ht="36" x14ac:dyDescent="0.25">
      <c r="B4" s="153" t="s">
        <v>241</v>
      </c>
      <c r="C4" s="154" t="s">
        <v>242</v>
      </c>
      <c r="D4" s="154" t="s">
        <v>293</v>
      </c>
      <c r="E4" s="172" t="s">
        <v>89</v>
      </c>
      <c r="F4" s="172" t="s">
        <v>90</v>
      </c>
    </row>
    <row r="5" spans="2:13" x14ac:dyDescent="0.25">
      <c r="B5" s="112" t="s">
        <v>244</v>
      </c>
      <c r="C5" s="33">
        <v>17027</v>
      </c>
      <c r="D5" s="33">
        <v>17447</v>
      </c>
      <c r="E5" s="34">
        <v>241886678.66999999</v>
      </c>
      <c r="F5" s="34">
        <v>14206.065582310448</v>
      </c>
    </row>
    <row r="6" spans="2:13" x14ac:dyDescent="0.25">
      <c r="B6" s="112" t="s">
        <v>245</v>
      </c>
      <c r="C6" s="33">
        <v>2751</v>
      </c>
      <c r="D6" s="33">
        <v>2871</v>
      </c>
      <c r="E6" s="34">
        <v>228341340.7599999</v>
      </c>
      <c r="F6" s="34">
        <v>83003.031901126829</v>
      </c>
    </row>
    <row r="7" spans="2:13" x14ac:dyDescent="0.25">
      <c r="B7" s="112" t="s">
        <v>247</v>
      </c>
      <c r="C7" s="33">
        <v>1634</v>
      </c>
      <c r="D7" s="33">
        <v>1708</v>
      </c>
      <c r="E7" s="34">
        <v>170878710.65999994</v>
      </c>
      <c r="F7" s="34">
        <v>104576.93430844549</v>
      </c>
    </row>
    <row r="8" spans="2:13" x14ac:dyDescent="0.25">
      <c r="B8" s="112" t="s">
        <v>246</v>
      </c>
      <c r="C8" s="33">
        <v>1561</v>
      </c>
      <c r="D8" s="33">
        <v>1647</v>
      </c>
      <c r="E8" s="34">
        <v>225225273.54000005</v>
      </c>
      <c r="F8" s="34">
        <v>144282.68644458684</v>
      </c>
    </row>
    <row r="9" spans="2:13" x14ac:dyDescent="0.25">
      <c r="B9" s="112" t="s">
        <v>248</v>
      </c>
      <c r="C9" s="33">
        <v>1292</v>
      </c>
      <c r="D9" s="33">
        <v>1425</v>
      </c>
      <c r="E9" s="34">
        <v>144525587.54999995</v>
      </c>
      <c r="F9" s="34">
        <v>111861.90986842102</v>
      </c>
    </row>
    <row r="10" spans="2:13" x14ac:dyDescent="0.25">
      <c r="B10" s="112" t="s">
        <v>249</v>
      </c>
      <c r="C10" s="69">
        <v>1076</v>
      </c>
      <c r="D10" s="33">
        <v>1093</v>
      </c>
      <c r="E10" s="34">
        <v>12943195.739999996</v>
      </c>
      <c r="F10" s="34">
        <v>12028.992323420071</v>
      </c>
    </row>
    <row r="11" spans="2:13" x14ac:dyDescent="0.25">
      <c r="B11" s="112" t="s">
        <v>250</v>
      </c>
      <c r="C11" s="69">
        <v>1008</v>
      </c>
      <c r="D11" s="69">
        <v>1111</v>
      </c>
      <c r="E11" s="34">
        <v>54212998.399999991</v>
      </c>
      <c r="F11" s="34">
        <v>53782.736507936497</v>
      </c>
    </row>
    <row r="12" spans="2:13" x14ac:dyDescent="0.25">
      <c r="B12" s="112" t="s">
        <v>251</v>
      </c>
      <c r="C12" s="69">
        <v>640</v>
      </c>
      <c r="D12" s="69">
        <v>668</v>
      </c>
      <c r="E12" s="34">
        <v>33065234.670000002</v>
      </c>
      <c r="F12" s="34">
        <v>51664.429171875003</v>
      </c>
    </row>
    <row r="13" spans="2:13" x14ac:dyDescent="0.25">
      <c r="B13" s="112" t="s">
        <v>252</v>
      </c>
      <c r="C13" s="69">
        <v>536</v>
      </c>
      <c r="D13" s="69">
        <v>558</v>
      </c>
      <c r="E13" s="34">
        <v>68797045.400000006</v>
      </c>
      <c r="F13" s="34">
        <v>128352.69664179106</v>
      </c>
    </row>
    <row r="14" spans="2:13" x14ac:dyDescent="0.25">
      <c r="B14" s="112" t="s">
        <v>253</v>
      </c>
      <c r="C14" s="69">
        <v>458</v>
      </c>
      <c r="D14" s="69">
        <v>476</v>
      </c>
      <c r="E14" s="34">
        <v>45220345.969999991</v>
      </c>
      <c r="F14" s="34">
        <v>98734.379847161559</v>
      </c>
    </row>
    <row r="15" spans="2:13" x14ac:dyDescent="0.25">
      <c r="B15" s="112" t="s">
        <v>254</v>
      </c>
      <c r="C15" s="69">
        <v>360</v>
      </c>
      <c r="D15" s="69">
        <v>371</v>
      </c>
      <c r="E15" s="34">
        <v>28200781.420000006</v>
      </c>
      <c r="F15" s="34">
        <v>78335.503944444456</v>
      </c>
    </row>
    <row r="16" spans="2:13" x14ac:dyDescent="0.25">
      <c r="B16" s="112" t="s">
        <v>255</v>
      </c>
      <c r="C16" s="69">
        <v>279</v>
      </c>
      <c r="D16" s="69">
        <v>298</v>
      </c>
      <c r="E16" s="34">
        <v>39526327.690000013</v>
      </c>
      <c r="F16" s="34">
        <v>141671.42541218642</v>
      </c>
    </row>
    <row r="17" spans="2:6" x14ac:dyDescent="0.25">
      <c r="B17" s="112" t="s">
        <v>256</v>
      </c>
      <c r="C17" s="69">
        <v>230</v>
      </c>
      <c r="D17" s="69">
        <v>244</v>
      </c>
      <c r="E17" s="34">
        <v>21018001.629999999</v>
      </c>
      <c r="F17" s="34">
        <v>91382.615782608686</v>
      </c>
    </row>
    <row r="18" spans="2:6" x14ac:dyDescent="0.25">
      <c r="B18" s="112" t="s">
        <v>257</v>
      </c>
      <c r="C18" s="69">
        <v>193</v>
      </c>
      <c r="D18" s="69">
        <v>202</v>
      </c>
      <c r="E18" s="34">
        <v>18098247.290000003</v>
      </c>
      <c r="F18" s="34">
        <v>93773.302020725401</v>
      </c>
    </row>
    <row r="19" spans="2:6" x14ac:dyDescent="0.25">
      <c r="B19" s="112" t="s">
        <v>258</v>
      </c>
      <c r="C19" s="69">
        <v>149</v>
      </c>
      <c r="D19" s="69">
        <v>161</v>
      </c>
      <c r="E19" s="34">
        <v>22419210.329999998</v>
      </c>
      <c r="F19" s="34">
        <v>150464.4988590604</v>
      </c>
    </row>
    <row r="20" spans="2:6" x14ac:dyDescent="0.25">
      <c r="B20" s="112" t="s">
        <v>259</v>
      </c>
      <c r="C20" s="69">
        <v>148</v>
      </c>
      <c r="D20" s="69">
        <v>159</v>
      </c>
      <c r="E20" s="34">
        <v>24082545.359999996</v>
      </c>
      <c r="F20" s="34">
        <v>162719.90108108104</v>
      </c>
    </row>
    <row r="21" spans="2:6" x14ac:dyDescent="0.25">
      <c r="B21" s="112" t="s">
        <v>261</v>
      </c>
      <c r="C21" s="69">
        <v>137</v>
      </c>
      <c r="D21" s="69">
        <v>144</v>
      </c>
      <c r="E21" s="34">
        <v>18057296.129999999</v>
      </c>
      <c r="F21" s="34">
        <v>131805.08124087591</v>
      </c>
    </row>
    <row r="22" spans="2:6" x14ac:dyDescent="0.25">
      <c r="B22" s="112" t="s">
        <v>260</v>
      </c>
      <c r="C22" s="69">
        <v>135</v>
      </c>
      <c r="D22" s="69">
        <v>142</v>
      </c>
      <c r="E22" s="34">
        <v>21054276.169999994</v>
      </c>
      <c r="F22" s="34">
        <v>155957.60125925922</v>
      </c>
    </row>
    <row r="23" spans="2:6" x14ac:dyDescent="0.25">
      <c r="B23" s="112" t="s">
        <v>282</v>
      </c>
      <c r="C23" s="69">
        <v>105</v>
      </c>
      <c r="D23" s="69">
        <v>108</v>
      </c>
      <c r="E23" s="34">
        <v>4246850.3</v>
      </c>
      <c r="F23" s="34">
        <v>40446.193333333329</v>
      </c>
    </row>
    <row r="24" spans="2:6" x14ac:dyDescent="0.25">
      <c r="B24" s="112" t="s">
        <v>262</v>
      </c>
      <c r="C24" s="69">
        <v>104</v>
      </c>
      <c r="D24" s="69">
        <v>115</v>
      </c>
      <c r="E24" s="34">
        <v>18643607.059999999</v>
      </c>
      <c r="F24" s="34">
        <v>179265.45249999998</v>
      </c>
    </row>
    <row r="25" spans="2:6" x14ac:dyDescent="0.25">
      <c r="B25" s="112" t="s">
        <v>299</v>
      </c>
      <c r="C25" s="179">
        <v>1475</v>
      </c>
      <c r="D25" s="179">
        <v>1531</v>
      </c>
      <c r="E25" s="34">
        <v>167027233</v>
      </c>
      <c r="F25" s="34">
        <v>102421</v>
      </c>
    </row>
    <row r="26" spans="2:6" x14ac:dyDescent="0.25">
      <c r="B26" s="200" t="s">
        <v>53</v>
      </c>
      <c r="C26" s="201">
        <f>+SUM(C5:C25)</f>
        <v>31298</v>
      </c>
      <c r="D26" s="201">
        <f>+SUM(D5:D25)</f>
        <v>32479</v>
      </c>
      <c r="E26" s="201">
        <f>+SUM(E5:E25)</f>
        <v>1607470787.7400002</v>
      </c>
      <c r="F26" s="201">
        <v>51262</v>
      </c>
    </row>
  </sheetData>
  <mergeCells count="3"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7736-81B1-447F-94F1-7FDEDD051D1B}">
  <dimension ref="B1:G38"/>
  <sheetViews>
    <sheetView showGridLines="0" workbookViewId="0">
      <selection activeCell="B4" sqref="B4:G37"/>
    </sheetView>
  </sheetViews>
  <sheetFormatPr defaultRowHeight="15" x14ac:dyDescent="0.25"/>
  <cols>
    <col min="1" max="1" width="9.140625" style="26"/>
    <col min="2" max="2" width="24.28515625" style="26" bestFit="1" customWidth="1"/>
    <col min="3" max="3" width="17" style="26" bestFit="1" customWidth="1"/>
    <col min="4" max="4" width="13.85546875" style="26" bestFit="1" customWidth="1"/>
    <col min="5" max="5" width="16.85546875" style="26" bestFit="1" customWidth="1"/>
    <col min="6" max="7" width="18" style="26" bestFit="1" customWidth="1"/>
    <col min="8" max="16384" width="9.140625" style="26"/>
  </cols>
  <sheetData>
    <row r="1" spans="2:7" x14ac:dyDescent="0.25">
      <c r="B1" s="205" t="s">
        <v>280</v>
      </c>
      <c r="C1" s="205"/>
      <c r="D1" s="205"/>
      <c r="E1" s="205"/>
      <c r="F1" s="205"/>
      <c r="G1" s="205"/>
    </row>
    <row r="2" spans="2:7" x14ac:dyDescent="0.25">
      <c r="B2" s="205" t="s">
        <v>285</v>
      </c>
      <c r="C2" s="205"/>
      <c r="D2" s="205"/>
      <c r="E2" s="205"/>
      <c r="F2" s="205"/>
      <c r="G2" s="205"/>
    </row>
    <row r="3" spans="2:7" x14ac:dyDescent="0.25">
      <c r="B3" s="258" t="s">
        <v>216</v>
      </c>
      <c r="C3" s="258"/>
      <c r="D3" s="258"/>
      <c r="E3" s="258"/>
      <c r="F3" s="258"/>
      <c r="G3" s="258"/>
    </row>
    <row r="4" spans="2:7" x14ac:dyDescent="0.25">
      <c r="B4" s="153" t="s">
        <v>20</v>
      </c>
      <c r="C4" s="153" t="s">
        <v>263</v>
      </c>
      <c r="D4" s="153" t="s">
        <v>92</v>
      </c>
      <c r="E4" s="172" t="s">
        <v>89</v>
      </c>
      <c r="F4" s="172" t="s">
        <v>90</v>
      </c>
      <c r="G4" s="172" t="s">
        <v>156</v>
      </c>
    </row>
    <row r="5" spans="2:7" x14ac:dyDescent="0.25">
      <c r="B5" s="37" t="s">
        <v>21</v>
      </c>
      <c r="C5" s="179">
        <v>12040</v>
      </c>
      <c r="D5" s="33">
        <v>12715</v>
      </c>
      <c r="E5" s="180">
        <v>894944953.61999941</v>
      </c>
      <c r="F5" s="180">
        <v>74330.976214285663</v>
      </c>
      <c r="G5" s="40">
        <v>0.39145962254856687</v>
      </c>
    </row>
    <row r="6" spans="2:7" x14ac:dyDescent="0.25">
      <c r="B6" s="37" t="s">
        <v>26</v>
      </c>
      <c r="C6" s="179">
        <v>3513</v>
      </c>
      <c r="D6" s="179">
        <v>3525</v>
      </c>
      <c r="E6" s="180">
        <v>70136843.199999988</v>
      </c>
      <c r="F6" s="180">
        <v>19964.94255621975</v>
      </c>
      <c r="G6" s="40">
        <v>0.10852498383670453</v>
      </c>
    </row>
    <row r="7" spans="2:7" x14ac:dyDescent="0.25">
      <c r="B7" s="37" t="s">
        <v>22</v>
      </c>
      <c r="C7" s="179">
        <v>3020</v>
      </c>
      <c r="D7" s="179">
        <v>3143</v>
      </c>
      <c r="E7" s="180">
        <v>149838467.25000009</v>
      </c>
      <c r="F7" s="180">
        <v>49615.386506622548</v>
      </c>
      <c r="G7" s="40">
        <v>9.676426218404606E-2</v>
      </c>
    </row>
    <row r="8" spans="2:7" x14ac:dyDescent="0.25">
      <c r="B8" s="37" t="s">
        <v>23</v>
      </c>
      <c r="C8" s="179">
        <v>2998</v>
      </c>
      <c r="D8" s="179">
        <v>3143</v>
      </c>
      <c r="E8" s="180">
        <v>105725247.9600001</v>
      </c>
      <c r="F8" s="180">
        <v>35265.259492995363</v>
      </c>
      <c r="G8" s="40">
        <v>9.676426218404606E-2</v>
      </c>
    </row>
    <row r="9" spans="2:7" x14ac:dyDescent="0.25">
      <c r="B9" s="37" t="s">
        <v>24</v>
      </c>
      <c r="C9" s="179">
        <v>2430</v>
      </c>
      <c r="D9" s="179">
        <v>2500</v>
      </c>
      <c r="E9" s="180">
        <v>181428401.52000007</v>
      </c>
      <c r="F9" s="180">
        <v>74661.89362962966</v>
      </c>
      <c r="G9" s="40">
        <v>7.6968073643052859E-2</v>
      </c>
    </row>
    <row r="10" spans="2:7" x14ac:dyDescent="0.25">
      <c r="B10" s="37" t="s">
        <v>33</v>
      </c>
      <c r="C10" s="179">
        <v>1513</v>
      </c>
      <c r="D10" s="179">
        <v>1530</v>
      </c>
      <c r="E10" s="180">
        <v>15550435.840000002</v>
      </c>
      <c r="F10" s="180">
        <v>10277.882247191012</v>
      </c>
      <c r="G10" s="40">
        <v>4.7104461069548353E-2</v>
      </c>
    </row>
    <row r="11" spans="2:7" x14ac:dyDescent="0.25">
      <c r="B11" s="37" t="s">
        <v>41</v>
      </c>
      <c r="C11" s="179">
        <v>1221</v>
      </c>
      <c r="D11" s="179">
        <v>1244</v>
      </c>
      <c r="E11" s="180">
        <v>15302683.760000004</v>
      </c>
      <c r="F11" s="180">
        <v>12532.910532350536</v>
      </c>
      <c r="G11" s="40">
        <v>3.8299313444783101E-2</v>
      </c>
    </row>
    <row r="12" spans="2:7" x14ac:dyDescent="0.25">
      <c r="B12" s="37" t="s">
        <v>28</v>
      </c>
      <c r="C12" s="179">
        <v>1201</v>
      </c>
      <c r="D12" s="179">
        <v>1229</v>
      </c>
      <c r="E12" s="180">
        <v>40076018.290000007</v>
      </c>
      <c r="F12" s="180">
        <v>33368.874512905917</v>
      </c>
      <c r="G12" s="40">
        <v>3.7837505002924786E-2</v>
      </c>
    </row>
    <row r="13" spans="2:7" x14ac:dyDescent="0.25">
      <c r="B13" s="37" t="s">
        <v>29</v>
      </c>
      <c r="C13" s="179">
        <v>708</v>
      </c>
      <c r="D13" s="179">
        <v>726</v>
      </c>
      <c r="E13" s="180">
        <v>27670274.530000001</v>
      </c>
      <c r="F13" s="180">
        <v>39082.308658192094</v>
      </c>
      <c r="G13" s="40">
        <v>2.235152858594255E-2</v>
      </c>
    </row>
    <row r="14" spans="2:7" x14ac:dyDescent="0.25">
      <c r="B14" s="37" t="s">
        <v>27</v>
      </c>
      <c r="C14" s="179">
        <v>475</v>
      </c>
      <c r="D14" s="179">
        <v>486</v>
      </c>
      <c r="E14" s="180">
        <v>10732520.51</v>
      </c>
      <c r="F14" s="180">
        <v>22594.780021052629</v>
      </c>
      <c r="G14" s="40">
        <v>1.4962593516209476E-2</v>
      </c>
    </row>
    <row r="15" spans="2:7" x14ac:dyDescent="0.25">
      <c r="B15" s="37" t="s">
        <v>25</v>
      </c>
      <c r="C15" s="179">
        <v>424</v>
      </c>
      <c r="D15" s="179">
        <v>441</v>
      </c>
      <c r="E15" s="180">
        <v>39150244.419999994</v>
      </c>
      <c r="F15" s="180">
        <v>92335.482122641493</v>
      </c>
      <c r="G15" s="40">
        <v>1.3577168190634524E-2</v>
      </c>
    </row>
    <row r="16" spans="2:7" x14ac:dyDescent="0.25">
      <c r="B16" s="37" t="s">
        <v>35</v>
      </c>
      <c r="C16" s="179">
        <v>415</v>
      </c>
      <c r="D16" s="179">
        <v>421</v>
      </c>
      <c r="E16" s="180">
        <v>15022113.32</v>
      </c>
      <c r="F16" s="180">
        <v>36197.86342168675</v>
      </c>
      <c r="G16" s="40">
        <v>1.2961423601490102E-2</v>
      </c>
    </row>
    <row r="17" spans="2:7" x14ac:dyDescent="0.25">
      <c r="B17" s="37" t="s">
        <v>38</v>
      </c>
      <c r="C17" s="179">
        <v>267</v>
      </c>
      <c r="D17" s="179">
        <v>278</v>
      </c>
      <c r="E17" s="180">
        <v>7351623.1799999997</v>
      </c>
      <c r="F17" s="180">
        <v>27534.169213483146</v>
      </c>
      <c r="G17" s="40">
        <v>8.5588497891074776E-3</v>
      </c>
    </row>
    <row r="18" spans="2:7" x14ac:dyDescent="0.25">
      <c r="B18" s="37" t="s">
        <v>43</v>
      </c>
      <c r="C18" s="179">
        <v>165</v>
      </c>
      <c r="D18" s="179">
        <v>169</v>
      </c>
      <c r="E18" s="180">
        <v>2337473.16</v>
      </c>
      <c r="F18" s="180">
        <v>14166.504000000001</v>
      </c>
      <c r="G18" s="40">
        <v>5.2030417782703738E-3</v>
      </c>
    </row>
    <row r="19" spans="2:7" x14ac:dyDescent="0.25">
      <c r="B19" s="37" t="s">
        <v>32</v>
      </c>
      <c r="C19" s="179">
        <v>153</v>
      </c>
      <c r="D19" s="179">
        <v>156</v>
      </c>
      <c r="E19" s="180">
        <v>3338532.27</v>
      </c>
      <c r="F19" s="180">
        <v>21820.472352941175</v>
      </c>
      <c r="G19" s="40">
        <v>4.8028077953264983E-3</v>
      </c>
    </row>
    <row r="20" spans="2:7" x14ac:dyDescent="0.25">
      <c r="B20" s="37" t="s">
        <v>34</v>
      </c>
      <c r="C20" s="179">
        <v>134</v>
      </c>
      <c r="D20" s="179">
        <v>145</v>
      </c>
      <c r="E20" s="180">
        <v>2686518.3400000003</v>
      </c>
      <c r="F20" s="180">
        <v>20048.644328358212</v>
      </c>
      <c r="G20" s="40">
        <v>4.4641482712970658E-3</v>
      </c>
    </row>
    <row r="21" spans="2:7" x14ac:dyDescent="0.25">
      <c r="B21" s="37" t="s">
        <v>31</v>
      </c>
      <c r="C21" s="179">
        <v>117</v>
      </c>
      <c r="D21" s="179">
        <v>121</v>
      </c>
      <c r="E21" s="180">
        <v>6662358.9899999993</v>
      </c>
      <c r="F21" s="180">
        <v>56943.239230769228</v>
      </c>
      <c r="G21" s="40">
        <v>3.7252547643237587E-3</v>
      </c>
    </row>
    <row r="22" spans="2:7" x14ac:dyDescent="0.25">
      <c r="B22" s="37" t="s">
        <v>30</v>
      </c>
      <c r="C22" s="179">
        <v>101</v>
      </c>
      <c r="D22" s="179">
        <v>101</v>
      </c>
      <c r="E22" s="180">
        <v>1786041.24</v>
      </c>
      <c r="F22" s="180">
        <v>17683.576633663368</v>
      </c>
      <c r="G22" s="40">
        <v>3.1095101751793357E-3</v>
      </c>
    </row>
    <row r="23" spans="2:7" x14ac:dyDescent="0.25">
      <c r="B23" s="37" t="s">
        <v>44</v>
      </c>
      <c r="C23" s="179">
        <v>81</v>
      </c>
      <c r="D23" s="179">
        <v>82</v>
      </c>
      <c r="E23" s="180">
        <v>6975686.2100000009</v>
      </c>
      <c r="F23" s="180">
        <v>86119.582839506184</v>
      </c>
      <c r="G23" s="40">
        <v>2.5245528154921337E-3</v>
      </c>
    </row>
    <row r="24" spans="2:7" x14ac:dyDescent="0.25">
      <c r="B24" s="37" t="s">
        <v>46</v>
      </c>
      <c r="C24" s="179">
        <v>62</v>
      </c>
      <c r="D24" s="179">
        <v>64</v>
      </c>
      <c r="E24" s="180">
        <v>2017584.9699999997</v>
      </c>
      <c r="F24" s="180">
        <v>32541.693064516126</v>
      </c>
      <c r="G24" s="40">
        <v>1.9703826852621531E-3</v>
      </c>
    </row>
    <row r="25" spans="2:7" x14ac:dyDescent="0.25">
      <c r="B25" s="37" t="s">
        <v>40</v>
      </c>
      <c r="C25" s="179">
        <v>48</v>
      </c>
      <c r="D25" s="179">
        <v>49</v>
      </c>
      <c r="E25" s="180">
        <v>1186697.3800000001</v>
      </c>
      <c r="F25" s="180">
        <v>24722.862083333337</v>
      </c>
      <c r="G25" s="40">
        <v>1.5085742434038361E-3</v>
      </c>
    </row>
    <row r="26" spans="2:7" x14ac:dyDescent="0.25">
      <c r="B26" s="37" t="s">
        <v>42</v>
      </c>
      <c r="C26" s="179">
        <v>41</v>
      </c>
      <c r="D26" s="179">
        <v>45</v>
      </c>
      <c r="E26" s="180">
        <v>705507</v>
      </c>
      <c r="F26" s="180">
        <v>17207.487804878048</v>
      </c>
      <c r="G26" s="40">
        <v>1.3854253255749516E-3</v>
      </c>
    </row>
    <row r="27" spans="2:7" x14ac:dyDescent="0.25">
      <c r="B27" s="37" t="s">
        <v>37</v>
      </c>
      <c r="C27" s="179">
        <v>25</v>
      </c>
      <c r="D27" s="179">
        <v>27</v>
      </c>
      <c r="E27" s="180">
        <v>735443.38</v>
      </c>
      <c r="F27" s="180">
        <v>29417.735199999999</v>
      </c>
      <c r="G27" s="40">
        <v>8.3125519534497092E-4</v>
      </c>
    </row>
    <row r="28" spans="2:7" x14ac:dyDescent="0.25">
      <c r="B28" s="37" t="s">
        <v>47</v>
      </c>
      <c r="C28" s="179">
        <v>24</v>
      </c>
      <c r="D28" s="179">
        <v>27</v>
      </c>
      <c r="E28" s="180">
        <v>276556.78000000003</v>
      </c>
      <c r="F28" s="180">
        <v>11523.199166666667</v>
      </c>
      <c r="G28" s="40">
        <v>8.3125519534497092E-4</v>
      </c>
    </row>
    <row r="29" spans="2:7" x14ac:dyDescent="0.25">
      <c r="B29" s="37" t="s">
        <v>51</v>
      </c>
      <c r="C29" s="179">
        <v>23</v>
      </c>
      <c r="D29" s="179">
        <v>23</v>
      </c>
      <c r="E29" s="180">
        <v>262230</v>
      </c>
      <c r="F29" s="180">
        <v>11401.304347826086</v>
      </c>
      <c r="G29" s="40">
        <v>7.081062775160863E-4</v>
      </c>
    </row>
    <row r="30" spans="2:7" x14ac:dyDescent="0.25">
      <c r="B30" s="37" t="s">
        <v>36</v>
      </c>
      <c r="C30" s="179">
        <v>18</v>
      </c>
      <c r="D30" s="179">
        <v>18</v>
      </c>
      <c r="E30" s="180">
        <v>219476.35</v>
      </c>
      <c r="F30" s="180">
        <v>12193.130555555555</v>
      </c>
      <c r="G30" s="40">
        <v>5.5417013022998065E-4</v>
      </c>
    </row>
    <row r="31" spans="2:7" x14ac:dyDescent="0.25">
      <c r="B31" s="37" t="s">
        <v>45</v>
      </c>
      <c r="C31" s="179">
        <v>18</v>
      </c>
      <c r="D31" s="179">
        <v>18</v>
      </c>
      <c r="E31" s="180">
        <v>257500</v>
      </c>
      <c r="F31" s="180">
        <v>14305.555555555555</v>
      </c>
      <c r="G31" s="40">
        <v>5.5417013022998065E-4</v>
      </c>
    </row>
    <row r="32" spans="2:7" x14ac:dyDescent="0.25">
      <c r="B32" s="37" t="s">
        <v>49</v>
      </c>
      <c r="C32" s="179">
        <v>12</v>
      </c>
      <c r="D32" s="179">
        <v>17</v>
      </c>
      <c r="E32" s="180">
        <v>46480</v>
      </c>
      <c r="F32" s="180">
        <v>3873.3333333333335</v>
      </c>
      <c r="G32" s="40">
        <v>5.2338290077275941E-4</v>
      </c>
    </row>
    <row r="33" spans="2:7" x14ac:dyDescent="0.25">
      <c r="B33" s="37" t="s">
        <v>39</v>
      </c>
      <c r="C33" s="179">
        <v>12</v>
      </c>
      <c r="D33" s="179">
        <v>13</v>
      </c>
      <c r="E33" s="180">
        <v>750715.76</v>
      </c>
      <c r="F33" s="180">
        <v>62559.646666666667</v>
      </c>
      <c r="G33" s="40">
        <v>4.002339829438749E-4</v>
      </c>
    </row>
    <row r="34" spans="2:7" x14ac:dyDescent="0.25">
      <c r="B34" s="37" t="s">
        <v>48</v>
      </c>
      <c r="C34" s="179">
        <v>11</v>
      </c>
      <c r="D34" s="179">
        <v>15</v>
      </c>
      <c r="E34" s="180">
        <v>110580</v>
      </c>
      <c r="F34" s="180">
        <v>10052.727272727272</v>
      </c>
      <c r="G34" s="40">
        <v>4.6180844185831715E-4</v>
      </c>
    </row>
    <row r="35" spans="2:7" x14ac:dyDescent="0.25">
      <c r="B35" s="37" t="s">
        <v>52</v>
      </c>
      <c r="C35" s="179">
        <v>6</v>
      </c>
      <c r="D35" s="179">
        <v>6</v>
      </c>
      <c r="E35" s="180">
        <v>147437.35999999999</v>
      </c>
      <c r="F35" s="180">
        <v>24572.89333333333</v>
      </c>
      <c r="G35" s="40">
        <v>1.8472337674332686E-4</v>
      </c>
    </row>
    <row r="36" spans="2:7" x14ac:dyDescent="0.25">
      <c r="B36" s="37" t="s">
        <v>50</v>
      </c>
      <c r="C36" s="179">
        <v>4</v>
      </c>
      <c r="D36" s="179">
        <v>4</v>
      </c>
      <c r="E36" s="180">
        <v>38141</v>
      </c>
      <c r="F36" s="180">
        <v>9535.25</v>
      </c>
      <c r="G36" s="40">
        <v>1.2314891782888457E-4</v>
      </c>
    </row>
    <row r="37" spans="2:7" x14ac:dyDescent="0.25">
      <c r="B37" s="181" t="s">
        <v>169</v>
      </c>
      <c r="C37" s="35">
        <v>31280</v>
      </c>
      <c r="D37" s="35">
        <v>32481</v>
      </c>
      <c r="E37" s="35">
        <v>1603470787.5899994</v>
      </c>
      <c r="F37" s="182">
        <v>51261.853823209618</v>
      </c>
      <c r="G37" s="183">
        <v>1</v>
      </c>
    </row>
    <row r="38" spans="2:7" x14ac:dyDescent="0.25">
      <c r="C38" s="184"/>
      <c r="D38" s="184"/>
      <c r="E38" s="184"/>
      <c r="F38" s="184"/>
      <c r="G38" s="184"/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659B-067D-455B-A563-F65B419BFDE4}">
  <dimension ref="B1:G27"/>
  <sheetViews>
    <sheetView showGridLines="0" workbookViewId="0">
      <selection activeCell="B5" sqref="B5:F27"/>
    </sheetView>
  </sheetViews>
  <sheetFormatPr defaultRowHeight="15" x14ac:dyDescent="0.25"/>
  <cols>
    <col min="1" max="1" width="9.140625" style="26"/>
    <col min="2" max="2" width="36.5703125" style="26" bestFit="1" customWidth="1"/>
    <col min="3" max="3" width="27.5703125" style="26" bestFit="1" customWidth="1"/>
    <col min="4" max="4" width="20.7109375" style="26" bestFit="1" customWidth="1"/>
    <col min="5" max="5" width="14.28515625" style="26" bestFit="1" customWidth="1"/>
    <col min="6" max="6" width="13.28515625" style="26" bestFit="1" customWidth="1"/>
    <col min="7" max="16384" width="9.140625" style="26"/>
  </cols>
  <sheetData>
    <row r="1" spans="2:7" x14ac:dyDescent="0.25">
      <c r="B1" s="205" t="s">
        <v>281</v>
      </c>
      <c r="C1" s="205"/>
      <c r="D1" s="205"/>
      <c r="E1" s="205"/>
      <c r="F1" s="205"/>
      <c r="G1" s="158"/>
    </row>
    <row r="2" spans="2:7" x14ac:dyDescent="0.25">
      <c r="B2" s="205" t="s">
        <v>284</v>
      </c>
      <c r="C2" s="205"/>
      <c r="D2" s="205"/>
      <c r="E2" s="205"/>
      <c r="F2" s="205"/>
    </row>
    <row r="3" spans="2:7" x14ac:dyDescent="0.25">
      <c r="B3" s="258" t="s">
        <v>216</v>
      </c>
      <c r="C3" s="258"/>
      <c r="D3" s="258"/>
      <c r="E3" s="258"/>
      <c r="F3" s="258"/>
    </row>
    <row r="4" spans="2:7" ht="30" customHeight="1" x14ac:dyDescent="0.25">
      <c r="B4" s="153" t="s">
        <v>86</v>
      </c>
      <c r="C4" s="153" t="s">
        <v>264</v>
      </c>
      <c r="D4" s="154" t="s">
        <v>243</v>
      </c>
      <c r="E4" s="153" t="s">
        <v>227</v>
      </c>
      <c r="F4" s="153" t="s">
        <v>228</v>
      </c>
    </row>
    <row r="5" spans="2:7" x14ac:dyDescent="0.25">
      <c r="B5" s="185" t="s">
        <v>55</v>
      </c>
      <c r="C5" s="186">
        <v>16666</v>
      </c>
      <c r="D5" s="186">
        <v>17577</v>
      </c>
      <c r="E5" s="187">
        <v>1099566747.5999999</v>
      </c>
      <c r="F5" s="187">
        <v>65976.643921756855</v>
      </c>
    </row>
    <row r="6" spans="2:7" x14ac:dyDescent="0.25">
      <c r="B6" s="50" t="s">
        <v>60</v>
      </c>
      <c r="C6" s="69">
        <v>174</v>
      </c>
      <c r="D6" s="69">
        <v>177</v>
      </c>
      <c r="E6" s="34">
        <v>37387606.609999999</v>
      </c>
      <c r="F6" s="34">
        <v>214871.30235632183</v>
      </c>
    </row>
    <row r="7" spans="2:7" x14ac:dyDescent="0.25">
      <c r="B7" s="50" t="s">
        <v>62</v>
      </c>
      <c r="C7" s="69">
        <v>781</v>
      </c>
      <c r="D7" s="69">
        <v>800</v>
      </c>
      <c r="E7" s="34">
        <v>118948072.52000001</v>
      </c>
      <c r="F7" s="34">
        <v>152302.26955185662</v>
      </c>
    </row>
    <row r="8" spans="2:7" x14ac:dyDescent="0.25">
      <c r="B8" s="50" t="s">
        <v>61</v>
      </c>
      <c r="C8" s="33">
        <v>2254</v>
      </c>
      <c r="D8" s="33">
        <v>2333</v>
      </c>
      <c r="E8" s="34">
        <v>176702761.68999997</v>
      </c>
      <c r="F8" s="34">
        <v>78395.191521739122</v>
      </c>
    </row>
    <row r="9" spans="2:7" x14ac:dyDescent="0.25">
      <c r="B9" s="50" t="s">
        <v>66</v>
      </c>
      <c r="C9" s="69">
        <v>830</v>
      </c>
      <c r="D9" s="69">
        <v>857</v>
      </c>
      <c r="E9" s="34">
        <v>60090427.009999968</v>
      </c>
      <c r="F9" s="34">
        <v>72398.104831325269</v>
      </c>
    </row>
    <row r="10" spans="2:7" x14ac:dyDescent="0.25">
      <c r="B10" s="50" t="s">
        <v>65</v>
      </c>
      <c r="C10" s="69">
        <v>528</v>
      </c>
      <c r="D10" s="69">
        <v>579</v>
      </c>
      <c r="E10" s="34">
        <v>33311500.260000009</v>
      </c>
      <c r="F10" s="34">
        <v>63089.96261363638</v>
      </c>
    </row>
    <row r="11" spans="2:7" x14ac:dyDescent="0.25">
      <c r="B11" s="50" t="s">
        <v>63</v>
      </c>
      <c r="C11" s="33">
        <v>3658</v>
      </c>
      <c r="D11" s="33">
        <v>3864</v>
      </c>
      <c r="E11" s="34">
        <v>218523046</v>
      </c>
      <c r="F11" s="34">
        <v>59738.394204483324</v>
      </c>
    </row>
    <row r="12" spans="2:7" x14ac:dyDescent="0.25">
      <c r="B12" s="50" t="s">
        <v>59</v>
      </c>
      <c r="C12" s="69">
        <v>789</v>
      </c>
      <c r="D12" s="69">
        <v>821</v>
      </c>
      <c r="E12" s="34">
        <v>46044805.710000001</v>
      </c>
      <c r="F12" s="34">
        <v>58358.435627376428</v>
      </c>
    </row>
    <row r="13" spans="2:7" x14ac:dyDescent="0.25">
      <c r="B13" s="50" t="s">
        <v>64</v>
      </c>
      <c r="C13" s="33">
        <v>1370</v>
      </c>
      <c r="D13" s="33">
        <v>1583</v>
      </c>
      <c r="E13" s="34">
        <v>76000501.150000021</v>
      </c>
      <c r="F13" s="34">
        <v>55474.818357664248</v>
      </c>
    </row>
    <row r="14" spans="2:7" x14ac:dyDescent="0.25">
      <c r="B14" s="50" t="s">
        <v>56</v>
      </c>
      <c r="C14" s="33">
        <v>820</v>
      </c>
      <c r="D14" s="33">
        <v>915</v>
      </c>
      <c r="E14" s="34">
        <v>44188066.549999997</v>
      </c>
      <c r="F14" s="34">
        <v>53887.886036585362</v>
      </c>
    </row>
    <row r="15" spans="2:7" x14ac:dyDescent="0.25">
      <c r="B15" s="50" t="s">
        <v>58</v>
      </c>
      <c r="C15" s="69">
        <v>4508</v>
      </c>
      <c r="D15" s="69">
        <v>4640</v>
      </c>
      <c r="E15" s="34">
        <v>241287477.73000005</v>
      </c>
      <c r="F15" s="34">
        <v>53524.285210736482</v>
      </c>
    </row>
    <row r="16" spans="2:7" x14ac:dyDescent="0.25">
      <c r="B16" s="50" t="s">
        <v>57</v>
      </c>
      <c r="C16" s="69">
        <v>954</v>
      </c>
      <c r="D16" s="69">
        <v>1008</v>
      </c>
      <c r="E16" s="34">
        <v>47082482.369999997</v>
      </c>
      <c r="F16" s="34">
        <v>49352.706886792454</v>
      </c>
    </row>
    <row r="17" spans="2:6" x14ac:dyDescent="0.25">
      <c r="B17" s="185" t="s">
        <v>67</v>
      </c>
      <c r="C17" s="186">
        <v>8683</v>
      </c>
      <c r="D17" s="186">
        <v>8849</v>
      </c>
      <c r="E17" s="187">
        <v>408750061.63999999</v>
      </c>
      <c r="F17" s="187">
        <v>47074.750851088356</v>
      </c>
    </row>
    <row r="18" spans="2:6" x14ac:dyDescent="0.25">
      <c r="B18" s="50" t="s">
        <v>69</v>
      </c>
      <c r="C18" s="33">
        <v>133</v>
      </c>
      <c r="D18" s="33">
        <v>136</v>
      </c>
      <c r="E18" s="34">
        <v>53784717.660000019</v>
      </c>
      <c r="F18" s="34">
        <v>404396.37338345876</v>
      </c>
    </row>
    <row r="19" spans="2:6" x14ac:dyDescent="0.25">
      <c r="B19" s="50" t="s">
        <v>70</v>
      </c>
      <c r="C19" s="69">
        <v>6107</v>
      </c>
      <c r="D19" s="69">
        <v>6159</v>
      </c>
      <c r="E19" s="34">
        <v>266323407.94999999</v>
      </c>
      <c r="F19" s="34">
        <v>43609.531349271325</v>
      </c>
    </row>
    <row r="20" spans="2:6" x14ac:dyDescent="0.25">
      <c r="B20" s="50" t="s">
        <v>68</v>
      </c>
      <c r="C20" s="33">
        <v>2443</v>
      </c>
      <c r="D20" s="33">
        <v>2554</v>
      </c>
      <c r="E20" s="34">
        <v>88641936.030000016</v>
      </c>
      <c r="F20" s="34">
        <v>36284.050769545647</v>
      </c>
    </row>
    <row r="21" spans="2:6" x14ac:dyDescent="0.25">
      <c r="B21" s="185" t="s">
        <v>71</v>
      </c>
      <c r="C21" s="186">
        <v>5865</v>
      </c>
      <c r="D21" s="186">
        <v>5965</v>
      </c>
      <c r="E21" s="187">
        <v>94594196.330000013</v>
      </c>
      <c r="F21" s="187">
        <v>16128.592724637689</v>
      </c>
    </row>
    <row r="22" spans="2:6" x14ac:dyDescent="0.25">
      <c r="B22" s="50" t="s">
        <v>74</v>
      </c>
      <c r="C22" s="69">
        <v>559</v>
      </c>
      <c r="D22" s="69">
        <v>570</v>
      </c>
      <c r="E22" s="34">
        <v>13953935.200000001</v>
      </c>
      <c r="F22" s="34">
        <v>24962.316994633275</v>
      </c>
    </row>
    <row r="23" spans="2:6" x14ac:dyDescent="0.25">
      <c r="B23" s="50" t="s">
        <v>73</v>
      </c>
      <c r="C23" s="33">
        <v>4468</v>
      </c>
      <c r="D23" s="33">
        <v>4524</v>
      </c>
      <c r="E23" s="34">
        <v>68255704.180000007</v>
      </c>
      <c r="F23" s="34">
        <v>15276.567632050135</v>
      </c>
    </row>
    <row r="24" spans="2:6" x14ac:dyDescent="0.25">
      <c r="B24" s="50" t="s">
        <v>75</v>
      </c>
      <c r="C24" s="69">
        <v>751</v>
      </c>
      <c r="D24" s="69">
        <v>780</v>
      </c>
      <c r="E24" s="34">
        <v>11215693.140000001</v>
      </c>
      <c r="F24" s="34">
        <v>14934.345059920108</v>
      </c>
    </row>
    <row r="25" spans="2:6" x14ac:dyDescent="0.25">
      <c r="B25" s="50" t="s">
        <v>72</v>
      </c>
      <c r="C25" s="69">
        <v>87</v>
      </c>
      <c r="D25" s="69">
        <v>91</v>
      </c>
      <c r="E25" s="34">
        <v>1168863.81</v>
      </c>
      <c r="F25" s="34">
        <v>13435.216206896552</v>
      </c>
    </row>
    <row r="26" spans="2:6" x14ac:dyDescent="0.25">
      <c r="B26" s="185" t="s">
        <v>283</v>
      </c>
      <c r="C26" s="188">
        <v>66</v>
      </c>
      <c r="D26" s="188">
        <v>90</v>
      </c>
      <c r="E26" s="187">
        <v>559782.01999999979</v>
      </c>
      <c r="F26" s="187">
        <v>8481.5457575757537</v>
      </c>
    </row>
    <row r="27" spans="2:6" x14ac:dyDescent="0.25">
      <c r="B27" s="52" t="s">
        <v>53</v>
      </c>
      <c r="C27" s="189">
        <v>31280</v>
      </c>
      <c r="D27" s="189">
        <v>32481</v>
      </c>
      <c r="E27" s="190">
        <v>1603470787.5900002</v>
      </c>
      <c r="F27" s="190">
        <v>51261.853823209502</v>
      </c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Q21"/>
  <sheetViews>
    <sheetView showGridLines="0" workbookViewId="0">
      <selection activeCell="K6" sqref="K6:M6"/>
    </sheetView>
  </sheetViews>
  <sheetFormatPr defaultRowHeight="12.75" x14ac:dyDescent="0.2"/>
  <cols>
    <col min="1" max="2" width="9.140625" style="1"/>
    <col min="3" max="3" width="8.85546875" style="1" bestFit="1" customWidth="1"/>
    <col min="4" max="4" width="7.85546875" style="1" bestFit="1" customWidth="1"/>
    <col min="5" max="6" width="8.85546875" style="1" customWidth="1"/>
    <col min="7" max="7" width="7.85546875" style="1" bestFit="1" customWidth="1"/>
    <col min="8" max="10" width="13.140625" style="1" bestFit="1" customWidth="1"/>
    <col min="11" max="11" width="8" style="1" bestFit="1" customWidth="1"/>
    <col min="12" max="12" width="8.140625" style="1" bestFit="1" customWidth="1"/>
    <col min="13" max="13" width="7" style="1" bestFit="1" customWidth="1"/>
    <col min="14" max="14" width="8.85546875" style="1" bestFit="1" customWidth="1"/>
    <col min="15" max="15" width="8.7109375" style="12" bestFit="1" customWidth="1"/>
    <col min="16" max="16" width="12.140625" style="1" customWidth="1"/>
    <col min="17" max="17" width="11" style="1" customWidth="1"/>
    <col min="18" max="16384" width="9.140625" style="1"/>
  </cols>
  <sheetData>
    <row r="1" spans="2:17" x14ac:dyDescent="0.2">
      <c r="B1" s="205" t="s">
        <v>79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"/>
      <c r="Q1" s="2"/>
    </row>
    <row r="2" spans="2:17" x14ac:dyDescent="0.2">
      <c r="B2" s="205" t="s">
        <v>207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"/>
      <c r="Q2" s="2"/>
    </row>
    <row r="3" spans="2:17" x14ac:dyDescent="0.2">
      <c r="B3" s="206" t="s">
        <v>216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8"/>
      <c r="Q3" s="8"/>
    </row>
    <row r="4" spans="2:17" x14ac:dyDescent="0.2">
      <c r="B4" s="211" t="s">
        <v>101</v>
      </c>
      <c r="C4" s="211"/>
      <c r="D4" s="211"/>
      <c r="E4" s="212" t="s">
        <v>183</v>
      </c>
      <c r="F4" s="213"/>
      <c r="G4" s="214"/>
      <c r="H4" s="211" t="s">
        <v>89</v>
      </c>
      <c r="I4" s="211"/>
      <c r="J4" s="211"/>
      <c r="K4" s="217" t="s">
        <v>90</v>
      </c>
      <c r="L4" s="217"/>
      <c r="M4" s="217"/>
      <c r="N4" s="215" t="s">
        <v>154</v>
      </c>
      <c r="O4" s="216"/>
      <c r="P4" s="17"/>
    </row>
    <row r="5" spans="2:17" x14ac:dyDescent="0.2">
      <c r="B5" s="86" t="s">
        <v>14</v>
      </c>
      <c r="C5" s="86" t="s">
        <v>15</v>
      </c>
      <c r="D5" s="86" t="s">
        <v>53</v>
      </c>
      <c r="E5" s="86" t="s">
        <v>14</v>
      </c>
      <c r="F5" s="86" t="s">
        <v>15</v>
      </c>
      <c r="G5" s="86" t="s">
        <v>53</v>
      </c>
      <c r="H5" s="86" t="s">
        <v>14</v>
      </c>
      <c r="I5" s="86" t="s">
        <v>15</v>
      </c>
      <c r="J5" s="86" t="s">
        <v>53</v>
      </c>
      <c r="K5" s="87" t="s">
        <v>14</v>
      </c>
      <c r="L5" s="87" t="s">
        <v>15</v>
      </c>
      <c r="M5" s="87" t="s">
        <v>53</v>
      </c>
      <c r="N5" s="87" t="s">
        <v>14</v>
      </c>
      <c r="O5" s="87" t="s">
        <v>15</v>
      </c>
      <c r="P5" s="17"/>
    </row>
    <row r="6" spans="2:17" x14ac:dyDescent="0.2">
      <c r="B6" s="33">
        <v>924499</v>
      </c>
      <c r="C6" s="33">
        <v>1111912</v>
      </c>
      <c r="D6" s="33">
        <v>2036411</v>
      </c>
      <c r="E6" s="33">
        <v>987716</v>
      </c>
      <c r="F6" s="33">
        <v>1176451</v>
      </c>
      <c r="G6" s="33">
        <v>2164167</v>
      </c>
      <c r="H6" s="34">
        <v>24477435300.969913</v>
      </c>
      <c r="I6" s="34">
        <v>29043650188.259815</v>
      </c>
      <c r="J6" s="34">
        <v>53521085489.229729</v>
      </c>
      <c r="K6" s="34">
        <v>26476.432425529842</v>
      </c>
      <c r="L6" s="34">
        <v>26120.457543636381</v>
      </c>
      <c r="M6" s="34">
        <v>26282.064617226115</v>
      </c>
      <c r="N6" s="110">
        <f>B6/$D$6</f>
        <v>0.45398448545013753</v>
      </c>
      <c r="O6" s="110">
        <f>C6/$D$6</f>
        <v>0.54601551454986252</v>
      </c>
    </row>
    <row r="7" spans="2:17" x14ac:dyDescent="0.2">
      <c r="K7" s="111"/>
    </row>
    <row r="9" spans="2:17" x14ac:dyDescent="0.2">
      <c r="I9" s="9"/>
    </row>
    <row r="10" spans="2:17" x14ac:dyDescent="0.2">
      <c r="C10" s="9"/>
      <c r="I10" s="9"/>
    </row>
    <row r="11" spans="2:17" x14ac:dyDescent="0.2">
      <c r="C11" s="9"/>
    </row>
    <row r="12" spans="2:17" x14ac:dyDescent="0.2">
      <c r="C12" s="9"/>
    </row>
    <row r="18" spans="3:8" x14ac:dyDescent="0.2">
      <c r="C18" s="18"/>
      <c r="D18" s="18"/>
      <c r="E18" s="18"/>
      <c r="F18" s="18"/>
      <c r="G18" s="18"/>
      <c r="H18" s="18"/>
    </row>
    <row r="19" spans="3:8" x14ac:dyDescent="0.2">
      <c r="D19" s="19"/>
      <c r="E19" s="19"/>
      <c r="F19" s="19"/>
      <c r="G19" s="19"/>
      <c r="H19" s="19"/>
    </row>
    <row r="20" spans="3:8" x14ac:dyDescent="0.2">
      <c r="D20" s="9"/>
      <c r="E20" s="9"/>
      <c r="F20" s="9"/>
      <c r="G20" s="9"/>
      <c r="H20" s="9"/>
    </row>
    <row r="21" spans="3:8" x14ac:dyDescent="0.2">
      <c r="D21" s="9"/>
      <c r="E21" s="9"/>
      <c r="F21" s="9"/>
      <c r="G21" s="9"/>
      <c r="H21" s="9"/>
    </row>
  </sheetData>
  <mergeCells count="8">
    <mergeCell ref="B3:O3"/>
    <mergeCell ref="B2:O2"/>
    <mergeCell ref="B1:O1"/>
    <mergeCell ref="B4:D4"/>
    <mergeCell ref="H4:J4"/>
    <mergeCell ref="E4:G4"/>
    <mergeCell ref="N4:O4"/>
    <mergeCell ref="K4:M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AA30"/>
  <sheetViews>
    <sheetView showGridLines="0" workbookViewId="0">
      <selection activeCell="V6" sqref="V6:Y6"/>
    </sheetView>
  </sheetViews>
  <sheetFormatPr defaultRowHeight="12.75" x14ac:dyDescent="0.2"/>
  <cols>
    <col min="1" max="1" width="9.140625" style="1"/>
    <col min="2" max="2" width="7.5703125" style="1" customWidth="1"/>
    <col min="3" max="3" width="7" style="1" customWidth="1"/>
    <col min="4" max="4" width="8.140625" style="1" customWidth="1"/>
    <col min="5" max="5" width="7.28515625" style="1" customWidth="1"/>
    <col min="6" max="6" width="7.7109375" style="1" customWidth="1"/>
    <col min="7" max="7" width="7.5703125" style="1" customWidth="1"/>
    <col min="8" max="8" width="10" style="1" customWidth="1"/>
    <col min="9" max="9" width="8.42578125" style="1" customWidth="1"/>
    <col min="10" max="10" width="8.140625" style="1" customWidth="1"/>
    <col min="11" max="11" width="7.85546875" style="1" customWidth="1"/>
    <col min="12" max="12" width="7.5703125" style="1" customWidth="1"/>
    <col min="13" max="13" width="12.85546875" style="1" customWidth="1"/>
    <col min="14" max="14" width="13.140625" style="1" customWidth="1"/>
    <col min="15" max="15" width="12.42578125" style="1" customWidth="1"/>
    <col min="16" max="16" width="13.140625" style="1" customWidth="1"/>
    <col min="17" max="17" width="8.7109375" style="1" customWidth="1"/>
    <col min="18" max="18" width="7.85546875" style="1" bestFit="1" customWidth="1"/>
    <col min="19" max="19" width="8.140625" style="1" customWidth="1"/>
    <col min="20" max="21" width="7.85546875" style="1" bestFit="1" customWidth="1"/>
    <col min="22" max="22" width="7.85546875" style="1" customWidth="1"/>
    <col min="23" max="23" width="7" style="1" customWidth="1"/>
    <col min="24" max="24" width="7.42578125" style="1" customWidth="1"/>
    <col min="25" max="25" width="8.140625" style="1" customWidth="1"/>
    <col min="26" max="26" width="6.5703125" style="1" customWidth="1"/>
    <col min="27" max="16384" width="9.140625" style="1"/>
  </cols>
  <sheetData>
    <row r="1" spans="2:27" x14ac:dyDescent="0.2">
      <c r="C1" s="205" t="s">
        <v>80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"/>
    </row>
    <row r="2" spans="2:27" x14ac:dyDescent="0.2">
      <c r="C2" s="205" t="s">
        <v>208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"/>
    </row>
    <row r="3" spans="2:27" x14ac:dyDescent="0.2">
      <c r="C3" s="218" t="s">
        <v>216</v>
      </c>
      <c r="D3" s="218"/>
      <c r="E3" s="218"/>
      <c r="F3" s="218"/>
      <c r="G3" s="218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82"/>
    </row>
    <row r="4" spans="2:27" ht="15" customHeight="1" x14ac:dyDescent="0.2">
      <c r="B4" s="220" t="s">
        <v>96</v>
      </c>
      <c r="C4" s="221"/>
      <c r="D4" s="221"/>
      <c r="E4" s="221"/>
      <c r="F4" s="222"/>
      <c r="G4" s="220" t="s">
        <v>184</v>
      </c>
      <c r="H4" s="221"/>
      <c r="I4" s="221"/>
      <c r="J4" s="221"/>
      <c r="K4" s="222"/>
      <c r="L4" s="220" t="s">
        <v>89</v>
      </c>
      <c r="M4" s="221"/>
      <c r="N4" s="221"/>
      <c r="O4" s="221"/>
      <c r="P4" s="222"/>
      <c r="Q4" s="223" t="s">
        <v>90</v>
      </c>
      <c r="R4" s="224"/>
      <c r="S4" s="224"/>
      <c r="T4" s="224"/>
      <c r="U4" s="225"/>
      <c r="V4" s="223" t="s">
        <v>154</v>
      </c>
      <c r="W4" s="224"/>
      <c r="X4" s="224"/>
      <c r="Y4" s="224"/>
      <c r="Z4" s="225"/>
    </row>
    <row r="5" spans="2:27" ht="22.5" x14ac:dyDescent="0.2">
      <c r="B5" s="113" t="s">
        <v>204</v>
      </c>
      <c r="C5" s="113" t="s">
        <v>97</v>
      </c>
      <c r="D5" s="114" t="s">
        <v>98</v>
      </c>
      <c r="E5" s="114" t="s">
        <v>99</v>
      </c>
      <c r="F5" s="115" t="s">
        <v>53</v>
      </c>
      <c r="G5" s="113" t="s">
        <v>204</v>
      </c>
      <c r="H5" s="113" t="s">
        <v>97</v>
      </c>
      <c r="I5" s="114" t="s">
        <v>98</v>
      </c>
      <c r="J5" s="114" t="s">
        <v>99</v>
      </c>
      <c r="K5" s="115" t="s">
        <v>53</v>
      </c>
      <c r="L5" s="113" t="s">
        <v>204</v>
      </c>
      <c r="M5" s="116" t="s">
        <v>97</v>
      </c>
      <c r="N5" s="117" t="s">
        <v>98</v>
      </c>
      <c r="O5" s="114" t="s">
        <v>99</v>
      </c>
      <c r="P5" s="115" t="s">
        <v>53</v>
      </c>
      <c r="Q5" s="118" t="s">
        <v>204</v>
      </c>
      <c r="R5" s="118" t="s">
        <v>97</v>
      </c>
      <c r="S5" s="119" t="s">
        <v>98</v>
      </c>
      <c r="T5" s="119" t="s">
        <v>99</v>
      </c>
      <c r="U5" s="120" t="s">
        <v>53</v>
      </c>
      <c r="V5" s="118" t="s">
        <v>204</v>
      </c>
      <c r="W5" s="118" t="s">
        <v>97</v>
      </c>
      <c r="X5" s="119" t="s">
        <v>98</v>
      </c>
      <c r="Y5" s="119" t="s">
        <v>99</v>
      </c>
      <c r="Z5" s="120" t="s">
        <v>53</v>
      </c>
    </row>
    <row r="6" spans="2:27" x14ac:dyDescent="0.2">
      <c r="B6" s="92">
        <v>477</v>
      </c>
      <c r="C6" s="92">
        <v>651841</v>
      </c>
      <c r="D6" s="92">
        <v>1115678</v>
      </c>
      <c r="E6" s="92">
        <v>268415</v>
      </c>
      <c r="F6" s="92">
        <v>2036411</v>
      </c>
      <c r="G6" s="92">
        <v>478</v>
      </c>
      <c r="H6" s="92">
        <v>681058</v>
      </c>
      <c r="I6" s="92">
        <v>1194532</v>
      </c>
      <c r="J6" s="92">
        <v>288099</v>
      </c>
      <c r="K6" s="92">
        <v>2164167</v>
      </c>
      <c r="L6" s="92">
        <v>4932946.3</v>
      </c>
      <c r="M6" s="93">
        <v>12277629172.02005</v>
      </c>
      <c r="N6" s="93">
        <v>33359138937.599926</v>
      </c>
      <c r="O6" s="93">
        <v>7879384433.3100567</v>
      </c>
      <c r="P6" s="93">
        <v>53521085489.230034</v>
      </c>
      <c r="Q6" s="93">
        <v>10341.606498951782</v>
      </c>
      <c r="R6" s="121">
        <v>18835.312863136947</v>
      </c>
      <c r="S6" s="121">
        <v>29900.328712764727</v>
      </c>
      <c r="T6" s="121">
        <v>29355.231389117809</v>
      </c>
      <c r="U6" s="121">
        <v>26282.064617226104</v>
      </c>
      <c r="V6" s="122">
        <f>B6/$F$6</f>
        <v>2.3423562335893883E-4</v>
      </c>
      <c r="W6" s="122">
        <f>C6/$F$6</f>
        <v>0.32009304605013428</v>
      </c>
      <c r="X6" s="122">
        <f>D6/$F$6</f>
        <v>0.5478648465363819</v>
      </c>
      <c r="Y6" s="122">
        <f>E6/$F$6</f>
        <v>0.13180787179012488</v>
      </c>
      <c r="Z6" s="122">
        <f>F6/$F$6</f>
        <v>1</v>
      </c>
    </row>
    <row r="7" spans="2:27" x14ac:dyDescent="0.2">
      <c r="D7" s="21"/>
      <c r="M7" s="13"/>
    </row>
    <row r="9" spans="2:27" x14ac:dyDescent="0.2">
      <c r="D9" s="9"/>
    </row>
    <row r="10" spans="2:27" x14ac:dyDescent="0.2">
      <c r="D10" s="9"/>
      <c r="E10" s="9"/>
      <c r="F10" s="9"/>
      <c r="G10" s="9"/>
      <c r="H10" s="9"/>
      <c r="I10" s="9"/>
      <c r="J10" s="9"/>
      <c r="K10" s="9"/>
      <c r="L10" s="9"/>
    </row>
    <row r="11" spans="2:27" x14ac:dyDescent="0.2">
      <c r="D11" s="9"/>
    </row>
    <row r="12" spans="2:27" x14ac:dyDescent="0.2">
      <c r="D12" s="9"/>
      <c r="K12" s="9"/>
      <c r="L12" s="9"/>
    </row>
    <row r="13" spans="2:27" x14ac:dyDescent="0.2">
      <c r="K13" s="9"/>
      <c r="L13" s="9"/>
    </row>
    <row r="14" spans="2:27" x14ac:dyDescent="0.2">
      <c r="K14" s="9"/>
      <c r="L14" s="9"/>
    </row>
    <row r="18" spans="4:17" x14ac:dyDescent="0.2">
      <c r="D18" s="19"/>
    </row>
    <row r="19" spans="4:17" x14ac:dyDescent="0.2">
      <c r="D19" s="19"/>
      <c r="E19" s="9"/>
      <c r="F19" s="9"/>
      <c r="G19" s="9"/>
      <c r="H19" s="9"/>
      <c r="I19" s="9"/>
      <c r="J19" s="9"/>
    </row>
    <row r="20" spans="4:17" x14ac:dyDescent="0.2">
      <c r="D20" s="19"/>
      <c r="P20" s="22"/>
      <c r="Q20" s="22"/>
    </row>
    <row r="21" spans="4:17" x14ac:dyDescent="0.2">
      <c r="D21" s="19"/>
      <c r="O21" s="22"/>
    </row>
    <row r="22" spans="4:17" x14ac:dyDescent="0.2">
      <c r="D22" s="19"/>
    </row>
    <row r="23" spans="4:17" x14ac:dyDescent="0.2">
      <c r="D23" s="19"/>
    </row>
    <row r="24" spans="4:17" x14ac:dyDescent="0.2">
      <c r="D24" s="19"/>
    </row>
    <row r="25" spans="4:17" x14ac:dyDescent="0.2">
      <c r="D25" s="19"/>
    </row>
    <row r="26" spans="4:17" x14ac:dyDescent="0.2">
      <c r="D26" s="19"/>
    </row>
    <row r="27" spans="4:17" x14ac:dyDescent="0.2">
      <c r="D27" s="19"/>
    </row>
    <row r="28" spans="4:17" x14ac:dyDescent="0.2">
      <c r="D28" s="19"/>
    </row>
    <row r="29" spans="4:17" x14ac:dyDescent="0.2">
      <c r="D29" s="19"/>
    </row>
    <row r="30" spans="4:17" x14ac:dyDescent="0.2">
      <c r="D30" s="19"/>
    </row>
  </sheetData>
  <mergeCells count="8">
    <mergeCell ref="C3:Z3"/>
    <mergeCell ref="C2:Z2"/>
    <mergeCell ref="C1:Z1"/>
    <mergeCell ref="B4:F4"/>
    <mergeCell ref="G4:K4"/>
    <mergeCell ref="L4:P4"/>
    <mergeCell ref="Q4:U4"/>
    <mergeCell ref="V4:Z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U21"/>
  <sheetViews>
    <sheetView showGridLines="0" workbookViewId="0">
      <selection activeCell="B2" sqref="B2:Q2"/>
    </sheetView>
  </sheetViews>
  <sheetFormatPr defaultRowHeight="12.75" x14ac:dyDescent="0.2"/>
  <cols>
    <col min="1" max="1" width="9.140625" style="1"/>
    <col min="2" max="2" width="20.140625" style="1" bestFit="1" customWidth="1"/>
    <col min="3" max="3" width="10.42578125" style="1" customWidth="1"/>
    <col min="4" max="5" width="8.7109375" style="1" bestFit="1" customWidth="1"/>
    <col min="6" max="6" width="7.7109375" style="1" bestFit="1" customWidth="1"/>
    <col min="7" max="7" width="13.85546875" style="1" bestFit="1" customWidth="1"/>
    <col min="8" max="8" width="7.85546875" style="1" bestFit="1" customWidth="1"/>
    <col min="9" max="10" width="13.140625" style="1" customWidth="1"/>
    <col min="11" max="11" width="12.5703125" style="1" customWidth="1"/>
    <col min="12" max="12" width="13.140625" style="1" customWidth="1"/>
    <col min="13" max="13" width="7.7109375" style="1" bestFit="1" customWidth="1"/>
    <col min="14" max="14" width="7.85546875" style="1" bestFit="1" customWidth="1"/>
    <col min="15" max="15" width="9" style="1" customWidth="1"/>
    <col min="16" max="17" width="7.85546875" style="1" bestFit="1" customWidth="1"/>
    <col min="18" max="19" width="18.140625" style="1" bestFit="1" customWidth="1"/>
    <col min="20" max="20" width="14.85546875" style="1" bestFit="1" customWidth="1"/>
    <col min="21" max="21" width="12" style="1" bestFit="1" customWidth="1"/>
    <col min="22" max="25" width="26" style="1" bestFit="1" customWidth="1"/>
    <col min="26" max="26" width="29.42578125" style="1" bestFit="1" customWidth="1"/>
    <col min="27" max="27" width="31" style="1" bestFit="1" customWidth="1"/>
    <col min="28" max="28" width="17" style="1" bestFit="1" customWidth="1"/>
    <col min="29" max="31" width="18.140625" style="1" bestFit="1" customWidth="1"/>
    <col min="32" max="32" width="14.85546875" style="1" bestFit="1" customWidth="1"/>
    <col min="33" max="33" width="11.28515625" style="1" bestFit="1" customWidth="1"/>
    <col min="34" max="16384" width="9.140625" style="1"/>
  </cols>
  <sheetData>
    <row r="1" spans="2:21" x14ac:dyDescent="0.2">
      <c r="B1" s="228" t="s">
        <v>81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3"/>
      <c r="S1" s="3"/>
      <c r="T1" s="3"/>
      <c r="U1" s="3"/>
    </row>
    <row r="2" spans="2:21" ht="12.75" customHeight="1" x14ac:dyDescent="0.2">
      <c r="B2" s="227" t="s">
        <v>135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10"/>
      <c r="S2" s="10"/>
      <c r="T2" s="10"/>
      <c r="U2" s="10"/>
    </row>
    <row r="3" spans="2:21" x14ac:dyDescent="0.2">
      <c r="B3" s="226" t="s">
        <v>216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14"/>
      <c r="S3" s="14"/>
      <c r="T3" s="14"/>
      <c r="U3" s="14"/>
    </row>
    <row r="4" spans="2:21" ht="15" customHeight="1" x14ac:dyDescent="0.2">
      <c r="B4" s="229" t="s">
        <v>100</v>
      </c>
      <c r="C4" s="230" t="s">
        <v>200</v>
      </c>
      <c r="D4" s="231"/>
      <c r="E4" s="231"/>
      <c r="F4" s="231"/>
      <c r="G4" s="232"/>
      <c r="H4" s="230" t="s">
        <v>89</v>
      </c>
      <c r="I4" s="231"/>
      <c r="J4" s="231"/>
      <c r="K4" s="231"/>
      <c r="L4" s="232"/>
      <c r="M4" s="215" t="s">
        <v>90</v>
      </c>
      <c r="N4" s="233"/>
      <c r="O4" s="233"/>
      <c r="P4" s="233"/>
      <c r="Q4" s="216"/>
    </row>
    <row r="5" spans="2:21" ht="24" x14ac:dyDescent="0.2">
      <c r="B5" s="229"/>
      <c r="C5" s="123" t="s">
        <v>204</v>
      </c>
      <c r="D5" s="123" t="s">
        <v>97</v>
      </c>
      <c r="E5" s="123" t="s">
        <v>98</v>
      </c>
      <c r="F5" s="123" t="s">
        <v>99</v>
      </c>
      <c r="G5" s="123" t="s">
        <v>53</v>
      </c>
      <c r="H5" s="123" t="s">
        <v>204</v>
      </c>
      <c r="I5" s="124" t="s">
        <v>97</v>
      </c>
      <c r="J5" s="124" t="s">
        <v>98</v>
      </c>
      <c r="K5" s="123" t="s">
        <v>99</v>
      </c>
      <c r="L5" s="123" t="s">
        <v>53</v>
      </c>
      <c r="M5" s="125" t="s">
        <v>204</v>
      </c>
      <c r="N5" s="125" t="s">
        <v>97</v>
      </c>
      <c r="O5" s="125" t="s">
        <v>98</v>
      </c>
      <c r="P5" s="125" t="s">
        <v>99</v>
      </c>
      <c r="Q5" s="125" t="s">
        <v>53</v>
      </c>
    </row>
    <row r="6" spans="2:21" x14ac:dyDescent="0.2">
      <c r="B6" s="112" t="s">
        <v>211</v>
      </c>
      <c r="C6" s="33">
        <v>16</v>
      </c>
      <c r="D6" s="33">
        <v>32225</v>
      </c>
      <c r="E6" s="33">
        <v>52422</v>
      </c>
      <c r="F6" s="33">
        <v>22306</v>
      </c>
      <c r="G6" s="33">
        <v>106969</v>
      </c>
      <c r="H6" s="33">
        <v>42462.26</v>
      </c>
      <c r="I6" s="34">
        <v>80989398.249999911</v>
      </c>
      <c r="J6" s="34">
        <v>133171120.26000001</v>
      </c>
      <c r="K6" s="34">
        <v>56182965.080000006</v>
      </c>
      <c r="L6" s="34">
        <v>270385945.8499999</v>
      </c>
      <c r="M6" s="34">
        <v>2653.8912500000001</v>
      </c>
      <c r="N6" s="34">
        <v>3172.5712257129389</v>
      </c>
      <c r="O6" s="34">
        <v>3621.9299461488254</v>
      </c>
      <c r="P6" s="34">
        <v>3798.7129871534826</v>
      </c>
      <c r="Q6" s="34">
        <v>3506.860338901718</v>
      </c>
    </row>
    <row r="7" spans="2:21" x14ac:dyDescent="0.2">
      <c r="B7" s="112" t="s">
        <v>190</v>
      </c>
      <c r="C7" s="33">
        <v>195</v>
      </c>
      <c r="D7" s="33">
        <v>99775</v>
      </c>
      <c r="E7" s="33">
        <v>170447</v>
      </c>
      <c r="F7" s="33">
        <v>70571</v>
      </c>
      <c r="G7" s="33">
        <v>340988</v>
      </c>
      <c r="H7" s="33">
        <v>1246817.5299999998</v>
      </c>
      <c r="I7" s="34">
        <v>797137670.87000132</v>
      </c>
      <c r="J7" s="34">
        <v>1359668296.5700014</v>
      </c>
      <c r="K7" s="34">
        <v>575304055.24000144</v>
      </c>
      <c r="L7" s="34">
        <v>2733356840.2100039</v>
      </c>
      <c r="M7" s="34">
        <v>6426.8944845360811</v>
      </c>
      <c r="N7" s="34">
        <v>8447.6555273309314</v>
      </c>
      <c r="O7" s="34">
        <v>8629.3628362623294</v>
      </c>
      <c r="P7" s="34">
        <v>8524.791145422776</v>
      </c>
      <c r="Q7" s="34">
        <v>8552.2968671015678</v>
      </c>
    </row>
    <row r="8" spans="2:21" x14ac:dyDescent="0.2">
      <c r="B8" s="112" t="s">
        <v>191</v>
      </c>
      <c r="C8" s="33">
        <v>201</v>
      </c>
      <c r="D8" s="33">
        <v>232227</v>
      </c>
      <c r="E8" s="33">
        <v>304035</v>
      </c>
      <c r="F8" s="33">
        <v>72494</v>
      </c>
      <c r="G8" s="33">
        <v>608957</v>
      </c>
      <c r="H8" s="33">
        <v>2213135.34</v>
      </c>
      <c r="I8" s="34">
        <v>2773370594.1599994</v>
      </c>
      <c r="J8" s="34">
        <v>3695385724.4600015</v>
      </c>
      <c r="K8" s="34">
        <v>878677951.45000219</v>
      </c>
      <c r="L8" s="34">
        <v>7349647405.4100037</v>
      </c>
      <c r="M8" s="34">
        <v>11010.623582089551</v>
      </c>
      <c r="N8" s="34">
        <v>12289.169402860736</v>
      </c>
      <c r="O8" s="34">
        <v>12650.275142869863</v>
      </c>
      <c r="P8" s="34">
        <v>12465.462007547309</v>
      </c>
      <c r="Q8" s="34">
        <v>12489.098966685631</v>
      </c>
    </row>
    <row r="9" spans="2:21" x14ac:dyDescent="0.2">
      <c r="B9" s="112" t="s">
        <v>192</v>
      </c>
      <c r="C9" s="33">
        <v>64</v>
      </c>
      <c r="D9" s="33">
        <v>240940</v>
      </c>
      <c r="E9" s="33">
        <v>362155</v>
      </c>
      <c r="F9" s="33">
        <v>55330</v>
      </c>
      <c r="G9" s="33">
        <v>658489</v>
      </c>
      <c r="H9" s="33">
        <v>1355531.17</v>
      </c>
      <c r="I9" s="34">
        <v>4841340016.8600025</v>
      </c>
      <c r="J9" s="34">
        <v>7504662030.1800022</v>
      </c>
      <c r="K9" s="34">
        <v>1173421925.499999</v>
      </c>
      <c r="L9" s="34">
        <v>13520779503.710003</v>
      </c>
      <c r="M9" s="34">
        <v>21180.174531249999</v>
      </c>
      <c r="N9" s="34">
        <v>20753.699552718677</v>
      </c>
      <c r="O9" s="34">
        <v>21934.413093373791</v>
      </c>
      <c r="P9" s="34">
        <v>22319.434045345592</v>
      </c>
      <c r="Q9" s="34">
        <v>21528.01825271676</v>
      </c>
    </row>
    <row r="10" spans="2:21" x14ac:dyDescent="0.2">
      <c r="B10" s="112" t="s">
        <v>194</v>
      </c>
      <c r="C10" s="33">
        <v>2</v>
      </c>
      <c r="D10" s="33">
        <v>53715</v>
      </c>
      <c r="E10" s="33">
        <v>130103</v>
      </c>
      <c r="F10" s="33">
        <v>25045</v>
      </c>
      <c r="G10" s="33">
        <v>208865</v>
      </c>
      <c r="H10" s="33">
        <v>75000</v>
      </c>
      <c r="I10" s="34">
        <v>2055768519.1300004</v>
      </c>
      <c r="J10" s="34">
        <v>5035782571.5700006</v>
      </c>
      <c r="K10" s="34">
        <v>986305097.61000001</v>
      </c>
      <c r="L10" s="34">
        <v>8077931188.3100004</v>
      </c>
      <c r="M10" s="34">
        <v>37500</v>
      </c>
      <c r="N10" s="34">
        <v>39804.21939570547</v>
      </c>
      <c r="O10" s="34">
        <v>41518.188254445922</v>
      </c>
      <c r="P10" s="34">
        <v>42401.663626241352</v>
      </c>
      <c r="Q10" s="34">
        <v>41171.712622820451</v>
      </c>
    </row>
    <row r="11" spans="2:21" x14ac:dyDescent="0.2">
      <c r="B11" s="112" t="s">
        <v>210</v>
      </c>
      <c r="C11" s="33"/>
      <c r="D11" s="33">
        <v>22176</v>
      </c>
      <c r="E11" s="33">
        <v>175370</v>
      </c>
      <c r="F11" s="33">
        <v>42353</v>
      </c>
      <c r="G11" s="33">
        <v>239899</v>
      </c>
      <c r="H11" s="33"/>
      <c r="I11" s="34">
        <v>1729022972.7499969</v>
      </c>
      <c r="J11" s="34">
        <v>15630469194.559986</v>
      </c>
      <c r="K11" s="34">
        <v>4209492438.4299955</v>
      </c>
      <c r="L11" s="34">
        <v>21568984605.739979</v>
      </c>
      <c r="M11" s="34"/>
      <c r="N11" s="34">
        <v>80977.096887879205</v>
      </c>
      <c r="O11" s="34">
        <v>94275.309383579734</v>
      </c>
      <c r="P11" s="34">
        <v>105726.29507547396</v>
      </c>
      <c r="Q11" s="34">
        <v>95033.043296660631</v>
      </c>
    </row>
    <row r="12" spans="2:21" x14ac:dyDescent="0.2">
      <c r="B12" s="142" t="s">
        <v>53</v>
      </c>
      <c r="C12" s="35">
        <v>478</v>
      </c>
      <c r="D12" s="35">
        <v>681058</v>
      </c>
      <c r="E12" s="35">
        <v>1194532</v>
      </c>
      <c r="F12" s="35">
        <v>288099</v>
      </c>
      <c r="G12" s="35">
        <v>2164167</v>
      </c>
      <c r="H12" s="35">
        <v>4932946.3</v>
      </c>
      <c r="I12" s="36">
        <v>12277629172.02</v>
      </c>
      <c r="J12" s="36">
        <v>33359138937.599991</v>
      </c>
      <c r="K12" s="36">
        <v>7879384433.3099985</v>
      </c>
      <c r="L12" s="36">
        <v>53521085489.229988</v>
      </c>
      <c r="M12" s="36">
        <v>10341.60649895178</v>
      </c>
      <c r="N12" s="36">
        <v>18835.312863136947</v>
      </c>
      <c r="O12" s="36">
        <v>29900.3287127648</v>
      </c>
      <c r="P12" s="36">
        <v>29355.231389117627</v>
      </c>
      <c r="Q12" s="36">
        <v>26282.064617226089</v>
      </c>
    </row>
    <row r="14" spans="2:21" x14ac:dyDescent="0.2">
      <c r="D14" s="9"/>
      <c r="E14" s="9"/>
    </row>
    <row r="15" spans="2:21" x14ac:dyDescent="0.2">
      <c r="C15" s="9"/>
      <c r="D15" s="9"/>
      <c r="E15" s="9"/>
      <c r="F15" s="9"/>
      <c r="G15" s="9"/>
      <c r="H15" s="9"/>
    </row>
    <row r="16" spans="2:21" x14ac:dyDescent="0.2">
      <c r="C16" s="9"/>
      <c r="D16" s="9"/>
      <c r="E16" s="9"/>
      <c r="F16" s="9"/>
      <c r="G16" s="9"/>
      <c r="H16" s="9"/>
    </row>
    <row r="17" spans="3:8" x14ac:dyDescent="0.2">
      <c r="C17" s="9"/>
      <c r="D17" s="9"/>
      <c r="E17" s="9"/>
      <c r="F17" s="9"/>
      <c r="G17" s="9"/>
      <c r="H17" s="9"/>
    </row>
    <row r="18" spans="3:8" x14ac:dyDescent="0.2">
      <c r="C18" s="9"/>
      <c r="D18" s="9"/>
      <c r="E18" s="9"/>
      <c r="F18" s="9"/>
      <c r="G18" s="9"/>
      <c r="H18" s="9"/>
    </row>
    <row r="19" spans="3:8" x14ac:dyDescent="0.2">
      <c r="C19" s="9"/>
      <c r="D19" s="9"/>
      <c r="E19" s="9"/>
      <c r="F19" s="9"/>
      <c r="G19" s="9"/>
      <c r="H19" s="9"/>
    </row>
    <row r="20" spans="3:8" x14ac:dyDescent="0.2">
      <c r="C20" s="9"/>
      <c r="D20" s="9"/>
      <c r="E20" s="9"/>
      <c r="F20" s="9"/>
      <c r="G20" s="9"/>
      <c r="H20" s="9"/>
    </row>
    <row r="21" spans="3:8" x14ac:dyDescent="0.2">
      <c r="C21" s="9"/>
      <c r="D21" s="9"/>
      <c r="E21" s="9"/>
      <c r="F21" s="9"/>
      <c r="G21" s="9"/>
      <c r="H21" s="9"/>
    </row>
  </sheetData>
  <mergeCells count="7">
    <mergeCell ref="B3:Q3"/>
    <mergeCell ref="B2:Q2"/>
    <mergeCell ref="B1:Q1"/>
    <mergeCell ref="B4:B5"/>
    <mergeCell ref="C4:G4"/>
    <mergeCell ref="H4:L4"/>
    <mergeCell ref="M4:Q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3C49-3144-425F-B71B-A63938112B0C}">
  <dimension ref="B1:AF16"/>
  <sheetViews>
    <sheetView showGridLines="0" zoomScale="115" zoomScaleNormal="115" workbookViewId="0">
      <selection activeCell="B2" sqref="B2:AD2"/>
    </sheetView>
  </sheetViews>
  <sheetFormatPr defaultRowHeight="12.75" x14ac:dyDescent="0.2"/>
  <cols>
    <col min="1" max="1" width="9.140625" style="1"/>
    <col min="2" max="2" width="6.28515625" style="1" bestFit="1" customWidth="1"/>
    <col min="3" max="3" width="7.42578125" style="1" bestFit="1" customWidth="1"/>
    <col min="4" max="4" width="7" style="1" customWidth="1"/>
    <col min="5" max="5" width="7.140625" style="1" customWidth="1"/>
    <col min="6" max="7" width="6.5703125" style="1" customWidth="1"/>
    <col min="8" max="8" width="8.42578125" style="1" customWidth="1"/>
    <col min="9" max="9" width="6.7109375" style="1" bestFit="1" customWidth="1"/>
    <col min="10" max="10" width="6.85546875" style="1" customWidth="1"/>
    <col min="11" max="11" width="7.28515625" style="1" customWidth="1"/>
    <col min="12" max="12" width="7.7109375" style="1" customWidth="1"/>
    <col min="13" max="13" width="7.140625" style="1" customWidth="1"/>
    <col min="14" max="14" width="6.5703125" style="1" customWidth="1"/>
    <col min="15" max="15" width="7.85546875" style="1" customWidth="1"/>
    <col min="16" max="16" width="10.85546875" style="1" customWidth="1"/>
    <col min="17" max="17" width="11.85546875" style="1" customWidth="1"/>
    <col min="18" max="18" width="13.28515625" style="1" customWidth="1"/>
    <col min="19" max="20" width="14.140625" style="1" customWidth="1"/>
    <col min="21" max="22" width="13.140625" style="1" customWidth="1"/>
    <col min="23" max="23" width="8.42578125" style="1" customWidth="1"/>
    <col min="24" max="24" width="7.140625" style="1" customWidth="1"/>
    <col min="25" max="25" width="7.7109375" style="1" customWidth="1"/>
    <col min="26" max="26" width="7" style="1" customWidth="1"/>
    <col min="27" max="27" width="8.140625" style="1" customWidth="1"/>
    <col min="28" max="28" width="7.85546875" style="1" bestFit="1" customWidth="1"/>
    <col min="29" max="29" width="8.42578125" style="1" bestFit="1" customWidth="1"/>
    <col min="30" max="30" width="7" style="1" bestFit="1" customWidth="1"/>
    <col min="31" max="31" width="9.140625" style="1"/>
    <col min="32" max="32" width="9.7109375" style="1" customWidth="1"/>
    <col min="33" max="16384" width="9.140625" style="1"/>
  </cols>
  <sheetData>
    <row r="1" spans="2:32" ht="15" customHeight="1" x14ac:dyDescent="0.2">
      <c r="B1" s="227" t="s">
        <v>82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10"/>
      <c r="AF1" s="10"/>
    </row>
    <row r="2" spans="2:32" x14ac:dyDescent="0.2">
      <c r="B2" s="228" t="s">
        <v>16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3"/>
      <c r="AF2" s="3"/>
    </row>
    <row r="3" spans="2:32" x14ac:dyDescent="0.2">
      <c r="B3" s="236" t="s">
        <v>216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7"/>
      <c r="AE3" s="11"/>
      <c r="AF3" s="11"/>
    </row>
    <row r="4" spans="2:32" x14ac:dyDescent="0.2">
      <c r="B4" s="220" t="s">
        <v>150</v>
      </c>
      <c r="C4" s="221"/>
      <c r="D4" s="221"/>
      <c r="E4" s="221"/>
      <c r="F4" s="221"/>
      <c r="G4" s="221"/>
      <c r="H4" s="222"/>
      <c r="I4" s="220" t="s">
        <v>201</v>
      </c>
      <c r="J4" s="221"/>
      <c r="K4" s="221"/>
      <c r="L4" s="221"/>
      <c r="M4" s="221"/>
      <c r="N4" s="221"/>
      <c r="O4" s="222"/>
      <c r="P4" s="220" t="s">
        <v>89</v>
      </c>
      <c r="Q4" s="221"/>
      <c r="R4" s="221"/>
      <c r="S4" s="221"/>
      <c r="T4" s="221"/>
      <c r="U4" s="221"/>
      <c r="V4" s="222"/>
      <c r="W4" s="234" t="s">
        <v>109</v>
      </c>
      <c r="X4" s="234"/>
      <c r="Y4" s="234"/>
      <c r="Z4" s="234"/>
      <c r="AA4" s="234"/>
      <c r="AB4" s="234"/>
      <c r="AC4" s="235"/>
      <c r="AD4" s="12"/>
    </row>
    <row r="5" spans="2:32" ht="33.75" x14ac:dyDescent="0.2">
      <c r="B5" s="89" t="s">
        <v>151</v>
      </c>
      <c r="C5" s="89" t="s">
        <v>91</v>
      </c>
      <c r="D5" s="89" t="s">
        <v>17</v>
      </c>
      <c r="E5" s="89" t="s">
        <v>18</v>
      </c>
      <c r="F5" s="89" t="s">
        <v>19</v>
      </c>
      <c r="G5" s="89" t="s">
        <v>149</v>
      </c>
      <c r="H5" s="90" t="s">
        <v>53</v>
      </c>
      <c r="I5" s="89" t="s">
        <v>151</v>
      </c>
      <c r="J5" s="89" t="s">
        <v>91</v>
      </c>
      <c r="K5" s="89" t="s">
        <v>17</v>
      </c>
      <c r="L5" s="89" t="s">
        <v>18</v>
      </c>
      <c r="M5" s="89" t="s">
        <v>19</v>
      </c>
      <c r="N5" s="89" t="s">
        <v>149</v>
      </c>
      <c r="O5" s="90" t="s">
        <v>53</v>
      </c>
      <c r="P5" s="89" t="s">
        <v>151</v>
      </c>
      <c r="Q5" s="89" t="s">
        <v>91</v>
      </c>
      <c r="R5" s="89" t="s">
        <v>17</v>
      </c>
      <c r="S5" s="89" t="s">
        <v>18</v>
      </c>
      <c r="T5" s="89" t="s">
        <v>19</v>
      </c>
      <c r="U5" s="89" t="s">
        <v>149</v>
      </c>
      <c r="V5" s="90" t="s">
        <v>53</v>
      </c>
      <c r="W5" s="91" t="s">
        <v>108</v>
      </c>
      <c r="X5" s="91" t="s">
        <v>91</v>
      </c>
      <c r="Y5" s="91" t="s">
        <v>17</v>
      </c>
      <c r="Z5" s="91" t="s">
        <v>18</v>
      </c>
      <c r="AA5" s="91" t="s">
        <v>19</v>
      </c>
      <c r="AB5" s="91" t="s">
        <v>149</v>
      </c>
      <c r="AC5" s="91" t="s">
        <v>53</v>
      </c>
    </row>
    <row r="6" spans="2:32" x14ac:dyDescent="0.2">
      <c r="B6" s="94">
        <v>77102</v>
      </c>
      <c r="C6" s="94">
        <v>319605</v>
      </c>
      <c r="D6" s="94">
        <v>588485</v>
      </c>
      <c r="E6" s="94">
        <v>628055</v>
      </c>
      <c r="F6" s="94">
        <v>196201</v>
      </c>
      <c r="G6" s="143">
        <v>226963</v>
      </c>
      <c r="H6" s="94">
        <v>2036411</v>
      </c>
      <c r="I6" s="94">
        <v>106969</v>
      </c>
      <c r="J6" s="94">
        <v>340988</v>
      </c>
      <c r="K6" s="94">
        <v>608957</v>
      </c>
      <c r="L6" s="94">
        <v>658489</v>
      </c>
      <c r="M6" s="94">
        <v>208865</v>
      </c>
      <c r="N6" s="143">
        <v>239899</v>
      </c>
      <c r="O6" s="94">
        <v>2164167</v>
      </c>
      <c r="P6" s="95">
        <v>270385945.8500005</v>
      </c>
      <c r="Q6" s="95">
        <v>2733356840.2099833</v>
      </c>
      <c r="R6" s="95">
        <v>7349647405.4099846</v>
      </c>
      <c r="S6" s="95">
        <v>13520779503.710058</v>
      </c>
      <c r="T6" s="95">
        <v>8077931188.3100014</v>
      </c>
      <c r="U6" s="95">
        <v>21568984605.740005</v>
      </c>
      <c r="V6" s="95">
        <v>53521085489.230034</v>
      </c>
      <c r="W6" s="95">
        <v>3506.8603389017212</v>
      </c>
      <c r="X6" s="95">
        <v>8552.296867101526</v>
      </c>
      <c r="Y6" s="95">
        <v>12489.098966685615</v>
      </c>
      <c r="Z6" s="95">
        <v>21528.018252716814</v>
      </c>
      <c r="AA6" s="95">
        <v>41171.71262282048</v>
      </c>
      <c r="AB6" s="95">
        <v>95033.043296660719</v>
      </c>
      <c r="AC6" s="95">
        <v>26282.064617226039</v>
      </c>
    </row>
    <row r="8" spans="2:32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2:32" x14ac:dyDescent="0.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32" x14ac:dyDescent="0.2">
      <c r="I10" s="9"/>
      <c r="J10" s="9"/>
      <c r="K10" s="9"/>
      <c r="L10" s="9"/>
      <c r="M10" s="9"/>
      <c r="N10" s="9"/>
      <c r="O10" s="9"/>
    </row>
    <row r="11" spans="2:32" x14ac:dyDescent="0.2">
      <c r="C11" s="9"/>
      <c r="D11" s="9"/>
      <c r="E11" s="9"/>
    </row>
    <row r="12" spans="2:32" x14ac:dyDescent="0.2">
      <c r="E12" s="9"/>
    </row>
    <row r="13" spans="2:32" x14ac:dyDescent="0.2">
      <c r="E13" s="9"/>
    </row>
    <row r="14" spans="2:32" x14ac:dyDescent="0.2">
      <c r="E14" s="9"/>
    </row>
    <row r="15" spans="2:32" x14ac:dyDescent="0.2">
      <c r="E15" s="9"/>
    </row>
    <row r="16" spans="2:32" x14ac:dyDescent="0.2">
      <c r="E16" s="9"/>
    </row>
  </sheetData>
  <mergeCells count="7">
    <mergeCell ref="B4:H4"/>
    <mergeCell ref="P4:V4"/>
    <mergeCell ref="W4:AC4"/>
    <mergeCell ref="B1:AD1"/>
    <mergeCell ref="B2:AD2"/>
    <mergeCell ref="B3:AD3"/>
    <mergeCell ref="I4:O4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B1:J38"/>
  <sheetViews>
    <sheetView showGridLines="0" workbookViewId="0">
      <selection activeCell="B2" sqref="B2:G2"/>
    </sheetView>
  </sheetViews>
  <sheetFormatPr defaultRowHeight="12.75" x14ac:dyDescent="0.2"/>
  <cols>
    <col min="1" max="1" width="9.140625" style="1"/>
    <col min="2" max="2" width="28.85546875" style="1" bestFit="1" customWidth="1"/>
    <col min="3" max="3" width="10.140625" style="1" bestFit="1" customWidth="1"/>
    <col min="4" max="4" width="9.28515625" style="1" bestFit="1" customWidth="1"/>
    <col min="5" max="5" width="15.28515625" style="7" bestFit="1" customWidth="1"/>
    <col min="6" max="6" width="13.140625" style="1" bestFit="1" customWidth="1"/>
    <col min="7" max="7" width="9.42578125" style="1" bestFit="1" customWidth="1"/>
    <col min="8" max="8" width="9.140625" style="1"/>
    <col min="9" max="9" width="28.85546875" style="1" bestFit="1" customWidth="1"/>
    <col min="10" max="10" width="16" style="1" bestFit="1" customWidth="1"/>
    <col min="11" max="16384" width="9.140625" style="1"/>
  </cols>
  <sheetData>
    <row r="1" spans="2:10" x14ac:dyDescent="0.2">
      <c r="B1" s="228" t="s">
        <v>83</v>
      </c>
      <c r="C1" s="228"/>
      <c r="D1" s="228"/>
      <c r="E1" s="228"/>
      <c r="F1" s="228"/>
      <c r="G1" s="228"/>
    </row>
    <row r="2" spans="2:10" x14ac:dyDescent="0.2">
      <c r="B2" s="228" t="s">
        <v>182</v>
      </c>
      <c r="C2" s="228"/>
      <c r="D2" s="228"/>
      <c r="E2" s="228"/>
      <c r="F2" s="228"/>
      <c r="G2" s="228"/>
    </row>
    <row r="3" spans="2:10" x14ac:dyDescent="0.2">
      <c r="B3" s="238" t="s">
        <v>216</v>
      </c>
      <c r="C3" s="238"/>
      <c r="D3" s="238"/>
      <c r="E3" s="238"/>
      <c r="F3" s="238"/>
      <c r="G3" s="238"/>
    </row>
    <row r="4" spans="2:10" ht="24" x14ac:dyDescent="0.25">
      <c r="B4" s="129" t="s">
        <v>20</v>
      </c>
      <c r="C4" s="31" t="s">
        <v>153</v>
      </c>
      <c r="D4" s="31" t="s">
        <v>155</v>
      </c>
      <c r="E4" s="31" t="s">
        <v>89</v>
      </c>
      <c r="F4" s="32" t="s">
        <v>90</v>
      </c>
      <c r="G4" s="32" t="s">
        <v>156</v>
      </c>
      <c r="I4"/>
      <c r="J4"/>
    </row>
    <row r="5" spans="2:10" ht="15" x14ac:dyDescent="0.25">
      <c r="B5" s="112" t="s">
        <v>21</v>
      </c>
      <c r="C5" s="33">
        <v>1024961</v>
      </c>
      <c r="D5" s="38">
        <v>1090615</v>
      </c>
      <c r="E5" s="39">
        <v>34925740700.530029</v>
      </c>
      <c r="F5" s="39">
        <v>34075.189885790802</v>
      </c>
      <c r="G5" s="40">
        <v>0.50394216342823817</v>
      </c>
      <c r="I5" s="28"/>
      <c r="J5"/>
    </row>
    <row r="6" spans="2:10" ht="15" x14ac:dyDescent="0.25">
      <c r="B6" s="112" t="s">
        <v>22</v>
      </c>
      <c r="C6" s="33">
        <v>283691</v>
      </c>
      <c r="D6" s="38">
        <v>298959</v>
      </c>
      <c r="E6" s="39">
        <v>6031376010.1500034</v>
      </c>
      <c r="F6" s="39">
        <v>21260.37135527741</v>
      </c>
      <c r="G6" s="40">
        <v>0.1381404484958878</v>
      </c>
      <c r="I6" s="28"/>
      <c r="J6"/>
    </row>
    <row r="7" spans="2:10" ht="15" x14ac:dyDescent="0.25">
      <c r="B7" s="112" t="s">
        <v>23</v>
      </c>
      <c r="C7" s="33">
        <v>252145</v>
      </c>
      <c r="D7" s="38">
        <v>269615</v>
      </c>
      <c r="E7" s="39">
        <v>4678975247.5199995</v>
      </c>
      <c r="F7" s="39">
        <v>18556.684635903941</v>
      </c>
      <c r="G7" s="40">
        <v>0.12458142093470606</v>
      </c>
      <c r="I7" s="28"/>
      <c r="J7"/>
    </row>
    <row r="8" spans="2:10" ht="15" x14ac:dyDescent="0.25">
      <c r="B8" s="112" t="s">
        <v>24</v>
      </c>
      <c r="C8" s="33">
        <v>62388</v>
      </c>
      <c r="D8" s="38">
        <v>64450</v>
      </c>
      <c r="E8" s="39">
        <v>1303540912.1499989</v>
      </c>
      <c r="F8" s="39">
        <v>20894.096815894063</v>
      </c>
      <c r="G8" s="40">
        <v>2.9780511393067172E-2</v>
      </c>
      <c r="I8" s="28"/>
      <c r="J8"/>
    </row>
    <row r="9" spans="2:10" ht="15" x14ac:dyDescent="0.25">
      <c r="B9" s="112" t="s">
        <v>25</v>
      </c>
      <c r="C9" s="33">
        <v>53235</v>
      </c>
      <c r="D9" s="38">
        <v>55087</v>
      </c>
      <c r="E9" s="39">
        <v>1174089701.6299994</v>
      </c>
      <c r="F9" s="39">
        <v>22054.845527002901</v>
      </c>
      <c r="G9" s="40">
        <v>2.5454135471061151E-2</v>
      </c>
      <c r="I9" s="28"/>
      <c r="J9"/>
    </row>
    <row r="10" spans="2:10" ht="15" x14ac:dyDescent="0.25">
      <c r="B10" s="112" t="s">
        <v>26</v>
      </c>
      <c r="C10" s="33">
        <v>45383</v>
      </c>
      <c r="D10" s="38">
        <v>46656</v>
      </c>
      <c r="E10" s="39">
        <v>873230250.08000052</v>
      </c>
      <c r="F10" s="39">
        <v>19241.351388846055</v>
      </c>
      <c r="G10" s="40">
        <v>2.1558410233591032E-2</v>
      </c>
      <c r="I10" s="28"/>
      <c r="J10"/>
    </row>
    <row r="11" spans="2:10" ht="15" x14ac:dyDescent="0.25">
      <c r="B11" s="112" t="s">
        <v>27</v>
      </c>
      <c r="C11" s="33">
        <v>42766</v>
      </c>
      <c r="D11" s="38">
        <v>44739</v>
      </c>
      <c r="E11" s="39">
        <v>701440286.36000061</v>
      </c>
      <c r="F11" s="39">
        <v>16401.821221531136</v>
      </c>
      <c r="G11" s="40">
        <v>2.0672619072372882E-2</v>
      </c>
      <c r="I11" s="28"/>
      <c r="J11"/>
    </row>
    <row r="12" spans="2:10" ht="15" x14ac:dyDescent="0.25">
      <c r="B12" s="112" t="s">
        <v>28</v>
      </c>
      <c r="C12" s="33">
        <v>38314</v>
      </c>
      <c r="D12" s="38">
        <v>40573</v>
      </c>
      <c r="E12" s="39">
        <v>603250633.56000018</v>
      </c>
      <c r="F12" s="39">
        <v>15744.913962520232</v>
      </c>
      <c r="G12" s="40">
        <v>1.8747628995359415E-2</v>
      </c>
      <c r="I12" s="28"/>
      <c r="J12"/>
    </row>
    <row r="13" spans="2:10" ht="15" x14ac:dyDescent="0.25">
      <c r="B13" s="112" t="s">
        <v>29</v>
      </c>
      <c r="C13" s="33">
        <v>35661</v>
      </c>
      <c r="D13" s="38">
        <v>37016</v>
      </c>
      <c r="E13" s="39">
        <v>548993679.35000002</v>
      </c>
      <c r="F13" s="39">
        <v>15394.792051540901</v>
      </c>
      <c r="G13" s="40">
        <v>1.7104040492254065E-2</v>
      </c>
      <c r="I13" s="28"/>
      <c r="J13"/>
    </row>
    <row r="14" spans="2:10" ht="15" x14ac:dyDescent="0.25">
      <c r="B14" s="112" t="s">
        <v>30</v>
      </c>
      <c r="C14" s="33">
        <v>28109</v>
      </c>
      <c r="D14" s="38">
        <v>32266</v>
      </c>
      <c r="E14" s="39">
        <v>359013428.86000055</v>
      </c>
      <c r="F14" s="39">
        <v>12772.187870788735</v>
      </c>
      <c r="G14" s="40">
        <v>1.4909200630080766E-2</v>
      </c>
      <c r="I14" s="28"/>
      <c r="J14"/>
    </row>
    <row r="15" spans="2:10" ht="15" x14ac:dyDescent="0.25">
      <c r="B15" s="112" t="s">
        <v>31</v>
      </c>
      <c r="C15" s="33">
        <v>25100</v>
      </c>
      <c r="D15" s="38">
        <v>26609</v>
      </c>
      <c r="E15" s="39">
        <v>395916794.5399999</v>
      </c>
      <c r="F15" s="39">
        <v>15773.577471713144</v>
      </c>
      <c r="G15" s="40">
        <v>1.229526187211985E-2</v>
      </c>
      <c r="I15" s="28"/>
      <c r="J15"/>
    </row>
    <row r="16" spans="2:10" ht="15" x14ac:dyDescent="0.25">
      <c r="B16" s="112" t="s">
        <v>32</v>
      </c>
      <c r="C16" s="33">
        <v>24680</v>
      </c>
      <c r="D16" s="38">
        <v>25570</v>
      </c>
      <c r="E16" s="39">
        <v>355597277.59000027</v>
      </c>
      <c r="F16" s="39">
        <v>14408.31756847651</v>
      </c>
      <c r="G16" s="40">
        <v>1.1815169531741313E-2</v>
      </c>
      <c r="I16" s="28"/>
      <c r="J16"/>
    </row>
    <row r="17" spans="2:10" ht="15" x14ac:dyDescent="0.25">
      <c r="B17" s="112" t="s">
        <v>33</v>
      </c>
      <c r="C17" s="33">
        <v>19663</v>
      </c>
      <c r="D17" s="38">
        <v>20860</v>
      </c>
      <c r="E17" s="39">
        <v>242447760.46000007</v>
      </c>
      <c r="F17" s="39">
        <v>12330.151068504301</v>
      </c>
      <c r="G17" s="40">
        <v>9.6388125315652624E-3</v>
      </c>
      <c r="I17" s="28"/>
      <c r="J17"/>
    </row>
    <row r="18" spans="2:10" ht="15" x14ac:dyDescent="0.25">
      <c r="B18" s="112" t="s">
        <v>34</v>
      </c>
      <c r="C18" s="33">
        <v>13772</v>
      </c>
      <c r="D18" s="38">
        <v>14946</v>
      </c>
      <c r="E18" s="39">
        <v>182521180.57000005</v>
      </c>
      <c r="F18" s="39">
        <v>13253.062777374387</v>
      </c>
      <c r="G18" s="40">
        <v>6.9061213852720238E-3</v>
      </c>
      <c r="I18" s="28"/>
      <c r="J18"/>
    </row>
    <row r="19" spans="2:10" ht="15" x14ac:dyDescent="0.25">
      <c r="B19" s="112" t="s">
        <v>35</v>
      </c>
      <c r="C19" s="33">
        <v>9137</v>
      </c>
      <c r="D19" s="38">
        <v>10262</v>
      </c>
      <c r="E19" s="39">
        <v>135255110.46000004</v>
      </c>
      <c r="F19" s="39">
        <v>14803.010885410971</v>
      </c>
      <c r="G19" s="40">
        <v>4.7417782453941862E-3</v>
      </c>
      <c r="I19" s="28"/>
      <c r="J19"/>
    </row>
    <row r="20" spans="2:10" ht="15" x14ac:dyDescent="0.25">
      <c r="B20" s="112" t="s">
        <v>37</v>
      </c>
      <c r="C20" s="33">
        <v>8035</v>
      </c>
      <c r="D20" s="38">
        <v>8901</v>
      </c>
      <c r="E20" s="39">
        <v>98404904.13000001</v>
      </c>
      <c r="F20" s="39">
        <v>12247.032250155571</v>
      </c>
      <c r="G20" s="40">
        <v>4.1128988659377948E-3</v>
      </c>
      <c r="I20" s="28"/>
      <c r="J20"/>
    </row>
    <row r="21" spans="2:10" ht="15" x14ac:dyDescent="0.25">
      <c r="B21" s="112" t="s">
        <v>38</v>
      </c>
      <c r="C21" s="33">
        <v>7758</v>
      </c>
      <c r="D21" s="38">
        <v>8400</v>
      </c>
      <c r="E21" s="39">
        <v>103245256.18999997</v>
      </c>
      <c r="F21" s="39">
        <v>13308.231011858723</v>
      </c>
      <c r="G21" s="40">
        <v>3.8814010194222533E-3</v>
      </c>
      <c r="I21" s="28"/>
      <c r="J21"/>
    </row>
    <row r="22" spans="2:10" ht="15" x14ac:dyDescent="0.25">
      <c r="B22" s="112" t="s">
        <v>39</v>
      </c>
      <c r="C22" s="33">
        <v>6759</v>
      </c>
      <c r="D22" s="38">
        <v>8223</v>
      </c>
      <c r="E22" s="39">
        <v>83405426.969999954</v>
      </c>
      <c r="F22" s="39">
        <v>12339.906342654233</v>
      </c>
      <c r="G22" s="40">
        <v>3.7996143550844273E-3</v>
      </c>
      <c r="I22" s="28"/>
      <c r="J22"/>
    </row>
    <row r="23" spans="2:10" ht="15" x14ac:dyDescent="0.25">
      <c r="B23" s="112" t="s">
        <v>41</v>
      </c>
      <c r="C23" s="33">
        <v>7980</v>
      </c>
      <c r="D23" s="38">
        <v>8175</v>
      </c>
      <c r="E23" s="39">
        <v>106667703.59</v>
      </c>
      <c r="F23" s="39">
        <v>13366.880149122808</v>
      </c>
      <c r="G23" s="40">
        <v>3.7774349206877288E-3</v>
      </c>
      <c r="I23" s="28"/>
      <c r="J23"/>
    </row>
    <row r="24" spans="2:10" ht="15" x14ac:dyDescent="0.25">
      <c r="B24" s="112" t="s">
        <v>40</v>
      </c>
      <c r="C24" s="33">
        <v>7367</v>
      </c>
      <c r="D24" s="38">
        <v>7806</v>
      </c>
      <c r="E24" s="39">
        <v>80610124.900000006</v>
      </c>
      <c r="F24" s="39">
        <v>10942.055775756753</v>
      </c>
      <c r="G24" s="40">
        <v>3.6069305187631084E-3</v>
      </c>
      <c r="I24" s="28"/>
      <c r="J24"/>
    </row>
    <row r="25" spans="2:10" ht="15" x14ac:dyDescent="0.25">
      <c r="B25" s="112" t="s">
        <v>36</v>
      </c>
      <c r="C25" s="33">
        <v>7103</v>
      </c>
      <c r="D25" s="38">
        <v>7409</v>
      </c>
      <c r="E25" s="39">
        <v>97181464.030000091</v>
      </c>
      <c r="F25" s="39">
        <v>13681.749124313683</v>
      </c>
      <c r="G25" s="40">
        <v>3.4234881134404139E-3</v>
      </c>
      <c r="I25" s="28"/>
      <c r="J25"/>
    </row>
    <row r="26" spans="2:10" ht="15" x14ac:dyDescent="0.25">
      <c r="B26" s="112" t="s">
        <v>42</v>
      </c>
      <c r="C26" s="33">
        <v>6681</v>
      </c>
      <c r="D26" s="38">
        <v>7401</v>
      </c>
      <c r="E26" s="39">
        <v>84248079.120000005</v>
      </c>
      <c r="F26" s="39">
        <v>12610.100152671757</v>
      </c>
      <c r="G26" s="40">
        <v>3.4197915410409639E-3</v>
      </c>
      <c r="I26" s="28"/>
      <c r="J26"/>
    </row>
    <row r="27" spans="2:10" ht="15" x14ac:dyDescent="0.25">
      <c r="B27" s="112" t="s">
        <v>44</v>
      </c>
      <c r="C27" s="33">
        <v>6328</v>
      </c>
      <c r="D27" s="38">
        <v>6534</v>
      </c>
      <c r="E27" s="39">
        <v>109107309.41999997</v>
      </c>
      <c r="F27" s="39">
        <v>17241.989478508214</v>
      </c>
      <c r="G27" s="40">
        <v>3.0191755072505959E-3</v>
      </c>
      <c r="I27" s="28"/>
      <c r="J27"/>
    </row>
    <row r="28" spans="2:10" ht="15" x14ac:dyDescent="0.25">
      <c r="B28" s="112" t="s">
        <v>43</v>
      </c>
      <c r="C28" s="33">
        <v>4938</v>
      </c>
      <c r="D28" s="38">
        <v>5930</v>
      </c>
      <c r="E28" s="39">
        <v>61095637.570000038</v>
      </c>
      <c r="F28" s="39">
        <v>12372.547098015399</v>
      </c>
      <c r="G28" s="40">
        <v>2.7400842910921385E-3</v>
      </c>
      <c r="I28" s="28"/>
      <c r="J28"/>
    </row>
    <row r="29" spans="2:10" ht="15" x14ac:dyDescent="0.25">
      <c r="B29" s="112" t="s">
        <v>47</v>
      </c>
      <c r="C29" s="33">
        <v>2465</v>
      </c>
      <c r="D29" s="38">
        <v>3331</v>
      </c>
      <c r="E29" s="39">
        <v>29713714.549999993</v>
      </c>
      <c r="F29" s="39">
        <v>12054.245253549692</v>
      </c>
      <c r="G29" s="40">
        <v>1.539160332820896E-3</v>
      </c>
      <c r="I29" s="28"/>
      <c r="J29"/>
    </row>
    <row r="30" spans="2:10" ht="15" x14ac:dyDescent="0.25">
      <c r="B30" s="112" t="s">
        <v>45</v>
      </c>
      <c r="C30" s="33">
        <v>2851</v>
      </c>
      <c r="D30" s="38">
        <v>3022</v>
      </c>
      <c r="E30" s="39">
        <v>48491998.68999999</v>
      </c>
      <c r="F30" s="39">
        <v>17008.768393546121</v>
      </c>
      <c r="G30" s="40">
        <v>1.3963802238921488E-3</v>
      </c>
      <c r="I30" s="28"/>
      <c r="J30"/>
    </row>
    <row r="31" spans="2:10" ht="15" x14ac:dyDescent="0.25">
      <c r="B31" s="112" t="s">
        <v>46</v>
      </c>
      <c r="C31" s="33">
        <v>2851</v>
      </c>
      <c r="D31" s="38">
        <v>2919</v>
      </c>
      <c r="E31" s="39">
        <v>47150966.960000008</v>
      </c>
      <c r="F31" s="39">
        <v>16538.395987372856</v>
      </c>
      <c r="G31" s="40">
        <v>1.348786854249233E-3</v>
      </c>
      <c r="I31" s="28"/>
      <c r="J31"/>
    </row>
    <row r="32" spans="2:10" ht="15" x14ac:dyDescent="0.25">
      <c r="B32" s="112" t="s">
        <v>49</v>
      </c>
      <c r="C32" s="33">
        <v>1455</v>
      </c>
      <c r="D32" s="38">
        <v>2615</v>
      </c>
      <c r="E32" s="39">
        <v>13186860.089999998</v>
      </c>
      <c r="F32" s="39">
        <v>9063.1340824742256</v>
      </c>
      <c r="G32" s="40">
        <v>1.208317103070142E-3</v>
      </c>
      <c r="I32" s="28"/>
      <c r="J32"/>
    </row>
    <row r="33" spans="2:10" ht="15" x14ac:dyDescent="0.25">
      <c r="B33" s="112" t="s">
        <v>48</v>
      </c>
      <c r="C33" s="33">
        <v>1706</v>
      </c>
      <c r="D33" s="38">
        <v>2074</v>
      </c>
      <c r="E33" s="39">
        <v>12474164.659999998</v>
      </c>
      <c r="F33" s="39">
        <v>7311.9370808909716</v>
      </c>
      <c r="G33" s="40">
        <v>9.5833639455735159E-4</v>
      </c>
      <c r="I33" s="28"/>
      <c r="J33"/>
    </row>
    <row r="34" spans="2:10" ht="15" x14ac:dyDescent="0.25">
      <c r="B34" s="112" t="s">
        <v>50</v>
      </c>
      <c r="C34" s="33">
        <v>1538</v>
      </c>
      <c r="D34" s="38">
        <v>1572</v>
      </c>
      <c r="E34" s="39">
        <v>16472412</v>
      </c>
      <c r="F34" s="39">
        <v>10710.280884265279</v>
      </c>
      <c r="G34" s="40">
        <v>7.2637647649187887E-4</v>
      </c>
      <c r="I34" s="28"/>
      <c r="J34"/>
    </row>
    <row r="35" spans="2:10" ht="15" x14ac:dyDescent="0.25">
      <c r="B35" s="112" t="s">
        <v>51</v>
      </c>
      <c r="C35" s="33">
        <v>1000</v>
      </c>
      <c r="D35" s="38">
        <v>1021</v>
      </c>
      <c r="E35" s="39">
        <v>12719298.93</v>
      </c>
      <c r="F35" s="39">
        <v>12719.298929999999</v>
      </c>
      <c r="G35" s="40">
        <v>4.7177505247977629E-4</v>
      </c>
      <c r="I35" s="28"/>
      <c r="J35"/>
    </row>
    <row r="36" spans="2:10" ht="15" x14ac:dyDescent="0.25">
      <c r="B36" s="112" t="s">
        <v>52</v>
      </c>
      <c r="C36" s="69">
        <v>591</v>
      </c>
      <c r="D36" s="38">
        <v>611</v>
      </c>
      <c r="E36" s="39">
        <v>5521193.6200000001</v>
      </c>
      <c r="F36" s="39">
        <v>9342.1211844331647</v>
      </c>
      <c r="G36" s="40">
        <v>2.8232571700797582E-4</v>
      </c>
      <c r="I36" s="28"/>
      <c r="J36"/>
    </row>
    <row r="37" spans="2:10" x14ac:dyDescent="0.2">
      <c r="B37" s="142" t="s">
        <v>169</v>
      </c>
      <c r="C37" s="35">
        <v>2036411</v>
      </c>
      <c r="D37" s="42">
        <v>2164167</v>
      </c>
      <c r="E37" s="43">
        <v>53521085489.230034</v>
      </c>
      <c r="F37" s="43">
        <v>26282.064617226122</v>
      </c>
      <c r="G37" s="44">
        <v>1</v>
      </c>
    </row>
    <row r="38" spans="2:10" x14ac:dyDescent="0.2">
      <c r="B38" s="149" t="s">
        <v>215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C1:AB15"/>
  <sheetViews>
    <sheetView showGridLines="0" topLeftCell="B1" workbookViewId="0">
      <selection activeCell="H5" sqref="H5:V7"/>
    </sheetView>
  </sheetViews>
  <sheetFormatPr defaultRowHeight="12.75" x14ac:dyDescent="0.2"/>
  <cols>
    <col min="1" max="2" width="9.140625" style="1"/>
    <col min="3" max="4" width="10.7109375" style="1" customWidth="1"/>
    <col min="5" max="5" width="11.28515625" style="1" customWidth="1"/>
    <col min="6" max="6" width="12.28515625" style="1" customWidth="1"/>
    <col min="7" max="7" width="7.85546875" style="1" bestFit="1" customWidth="1"/>
    <col min="8" max="8" width="10.28515625" style="1" customWidth="1"/>
    <col min="9" max="9" width="9.28515625" style="1" customWidth="1"/>
    <col min="10" max="10" width="9.85546875" style="1" customWidth="1"/>
    <col min="11" max="11" width="10.42578125" style="1" customWidth="1"/>
    <col min="12" max="12" width="7.85546875" style="1" bestFit="1" customWidth="1"/>
    <col min="13" max="15" width="12.140625" style="1" hidden="1" customWidth="1"/>
    <col min="16" max="17" width="13.140625" style="1" hidden="1" customWidth="1"/>
    <col min="18" max="18" width="10.85546875" style="1" customWidth="1"/>
    <col min="19" max="19" width="11.28515625" style="1" customWidth="1"/>
    <col min="20" max="20" width="11.5703125" style="1" customWidth="1"/>
    <col min="21" max="21" width="10" style="1" customWidth="1"/>
    <col min="22" max="22" width="7.7109375" style="1" customWidth="1"/>
    <col min="23" max="23" width="6" style="1" bestFit="1" customWidth="1"/>
    <col min="24" max="24" width="6.7109375" style="1" bestFit="1" customWidth="1"/>
    <col min="25" max="25" width="8" style="1" bestFit="1" customWidth="1"/>
    <col min="26" max="26" width="7.85546875" style="1" bestFit="1" customWidth="1"/>
    <col min="27" max="27" width="6.7109375" style="1" bestFit="1" customWidth="1"/>
    <col min="28" max="28" width="7.7109375" style="1" bestFit="1" customWidth="1"/>
    <col min="29" max="16384" width="9.140625" style="1"/>
  </cols>
  <sheetData>
    <row r="1" spans="3:28" x14ac:dyDescent="0.2">
      <c r="C1" s="240" t="s">
        <v>84</v>
      </c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84"/>
    </row>
    <row r="2" spans="3:28" x14ac:dyDescent="0.2">
      <c r="C2" s="240" t="s">
        <v>104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84"/>
    </row>
    <row r="3" spans="3:28" x14ac:dyDescent="0.2">
      <c r="C3" s="239" t="s">
        <v>181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83"/>
    </row>
    <row r="4" spans="3:28" ht="15" customHeight="1" x14ac:dyDescent="0.2">
      <c r="C4" s="226" t="s">
        <v>216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14"/>
    </row>
    <row r="5" spans="3:28" x14ac:dyDescent="0.2">
      <c r="C5" s="220" t="s">
        <v>203</v>
      </c>
      <c r="D5" s="221"/>
      <c r="E5" s="221"/>
      <c r="F5" s="221"/>
      <c r="G5" s="222"/>
      <c r="H5" s="220" t="s">
        <v>202</v>
      </c>
      <c r="I5" s="221"/>
      <c r="J5" s="221"/>
      <c r="K5" s="221"/>
      <c r="L5" s="222"/>
      <c r="M5" s="243" t="s">
        <v>89</v>
      </c>
      <c r="N5" s="243"/>
      <c r="O5" s="243"/>
      <c r="P5" s="243"/>
      <c r="Q5" s="243"/>
      <c r="R5" s="235" t="s">
        <v>90</v>
      </c>
      <c r="S5" s="241"/>
      <c r="T5" s="241"/>
      <c r="U5" s="241"/>
      <c r="V5" s="242"/>
      <c r="W5" s="234" t="s">
        <v>152</v>
      </c>
      <c r="X5" s="234"/>
      <c r="Y5" s="234"/>
      <c r="Z5" s="234"/>
      <c r="AA5" s="234"/>
    </row>
    <row r="6" spans="3:28" ht="48" x14ac:dyDescent="0.2">
      <c r="C6" s="197" t="s">
        <v>294</v>
      </c>
      <c r="D6" s="197" t="s">
        <v>295</v>
      </c>
      <c r="E6" s="197" t="s">
        <v>296</v>
      </c>
      <c r="F6" s="197" t="s">
        <v>297</v>
      </c>
      <c r="G6" s="90" t="s">
        <v>53</v>
      </c>
      <c r="H6" s="197" t="s">
        <v>294</v>
      </c>
      <c r="I6" s="197" t="s">
        <v>295</v>
      </c>
      <c r="J6" s="197" t="s">
        <v>296</v>
      </c>
      <c r="K6" s="197" t="s">
        <v>297</v>
      </c>
      <c r="L6" s="90" t="s">
        <v>53</v>
      </c>
      <c r="M6" s="197" t="s">
        <v>294</v>
      </c>
      <c r="N6" s="197" t="s">
        <v>295</v>
      </c>
      <c r="O6" s="197" t="s">
        <v>296</v>
      </c>
      <c r="P6" s="197" t="s">
        <v>297</v>
      </c>
      <c r="Q6" s="90" t="s">
        <v>53</v>
      </c>
      <c r="R6" s="198" t="s">
        <v>294</v>
      </c>
      <c r="S6" s="198" t="s">
        <v>295</v>
      </c>
      <c r="T6" s="198" t="s">
        <v>296</v>
      </c>
      <c r="U6" s="198" t="s">
        <v>297</v>
      </c>
      <c r="V6" s="96" t="s">
        <v>53</v>
      </c>
      <c r="W6" s="198" t="s">
        <v>294</v>
      </c>
      <c r="X6" s="198" t="s">
        <v>295</v>
      </c>
      <c r="Y6" s="198" t="s">
        <v>296</v>
      </c>
      <c r="Z6" s="198" t="s">
        <v>297</v>
      </c>
      <c r="AA6" s="96" t="s">
        <v>53</v>
      </c>
    </row>
    <row r="7" spans="3:28" x14ac:dyDescent="0.2">
      <c r="C7" s="94">
        <v>258539</v>
      </c>
      <c r="D7" s="94">
        <v>313086</v>
      </c>
      <c r="E7" s="94">
        <v>215172</v>
      </c>
      <c r="F7" s="94">
        <v>1249614</v>
      </c>
      <c r="G7" s="94">
        <v>2036411</v>
      </c>
      <c r="H7" s="94">
        <v>268755</v>
      </c>
      <c r="I7" s="94">
        <v>327349</v>
      </c>
      <c r="J7" s="94">
        <v>232105</v>
      </c>
      <c r="K7" s="94">
        <v>1335958</v>
      </c>
      <c r="L7" s="94">
        <v>2164167</v>
      </c>
      <c r="M7" s="95">
        <v>3849824547.2099967</v>
      </c>
      <c r="N7" s="95">
        <v>6507717789.3000193</v>
      </c>
      <c r="O7" s="95">
        <v>5645821679.7099972</v>
      </c>
      <c r="P7" s="95">
        <v>37517721473.01004</v>
      </c>
      <c r="Q7" s="95">
        <v>53521085489.230057</v>
      </c>
      <c r="R7" s="97">
        <v>14890.691722370693</v>
      </c>
      <c r="S7" s="97">
        <v>20785.71954447027</v>
      </c>
      <c r="T7" s="97">
        <v>26238.644803738393</v>
      </c>
      <c r="U7" s="97">
        <v>30023.448419279906</v>
      </c>
      <c r="V7" s="97">
        <v>26282.06461722598</v>
      </c>
      <c r="W7" s="98">
        <v>0.12695816316058006</v>
      </c>
      <c r="X7" s="98">
        <v>0.15374401336468915</v>
      </c>
      <c r="Y7" s="98">
        <v>0.10566236383519829</v>
      </c>
      <c r="Z7" s="98">
        <v>0.61363545963953248</v>
      </c>
      <c r="AA7" s="98">
        <v>1</v>
      </c>
    </row>
    <row r="8" spans="3:28" x14ac:dyDescent="0.2">
      <c r="C8" s="20"/>
    </row>
    <row r="9" spans="3:28" x14ac:dyDescent="0.2">
      <c r="C9" s="20"/>
      <c r="D9" s="9"/>
      <c r="E9" s="9"/>
      <c r="F9" s="9"/>
      <c r="G9" s="9"/>
      <c r="H9" s="9"/>
      <c r="I9" s="9"/>
      <c r="J9" s="9"/>
      <c r="K9" s="9"/>
      <c r="L9" s="9"/>
    </row>
    <row r="10" spans="3:28" x14ac:dyDescent="0.2">
      <c r="C10" s="20"/>
      <c r="D10" s="9"/>
    </row>
    <row r="11" spans="3:28" x14ac:dyDescent="0.2">
      <c r="C11" s="20"/>
      <c r="D11" s="9"/>
    </row>
    <row r="12" spans="3:28" x14ac:dyDescent="0.2">
      <c r="C12" s="20"/>
      <c r="D12" s="9"/>
      <c r="G12" s="9"/>
    </row>
    <row r="13" spans="3:28" x14ac:dyDescent="0.2">
      <c r="D13" s="9"/>
      <c r="G13" s="9"/>
    </row>
    <row r="14" spans="3:28" x14ac:dyDescent="0.2">
      <c r="G14" s="9"/>
    </row>
    <row r="15" spans="3:28" x14ac:dyDescent="0.2">
      <c r="G15" s="9"/>
    </row>
  </sheetData>
  <mergeCells count="9">
    <mergeCell ref="C3:AA3"/>
    <mergeCell ref="C1:AA1"/>
    <mergeCell ref="C2:AA2"/>
    <mergeCell ref="R5:V5"/>
    <mergeCell ref="W5:AA5"/>
    <mergeCell ref="C5:G5"/>
    <mergeCell ref="M5:Q5"/>
    <mergeCell ref="C4:AA4"/>
    <mergeCell ref="H5:L5"/>
  </mergeCells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A09A7-C035-40CD-A20F-96A71AEE414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f49c234a-949e-4ddc-a6f0-dd178b13d28c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Johanna Whilkis Ortiz</cp:lastModifiedBy>
  <dcterms:created xsi:type="dcterms:W3CDTF">2021-01-27T20:43:01Z</dcterms:created>
  <dcterms:modified xsi:type="dcterms:W3CDTF">2021-06-15T20:43:56Z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