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FA8976BE-544D-4EA3-88D1-D686A795D7CC}" xr6:coauthVersionLast="41" xr6:coauthVersionMax="41" xr10:uidLastSave="{00000000-0000-0000-0000-000000000000}"/>
  <bookViews>
    <workbookView xWindow="-120" yWindow="-120" windowWidth="29040" windowHeight="15840" activeTab="2" xr2:uid="{8903DDB3-F403-4E93-B2E4-0C09F57480FD}"/>
  </bookViews>
  <sheets>
    <sheet name="Santiago" sheetId="1" r:id="rId1"/>
    <sheet name="Puerto Plata" sheetId="2" r:id="rId2"/>
    <sheet name="Bavaro" sheetId="3" r:id="rId3"/>
  </sheets>
  <definedNames>
    <definedName name="_xlnm.Print_Area" localSheetId="2">Bavaro!$A$1:$G$35</definedName>
    <definedName name="_xlnm.Print_Area" localSheetId="1">'Puerto Plata'!$A$1:$G$57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1" i="2"/>
  <c r="C21" i="2"/>
  <c r="C17" i="2"/>
  <c r="F17" i="2" s="1"/>
  <c r="F9" i="2"/>
  <c r="K61" i="2" l="1"/>
  <c r="C22" i="3"/>
  <c r="F22" i="3" s="1"/>
  <c r="F49" i="1" l="1"/>
  <c r="G48" i="1" s="1"/>
  <c r="A49" i="1"/>
  <c r="F37" i="2"/>
  <c r="F23" i="3" l="1"/>
  <c r="J27" i="3"/>
  <c r="C23" i="2"/>
  <c r="F23" i="2" s="1"/>
  <c r="F45" i="2"/>
  <c r="F8" i="3"/>
  <c r="C21" i="3"/>
  <c r="F14" i="2" l="1"/>
  <c r="F21" i="3" l="1"/>
  <c r="F20" i="3"/>
  <c r="F13" i="3"/>
  <c r="F11" i="3"/>
  <c r="F6" i="3"/>
  <c r="F7" i="3"/>
  <c r="F5" i="3"/>
  <c r="G4" i="3" s="1"/>
  <c r="E33" i="3"/>
  <c r="A46" i="1"/>
  <c r="A34" i="1"/>
  <c r="A35" i="1" s="1"/>
  <c r="A36" i="1" s="1"/>
  <c r="A37" i="1" s="1"/>
  <c r="A38" i="1" s="1"/>
  <c r="A39" i="1" s="1"/>
  <c r="A40" i="1" s="1"/>
  <c r="A41" i="1" s="1"/>
  <c r="A42" i="1" s="1"/>
  <c r="A25" i="1"/>
  <c r="A26" i="1" s="1"/>
  <c r="A27" i="1" s="1"/>
  <c r="A13" i="1"/>
  <c r="A14" i="1" s="1"/>
  <c r="A5" i="1"/>
  <c r="A6" i="1" s="1"/>
  <c r="A7" i="1" s="1"/>
  <c r="A8" i="1" s="1"/>
  <c r="A9" i="1" s="1"/>
  <c r="A10" i="1" s="1"/>
  <c r="A11" i="1" s="1"/>
  <c r="F46" i="1"/>
  <c r="G45" i="1" s="1"/>
  <c r="F10" i="1"/>
  <c r="F31" i="1"/>
  <c r="G19" i="3" l="1"/>
  <c r="E60" i="1"/>
  <c r="F35" i="1"/>
  <c r="F41" i="1"/>
  <c r="F42" i="1"/>
  <c r="F34" i="1"/>
  <c r="F30" i="1"/>
  <c r="F32" i="1"/>
  <c r="F29" i="1"/>
  <c r="F21" i="1"/>
  <c r="F17" i="1"/>
  <c r="F6" i="1"/>
  <c r="F7" i="1"/>
  <c r="F8" i="1"/>
  <c r="F9" i="1"/>
  <c r="F11" i="1"/>
  <c r="F5" i="1"/>
  <c r="F40" i="1"/>
  <c r="F39" i="1"/>
  <c r="F38" i="1"/>
  <c r="F37" i="1"/>
  <c r="F36" i="1"/>
  <c r="F39" i="2"/>
  <c r="F38" i="2"/>
  <c r="G36" i="2" s="1"/>
  <c r="F14" i="1"/>
  <c r="F13" i="1"/>
  <c r="F27" i="1"/>
  <c r="F28" i="2"/>
  <c r="F25" i="2"/>
  <c r="F31" i="2"/>
  <c r="F30" i="2"/>
  <c r="F19" i="1"/>
  <c r="F42" i="2"/>
  <c r="F6" i="2"/>
  <c r="C7" i="2"/>
  <c r="F7" i="2" s="1"/>
  <c r="F13" i="2"/>
  <c r="F12" i="2"/>
  <c r="E55" i="2"/>
  <c r="F43" i="2"/>
  <c r="F44" i="2"/>
  <c r="F41" i="2"/>
  <c r="F34" i="2"/>
  <c r="F35" i="2"/>
  <c r="F33" i="2"/>
  <c r="F29" i="2"/>
  <c r="F10" i="2"/>
  <c r="F11" i="2"/>
  <c r="C22" i="2"/>
  <c r="F22" i="2" s="1"/>
  <c r="F20" i="2"/>
  <c r="C18" i="2"/>
  <c r="F18" i="2" s="1"/>
  <c r="C5" i="2"/>
  <c r="F5" i="2" s="1"/>
  <c r="C8" i="2"/>
  <c r="F8" i="2" s="1"/>
  <c r="G19" i="2" l="1"/>
  <c r="G40" i="2"/>
  <c r="G4" i="2"/>
  <c r="F22" i="1"/>
  <c r="F14" i="3"/>
  <c r="F23" i="1"/>
  <c r="F15" i="3"/>
  <c r="F16" i="1"/>
  <c r="G15" i="1" s="1"/>
  <c r="F10" i="3"/>
  <c r="G9" i="3" s="1"/>
  <c r="G28" i="1"/>
  <c r="G4" i="1"/>
  <c r="G12" i="1"/>
  <c r="F43" i="1"/>
  <c r="G33" i="1" s="1"/>
  <c r="F16" i="2"/>
  <c r="G15" i="2" s="1"/>
  <c r="G32" i="2"/>
  <c r="G20" i="1" l="1"/>
  <c r="G12" i="3"/>
  <c r="F27" i="2"/>
  <c r="F26" i="2"/>
  <c r="F25" i="1" l="1"/>
  <c r="F17" i="3"/>
  <c r="F26" i="1"/>
  <c r="F18" i="3"/>
  <c r="G24" i="2"/>
  <c r="G46" i="2" s="1"/>
  <c r="G55" i="2" s="1"/>
  <c r="G24" i="1" l="1"/>
  <c r="G51" i="1" s="1"/>
  <c r="G16" i="3"/>
  <c r="G24" i="3" s="1"/>
  <c r="G54" i="2"/>
  <c r="G49" i="2"/>
  <c r="G51" i="2"/>
  <c r="G50" i="2"/>
  <c r="G48" i="2"/>
  <c r="G53" i="2" l="1"/>
  <c r="G52" i="2"/>
  <c r="G32" i="3"/>
  <c r="G29" i="3"/>
  <c r="G54" i="1"/>
  <c r="G28" i="3"/>
  <c r="G27" i="3"/>
  <c r="G33" i="3"/>
  <c r="G26" i="3"/>
  <c r="G57" i="2" l="1"/>
  <c r="G30" i="3"/>
  <c r="G31" i="3"/>
  <c r="G53" i="1"/>
  <c r="G55" i="1"/>
  <c r="G59" i="1"/>
  <c r="G60" i="1"/>
  <c r="G56" i="1"/>
  <c r="G35" i="3" l="1"/>
  <c r="G58" i="1"/>
  <c r="G57" i="1"/>
  <c r="G62" i="1" l="1"/>
  <c r="I57" i="2" l="1"/>
</calcChain>
</file>

<file path=xl/sharedStrings.xml><?xml version="1.0" encoding="utf-8"?>
<sst xmlns="http://schemas.openxmlformats.org/spreadsheetml/2006/main" count="248" uniqueCount="116">
  <si>
    <t>Partida</t>
  </si>
  <si>
    <t xml:space="preserve">Descripcion </t>
  </si>
  <si>
    <t>Cant.</t>
  </si>
  <si>
    <t>Und.</t>
  </si>
  <si>
    <t>P.U.</t>
  </si>
  <si>
    <t>Sub-Total</t>
  </si>
  <si>
    <t xml:space="preserve">TOTAL  </t>
  </si>
  <si>
    <t xml:space="preserve">Presupuesto de Adecuaciones Oficina TSS Santiago </t>
  </si>
  <si>
    <t>Preliminares</t>
  </si>
  <si>
    <t>Demolicion de panderetas en Sheetrock y Cristal Area de Atencion al Usuario</t>
  </si>
  <si>
    <t>Demolicion de panderetas en Sheetrock  (3,30x2,10)</t>
  </si>
  <si>
    <t>M2</t>
  </si>
  <si>
    <t>Demolicion de Plafon en Techos           (16,20x 6,30)</t>
  </si>
  <si>
    <t>Fascia Perimetral en Area de Atencion al Usuario (12+12+6,30+6,30)</t>
  </si>
  <si>
    <t>Ml</t>
  </si>
  <si>
    <t>Suministro e Instalacion de Plafon Tipo Pebble (11,10 mtr x 5,80 mtr)</t>
  </si>
  <si>
    <t>Techos Area Atencion al Usuario</t>
  </si>
  <si>
    <t>Techos Area Salon de Formacion al Usuario</t>
  </si>
  <si>
    <t>Suministro e Instalacion de Plafon Tipo Pebble (4,20 x 4,80 mtr)</t>
  </si>
  <si>
    <t>Suministro e Instalacion de Plafon Tipo Pebble  en Pasillo (1,00 x 4,20 mtr)</t>
  </si>
  <si>
    <t>Luminarias</t>
  </si>
  <si>
    <t xml:space="preserve">Suministro e Instalacion de Spot en Fascia de 4"  </t>
  </si>
  <si>
    <t xml:space="preserve">Reisntalacion de Spot de 4" en Pasillo </t>
  </si>
  <si>
    <t xml:space="preserve">Reinstalacion de Lamparas 2x4 en Salon de Formacion al Usuario </t>
  </si>
  <si>
    <t>Pandereta en Cristal Flotante</t>
  </si>
  <si>
    <t>Suministro e Instalacion de Salidas de Data y Video en Techo Salon de Formacion al Usuario</t>
  </si>
  <si>
    <t>Pintura</t>
  </si>
  <si>
    <t>Pintura SemiGloss Mate, Antihongos Paredes interiores (Area Intervenida)</t>
  </si>
  <si>
    <t>Miscelaneos</t>
  </si>
  <si>
    <t>Desmonte de Puerta en Closet bajo escalera</t>
  </si>
  <si>
    <t xml:space="preserve">Demolicion de vertedero en pasillo de Servicio </t>
  </si>
  <si>
    <t>P.A</t>
  </si>
  <si>
    <t xml:space="preserve">Realizacion de Vertedero inc. Revestimiento en Ceramica Criolla, Blanco Brillo, M/O de Plomeria y Puerta en Pino Tratado dos hojas </t>
  </si>
  <si>
    <t xml:space="preserve">Movilizacion de Anaqueles y fijacion de los mismos a nueva area de archivo </t>
  </si>
  <si>
    <t xml:space="preserve">Sub-Total </t>
  </si>
  <si>
    <t>Direccion Tecnica</t>
  </si>
  <si>
    <t>Seguros y Fianzas</t>
  </si>
  <si>
    <t>Transporte</t>
  </si>
  <si>
    <t>Gastos Administrativos</t>
  </si>
  <si>
    <t>CODIA</t>
  </si>
  <si>
    <t>ITBIS (07-2007)</t>
  </si>
  <si>
    <t>Ley 686</t>
  </si>
  <si>
    <t>Imprevistos</t>
  </si>
  <si>
    <t xml:space="preserve">Total General  a Pagar </t>
  </si>
  <si>
    <t>Presupuesto de Adecuaciones Oficina TSS Puerto Plata</t>
  </si>
  <si>
    <t>1.7</t>
  </si>
  <si>
    <t xml:space="preserve">Limpieza continua </t>
  </si>
  <si>
    <t>P.A.</t>
  </si>
  <si>
    <t>1.8</t>
  </si>
  <si>
    <t>Bote de escombros</t>
  </si>
  <si>
    <t xml:space="preserve">Ranurado y Resane en Paredes  para, Empotrar Salidas Electricas </t>
  </si>
  <si>
    <t>Masillado en Paredes (12mlx2.60ml)2 caras</t>
  </si>
  <si>
    <t>Correccion de Cantos en general</t>
  </si>
  <si>
    <t>ml</t>
  </si>
  <si>
    <t xml:space="preserve">Pintura acrilica en Techos Color Blanco </t>
  </si>
  <si>
    <t>Masillado de Paredes</t>
  </si>
  <si>
    <t>Desmantelamiento de baño en cocina</t>
  </si>
  <si>
    <t>Desmantelamiento de aparatos sanitarios</t>
  </si>
  <si>
    <t>Desmantelamiento de ceramica de pared y piso</t>
  </si>
  <si>
    <t>Suministro y colocacion de plafon pvc</t>
  </si>
  <si>
    <t>suministro y colocacion de luminaria LED 2x2</t>
  </si>
  <si>
    <t>Und</t>
  </si>
  <si>
    <t>Vertedero</t>
  </si>
  <si>
    <t>m2</t>
  </si>
  <si>
    <t>ML</t>
  </si>
  <si>
    <t>Terminacion de techos</t>
  </si>
  <si>
    <t>Plafon pvc</t>
  </si>
  <si>
    <t>Plafon comercial tipo peble</t>
  </si>
  <si>
    <t>UND</t>
  </si>
  <si>
    <t>Terminacion de Pisos</t>
  </si>
  <si>
    <t>Suministro y colocacion de porcelanato 50x50</t>
  </si>
  <si>
    <t>Suministro y colocacion de zocalos de porcelanato</t>
  </si>
  <si>
    <t>Panderetas y Puertas en Cristal Flotante</t>
  </si>
  <si>
    <t>Suministro y coloc. Desagues de piso</t>
  </si>
  <si>
    <t>Suministro y colocacion de accesorios: 1 dispensador de jabon , 1 dispensador de papel toalla y 1 dispensador de papel de inodoro</t>
  </si>
  <si>
    <t>Desmonte de Puerta en Cocina</t>
  </si>
  <si>
    <t xml:space="preserve">Pintura acrilica en fascia Color Blanco </t>
  </si>
  <si>
    <t>Fascia (0.50 cm x 0.20 cm)</t>
  </si>
  <si>
    <t>Demolicion de Pisos Existentes</t>
  </si>
  <si>
    <t xml:space="preserve">Realizacion de vertedero en Cocina antiguo baño </t>
  </si>
  <si>
    <t>1.9</t>
  </si>
  <si>
    <t>Demolicion de Escalones en Entrada al local</t>
  </si>
  <si>
    <t xml:space="preserve">Masillado en Paredes (12mlx2.60ml) ambos laterales </t>
  </si>
  <si>
    <t>Demolicion de Pandereta en Sheetrock</t>
  </si>
  <si>
    <t>Suministro e instalacion de Pandereta en Sheetrock  (6.25 x 2.60 mts)</t>
  </si>
  <si>
    <t>Desmonte y Reinstalacion de Puertas en PVC</t>
  </si>
  <si>
    <t>Fascia Perimetral en Area de Atencion al Usuario (4.20+4.20+5+5)</t>
  </si>
  <si>
    <t>Zocalo de Goma (5.35x 2 caras)</t>
  </si>
  <si>
    <t>Suministro e Instalacion de Luminarias en Area Atencion al Usuario ( Lampara tipo panel Led 2x2 de 40W a 120VAC, con 12 meses de garantía)</t>
  </si>
  <si>
    <t>Tomacorriente de video en pared h=2.00</t>
  </si>
  <si>
    <t>Suministro e Instalacion de Salidas de Data y Video en Pared h=2.00 Salon de Formacion al Usuario</t>
  </si>
  <si>
    <t>Suministro y Colocacion de Salidas Electricas (Accesorios) BTICINO
(Tenemos salidas en combo de 3 unidades (Tomacorriente 110V, Tomacorriete UPS, Salida de Data, en total 10 combos de 3 = 30)</t>
  </si>
  <si>
    <t>Suministro e Instalacion de Paneles en Cristal Monolitico de 3/8" Flotante para Salon de Formacion al Usuario  Incluye Laminado y Perfileria en base y tope, Montura flotante en vidrio  P40                                                                       (Cara Frontal 4,30 mtr x 2,60 mtr)                (Cara lateral 3,40 mtrs x 2,60 mtr)</t>
  </si>
  <si>
    <t>Suminsitro e Instalacion de Puertas Flotante cristal templado 3/8" inc. Laminado y Herraje dimensiones 2.10 mts x 0.90 mts</t>
  </si>
  <si>
    <t>Suministro e Instalacion de Puerta Flotante en Riel cristal templado 3/8"inc. Laminado y Herraje dimensiones 2.10 mts x 0.90 mts</t>
  </si>
  <si>
    <t>Adecuacion de Gabinete de Piso en Cocina y Movilizacion de Salidas Electricas  p/nevera. Acutalmente el gabinete tiene dimensión de 4.00 ML de longitud y deberá quedar en 2.00 ML</t>
  </si>
  <si>
    <t>Rampa de Entrada Principal en Granito Inc. violinado horizontal para mejorar la adherencia y Baranda a ambos lados  en acero inoxidable. Rampa de 2.00 mts x 1.20 y Baranda en ambos lados de 1.20 ML Acero Inoxidable tubo en 2"</t>
  </si>
  <si>
    <t>Suministro e Instalacion de Luminarias en Area Atencion al Usuario ( Lampara tipo panel led 2x2 de 40W a 120 VAC, con 12 meses de garantía)</t>
  </si>
  <si>
    <t>Suministro e Instalacion de Puertas Flotante cristal templado 3/8" inc. Laminado y Herraje dimensiones 2.10 mts x 0.90mts</t>
  </si>
  <si>
    <t>Demolicion de Plafon en Techos       
    (16,20x 6,30)</t>
  </si>
  <si>
    <t>Suministro e Instalacion de Luminarias en Area Atencion al Usuario ( Lampara tipo panel LED 2x2 de 40W a 120 VAC con 12 meses de garantía)</t>
  </si>
  <si>
    <t>Readecuacion de Baño</t>
  </si>
  <si>
    <t>Suministro e instalacion de Inodoro completo, Contemplar bajo consumo de agua</t>
  </si>
  <si>
    <t>Laminas de Proteccion Solar en Fachada Frontal y Lateral de la oficina con Alta transmisión ed luz y Alta capacidad de reducir calor</t>
  </si>
  <si>
    <t>SuminiStro e Instalacion de Puertas Flotante cristal templado 3/8" inc. Laminado y Herraje dimensiones 2.10 mts x 0.90mts</t>
  </si>
  <si>
    <t>Suministro e instalacion de cristal fijo flotante y laminado en of. Gerente. Se refiere a Cristal Monolítico de 3/8" incluye laminado y perfilería en base y tope, Montura flotante entre vidrio</t>
  </si>
  <si>
    <t xml:space="preserve">Suministro e instalacion de lavamanos incl. mueble, espejo y mezcladora. </t>
  </si>
  <si>
    <t>Suministro y colocacion de ceramica de pared 0.30 mts x 0.60 mts</t>
  </si>
  <si>
    <t>Suministro y colocacion de ceramica de piso 0.30 mts x 0.30mts</t>
  </si>
  <si>
    <t>Suministro e instalacion de cristal fijo flotante y laminado en Salon de Formacion al Usuario. Cristal Monolítico 3/8" con perfilería base y tope montura flotante entre cristales, incluye laminado</t>
  </si>
  <si>
    <t>Puerta de corredera en  Salon de Formacion al Usuario. En Cristal Templado de 3/8" Incluyendo laminado y Herraje dimensiones 2.10 mts x 0.90 mts riel superior</t>
  </si>
  <si>
    <t>División de almnio y cristal para Data y Tecnología h=2.00 mtrs</t>
  </si>
  <si>
    <t>Desmonte unidades de A/A</t>
  </si>
  <si>
    <t>Acondicionador de aire de 5 ton. Tipo manejadora, alta eficiencia SEER13 o superior, de fabricación americana. Incluye: 
* Unidad condensadora tipo tiro vertical * Unidad evaporadora tipo manejadora, instalación electromecánica incluida. * Construcción e instalación de ductos d pliuretano P3Ductal * Instalación de nuevos difusores y rejillas de aire</t>
  </si>
  <si>
    <t>Reinstalación Unidad de A/A tipo Split en salón de formación al usuario</t>
  </si>
  <si>
    <t>Presupuesto de Adecuaciones Oficina TSS-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</si>
</sst>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16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43" fontId="0" fillId="0" borderId="0" xfId="1" applyFont="1"/>
    <xf numFmtId="16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/>
    <xf numFmtId="0" fontId="4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3FDA-CE85-4D79-B5FC-77574500C2A6}">
  <dimension ref="A1:G66"/>
  <sheetViews>
    <sheetView view="pageBreakPreview" topLeftCell="A45" zoomScale="160" zoomScaleNormal="100" zoomScaleSheetLayoutView="160" workbookViewId="0">
      <selection activeCell="E49" sqref="E49"/>
    </sheetView>
  </sheetViews>
  <sheetFormatPr defaultColWidth="11.42578125" defaultRowHeight="15" x14ac:dyDescent="0.25"/>
  <cols>
    <col min="1" max="1" width="11.42578125" style="3"/>
    <col min="2" max="2" width="41.7109375" style="43" customWidth="1"/>
    <col min="3" max="4" width="11.42578125" style="3"/>
    <col min="5" max="5" width="11.42578125" style="39"/>
    <col min="6" max="7" width="12.7109375" style="39" bestFit="1" customWidth="1"/>
  </cols>
  <sheetData>
    <row r="1" spans="1:7" x14ac:dyDescent="0.25">
      <c r="A1" s="22"/>
      <c r="B1" s="23"/>
      <c r="C1" s="22"/>
      <c r="D1" s="22"/>
      <c r="E1" s="24"/>
      <c r="F1" s="24"/>
      <c r="G1" s="24"/>
    </row>
    <row r="2" spans="1:7" ht="15" customHeight="1" x14ac:dyDescent="0.3">
      <c r="A2" s="58" t="s">
        <v>7</v>
      </c>
      <c r="B2" s="58"/>
      <c r="C2" s="58"/>
      <c r="D2" s="58"/>
      <c r="E2" s="58"/>
      <c r="F2" s="58"/>
      <c r="G2" s="58"/>
    </row>
    <row r="3" spans="1:7" x14ac:dyDescent="0.25">
      <c r="A3" s="26" t="s">
        <v>0</v>
      </c>
      <c r="B3" s="25" t="s">
        <v>1</v>
      </c>
      <c r="C3" s="26" t="s">
        <v>2</v>
      </c>
      <c r="D3" s="26" t="s">
        <v>3</v>
      </c>
      <c r="E3" s="34" t="s">
        <v>4</v>
      </c>
      <c r="F3" s="34" t="s">
        <v>5</v>
      </c>
      <c r="G3" s="27" t="s">
        <v>6</v>
      </c>
    </row>
    <row r="4" spans="1:7" s="5" customFormat="1" x14ac:dyDescent="0.25">
      <c r="A4" s="31">
        <v>1</v>
      </c>
      <c r="B4" s="45" t="s">
        <v>8</v>
      </c>
      <c r="C4" s="31"/>
      <c r="D4" s="31"/>
      <c r="E4" s="46"/>
      <c r="F4" s="46"/>
      <c r="G4" s="46">
        <f>SUM(F5:F11)</f>
        <v>0</v>
      </c>
    </row>
    <row r="5" spans="1:7" ht="30" x14ac:dyDescent="0.25">
      <c r="A5" s="10">
        <f>0.1+A4</f>
        <v>1.1000000000000001</v>
      </c>
      <c r="B5" s="40" t="s">
        <v>9</v>
      </c>
      <c r="C5" s="10">
        <v>15</v>
      </c>
      <c r="D5" s="10" t="s">
        <v>11</v>
      </c>
      <c r="E5" s="36"/>
      <c r="F5" s="36">
        <f>+E5*C5</f>
        <v>0</v>
      </c>
      <c r="G5" s="36"/>
    </row>
    <row r="6" spans="1:7" ht="30" x14ac:dyDescent="0.25">
      <c r="A6" s="10">
        <f t="shared" ref="A6:A11" si="0">0.1+A5</f>
        <v>1.2000000000000002</v>
      </c>
      <c r="B6" s="40" t="s">
        <v>99</v>
      </c>
      <c r="C6" s="10">
        <v>115</v>
      </c>
      <c r="D6" s="10" t="s">
        <v>11</v>
      </c>
      <c r="E6" s="36"/>
      <c r="F6" s="36">
        <f t="shared" ref="F6:F11" si="1">+E6*C6</f>
        <v>0</v>
      </c>
      <c r="G6" s="36"/>
    </row>
    <row r="7" spans="1:7" x14ac:dyDescent="0.25">
      <c r="A7" s="10">
        <f t="shared" si="0"/>
        <v>1.3000000000000003</v>
      </c>
      <c r="B7" s="40" t="s">
        <v>75</v>
      </c>
      <c r="C7" s="10">
        <v>1</v>
      </c>
      <c r="D7" s="10" t="s">
        <v>3</v>
      </c>
      <c r="E7" s="36"/>
      <c r="F7" s="36">
        <f t="shared" si="1"/>
        <v>0</v>
      </c>
      <c r="G7" s="36"/>
    </row>
    <row r="8" spans="1:7" x14ac:dyDescent="0.25">
      <c r="A8" s="10">
        <f t="shared" si="0"/>
        <v>1.4000000000000004</v>
      </c>
      <c r="B8" s="40" t="s">
        <v>46</v>
      </c>
      <c r="C8" s="10">
        <v>1</v>
      </c>
      <c r="D8" s="10" t="s">
        <v>47</v>
      </c>
      <c r="E8" s="36"/>
      <c r="F8" s="36">
        <f t="shared" si="1"/>
        <v>0</v>
      </c>
      <c r="G8" s="36"/>
    </row>
    <row r="9" spans="1:7" x14ac:dyDescent="0.25">
      <c r="A9" s="10">
        <f t="shared" si="0"/>
        <v>1.5000000000000004</v>
      </c>
      <c r="B9" s="40" t="s">
        <v>49</v>
      </c>
      <c r="C9" s="10">
        <v>1</v>
      </c>
      <c r="D9" s="10" t="s">
        <v>47</v>
      </c>
      <c r="E9" s="36"/>
      <c r="F9" s="51">
        <f t="shared" si="1"/>
        <v>0</v>
      </c>
      <c r="G9" s="36"/>
    </row>
    <row r="10" spans="1:7" x14ac:dyDescent="0.25">
      <c r="A10" s="10">
        <f t="shared" si="0"/>
        <v>1.6000000000000005</v>
      </c>
      <c r="B10" s="40" t="s">
        <v>78</v>
      </c>
      <c r="C10" s="10">
        <v>115</v>
      </c>
      <c r="D10" s="10" t="s">
        <v>11</v>
      </c>
      <c r="E10" s="36"/>
      <c r="F10" s="36">
        <f t="shared" si="1"/>
        <v>0</v>
      </c>
      <c r="G10" s="36"/>
    </row>
    <row r="11" spans="1:7" x14ac:dyDescent="0.25">
      <c r="A11" s="10">
        <f t="shared" si="0"/>
        <v>1.7000000000000006</v>
      </c>
      <c r="B11" s="40" t="s">
        <v>56</v>
      </c>
      <c r="C11" s="10">
        <v>1</v>
      </c>
      <c r="D11" s="10" t="s">
        <v>47</v>
      </c>
      <c r="E11" s="36"/>
      <c r="F11" s="36">
        <f t="shared" si="1"/>
        <v>0</v>
      </c>
      <c r="G11" s="36"/>
    </row>
    <row r="12" spans="1:7" x14ac:dyDescent="0.25">
      <c r="A12" s="11">
        <v>2</v>
      </c>
      <c r="B12" s="12" t="s">
        <v>69</v>
      </c>
      <c r="C12" s="11"/>
      <c r="D12" s="11"/>
      <c r="E12" s="35"/>
      <c r="F12" s="35"/>
      <c r="G12" s="35">
        <f>SUM(F13:F14)</f>
        <v>0</v>
      </c>
    </row>
    <row r="13" spans="1:7" s="5" customFormat="1" ht="30" x14ac:dyDescent="0.25">
      <c r="A13" s="10">
        <f>0.1+A12</f>
        <v>2.1</v>
      </c>
      <c r="B13" s="40" t="s">
        <v>70</v>
      </c>
      <c r="C13" s="10">
        <v>115</v>
      </c>
      <c r="D13" s="10" t="s">
        <v>11</v>
      </c>
      <c r="E13" s="36"/>
      <c r="F13" s="36">
        <f>+E13*C13</f>
        <v>0</v>
      </c>
      <c r="G13" s="36"/>
    </row>
    <row r="14" spans="1:7" ht="30" x14ac:dyDescent="0.25">
      <c r="A14" s="10">
        <f>0.1+A13</f>
        <v>2.2000000000000002</v>
      </c>
      <c r="B14" s="40" t="s">
        <v>71</v>
      </c>
      <c r="C14" s="10">
        <v>62.72</v>
      </c>
      <c r="D14" s="10" t="s">
        <v>64</v>
      </c>
      <c r="E14" s="36"/>
      <c r="F14" s="36">
        <f>+E14*C14</f>
        <v>0</v>
      </c>
      <c r="G14" s="36"/>
    </row>
    <row r="15" spans="1:7" x14ac:dyDescent="0.25">
      <c r="A15" s="11">
        <v>3</v>
      </c>
      <c r="B15" s="12" t="s">
        <v>65</v>
      </c>
      <c r="C15" s="11"/>
      <c r="D15" s="11"/>
      <c r="E15" s="35"/>
      <c r="F15" s="35"/>
      <c r="G15" s="35">
        <f>SUM(F16:F19)</f>
        <v>0</v>
      </c>
    </row>
    <row r="16" spans="1:7" s="5" customFormat="1" x14ac:dyDescent="0.25">
      <c r="A16" s="10">
        <v>3.1</v>
      </c>
      <c r="B16" s="40" t="s">
        <v>77</v>
      </c>
      <c r="C16" s="10">
        <v>49.55</v>
      </c>
      <c r="D16" s="10" t="s">
        <v>64</v>
      </c>
      <c r="E16" s="36"/>
      <c r="F16" s="36">
        <f>+E16*C16</f>
        <v>0</v>
      </c>
      <c r="G16" s="36"/>
    </row>
    <row r="17" spans="1:7" x14ac:dyDescent="0.25">
      <c r="A17" s="10">
        <v>3.2</v>
      </c>
      <c r="B17" s="40" t="s">
        <v>67</v>
      </c>
      <c r="C17" s="10">
        <v>110.61</v>
      </c>
      <c r="D17" s="10" t="s">
        <v>11</v>
      </c>
      <c r="E17" s="36"/>
      <c r="F17" s="36">
        <f t="shared" ref="F17:F19" si="2">+E17*C17</f>
        <v>0</v>
      </c>
      <c r="G17" s="36"/>
    </row>
    <row r="18" spans="1:7" x14ac:dyDescent="0.25">
      <c r="A18" s="10">
        <v>3.3</v>
      </c>
      <c r="B18" s="40" t="s">
        <v>66</v>
      </c>
      <c r="C18" s="10">
        <v>4.09</v>
      </c>
      <c r="D18" s="10" t="s">
        <v>11</v>
      </c>
      <c r="E18" s="36"/>
      <c r="F18" s="36">
        <f t="shared" ref="F18" si="3">+E18*C18</f>
        <v>0</v>
      </c>
      <c r="G18" s="36"/>
    </row>
    <row r="19" spans="1:7" ht="122.25" customHeight="1" x14ac:dyDescent="0.25">
      <c r="A19" s="10">
        <v>3.4</v>
      </c>
      <c r="B19" s="9" t="s">
        <v>113</v>
      </c>
      <c r="C19" s="10">
        <v>2</v>
      </c>
      <c r="D19" s="10" t="s">
        <v>61</v>
      </c>
      <c r="E19" s="36"/>
      <c r="F19" s="36">
        <f t="shared" si="2"/>
        <v>0</v>
      </c>
      <c r="G19" s="36"/>
    </row>
    <row r="20" spans="1:7" x14ac:dyDescent="0.25">
      <c r="A20" s="11">
        <v>4</v>
      </c>
      <c r="B20" s="12" t="s">
        <v>26</v>
      </c>
      <c r="C20" s="11"/>
      <c r="D20" s="11"/>
      <c r="E20" s="35"/>
      <c r="F20" s="35"/>
      <c r="G20" s="35">
        <f>SUM(F21:F23)</f>
        <v>0</v>
      </c>
    </row>
    <row r="21" spans="1:7" s="5" customFormat="1" x14ac:dyDescent="0.25">
      <c r="A21" s="20">
        <v>4.0999999999999996</v>
      </c>
      <c r="B21" s="42" t="s">
        <v>55</v>
      </c>
      <c r="C21" s="20">
        <v>118.92</v>
      </c>
      <c r="D21" s="20" t="s">
        <v>11</v>
      </c>
      <c r="E21" s="38"/>
      <c r="F21" s="52">
        <f>+E21*C21</f>
        <v>0</v>
      </c>
      <c r="G21" s="38"/>
    </row>
    <row r="22" spans="1:7" ht="30" x14ac:dyDescent="0.25">
      <c r="A22" s="20">
        <v>4.2</v>
      </c>
      <c r="B22" s="40" t="s">
        <v>27</v>
      </c>
      <c r="C22" s="10">
        <v>155</v>
      </c>
      <c r="D22" s="10" t="s">
        <v>63</v>
      </c>
      <c r="E22" s="36"/>
      <c r="F22" s="38">
        <f t="shared" ref="F22:F23" si="4">+E22*C22</f>
        <v>0</v>
      </c>
      <c r="G22" s="36"/>
    </row>
    <row r="23" spans="1:7" x14ac:dyDescent="0.25">
      <c r="A23" s="20">
        <v>4.3</v>
      </c>
      <c r="B23" s="40" t="s">
        <v>76</v>
      </c>
      <c r="C23" s="10">
        <v>10</v>
      </c>
      <c r="D23" s="10" t="s">
        <v>11</v>
      </c>
      <c r="E23" s="36"/>
      <c r="F23" s="38">
        <f t="shared" si="4"/>
        <v>0</v>
      </c>
      <c r="G23" s="36"/>
    </row>
    <row r="24" spans="1:7" x14ac:dyDescent="0.25">
      <c r="A24" s="11">
        <v>5</v>
      </c>
      <c r="B24" s="12" t="s">
        <v>20</v>
      </c>
      <c r="C24" s="11"/>
      <c r="D24" s="11"/>
      <c r="E24" s="35"/>
      <c r="F24" s="35"/>
      <c r="G24" s="35">
        <f>SUM(F25:F27)</f>
        <v>0</v>
      </c>
    </row>
    <row r="25" spans="1:7" s="5" customFormat="1" ht="60" x14ac:dyDescent="0.25">
      <c r="A25" s="10">
        <f>0.1+A24</f>
        <v>5.0999999999999996</v>
      </c>
      <c r="B25" s="40" t="s">
        <v>100</v>
      </c>
      <c r="C25" s="37">
        <v>10</v>
      </c>
      <c r="D25" s="10" t="s">
        <v>61</v>
      </c>
      <c r="E25" s="36"/>
      <c r="F25" s="36">
        <f>+E25*C25</f>
        <v>0</v>
      </c>
      <c r="G25" s="36"/>
    </row>
    <row r="26" spans="1:7" ht="30" x14ac:dyDescent="0.25">
      <c r="A26" s="10">
        <f t="shared" ref="A26:A27" si="5">0.1+A25</f>
        <v>5.1999999999999993</v>
      </c>
      <c r="B26" s="40" t="s">
        <v>21</v>
      </c>
      <c r="C26" s="37">
        <v>30</v>
      </c>
      <c r="D26" s="10" t="s">
        <v>68</v>
      </c>
      <c r="E26" s="36"/>
      <c r="F26" s="36">
        <f t="shared" ref="F26:F27" si="6">+E26*C26</f>
        <v>0</v>
      </c>
      <c r="G26" s="36"/>
    </row>
    <row r="27" spans="1:7" ht="45" x14ac:dyDescent="0.25">
      <c r="A27" s="10">
        <f t="shared" si="5"/>
        <v>5.2999999999999989</v>
      </c>
      <c r="B27" s="40" t="s">
        <v>25</v>
      </c>
      <c r="C27" s="10">
        <v>2</v>
      </c>
      <c r="D27" s="10" t="s">
        <v>61</v>
      </c>
      <c r="E27" s="36"/>
      <c r="F27" s="36">
        <f t="shared" si="6"/>
        <v>0</v>
      </c>
      <c r="G27" s="36"/>
    </row>
    <row r="28" spans="1:7" ht="27" customHeight="1" x14ac:dyDescent="0.25">
      <c r="A28" s="11">
        <v>6</v>
      </c>
      <c r="B28" s="12" t="s">
        <v>72</v>
      </c>
      <c r="C28" s="11"/>
      <c r="D28" s="11"/>
      <c r="E28" s="35"/>
      <c r="F28" s="35"/>
      <c r="G28" s="35">
        <f>SUM(F29:F32)</f>
        <v>0</v>
      </c>
    </row>
    <row r="29" spans="1:7" s="5" customFormat="1" ht="45" x14ac:dyDescent="0.25">
      <c r="A29" s="10">
        <v>6.1</v>
      </c>
      <c r="B29" s="40" t="s">
        <v>104</v>
      </c>
      <c r="C29" s="10">
        <v>3</v>
      </c>
      <c r="D29" s="10" t="s">
        <v>61</v>
      </c>
      <c r="E29" s="36"/>
      <c r="F29" s="36">
        <f>+E29*C29</f>
        <v>0</v>
      </c>
      <c r="G29" s="36"/>
    </row>
    <row r="30" spans="1:7" ht="75" x14ac:dyDescent="0.25">
      <c r="A30" s="10">
        <v>6.2</v>
      </c>
      <c r="B30" s="40" t="s">
        <v>105</v>
      </c>
      <c r="C30" s="10">
        <v>7.31</v>
      </c>
      <c r="D30" s="10" t="s">
        <v>11</v>
      </c>
      <c r="E30" s="36"/>
      <c r="F30" s="36">
        <f t="shared" ref="F30:F32" si="7">+E30*C30</f>
        <v>0</v>
      </c>
      <c r="G30" s="36"/>
    </row>
    <row r="31" spans="1:7" ht="75" x14ac:dyDescent="0.25">
      <c r="A31" s="10">
        <v>6.3</v>
      </c>
      <c r="B31" s="40" t="s">
        <v>109</v>
      </c>
      <c r="C31" s="10">
        <v>6.32</v>
      </c>
      <c r="D31" s="10" t="s">
        <v>11</v>
      </c>
      <c r="E31" s="36"/>
      <c r="F31" s="36">
        <f t="shared" si="7"/>
        <v>0</v>
      </c>
      <c r="G31" s="36"/>
    </row>
    <row r="32" spans="1:7" ht="60" x14ac:dyDescent="0.25">
      <c r="A32" s="10">
        <v>6.4</v>
      </c>
      <c r="B32" s="40" t="s">
        <v>110</v>
      </c>
      <c r="C32" s="10">
        <v>1</v>
      </c>
      <c r="D32" s="10" t="s">
        <v>61</v>
      </c>
      <c r="E32" s="36"/>
      <c r="F32" s="36">
        <f t="shared" si="7"/>
        <v>0</v>
      </c>
      <c r="G32" s="36"/>
    </row>
    <row r="33" spans="1:7" x14ac:dyDescent="0.25">
      <c r="A33" s="11">
        <v>7</v>
      </c>
      <c r="B33" s="12" t="s">
        <v>101</v>
      </c>
      <c r="C33" s="11"/>
      <c r="D33" s="11"/>
      <c r="E33" s="35"/>
      <c r="F33" s="35"/>
      <c r="G33" s="35">
        <f>SUM(F34:F43)</f>
        <v>0</v>
      </c>
    </row>
    <row r="34" spans="1:7" s="5" customFormat="1" x14ac:dyDescent="0.25">
      <c r="A34" s="10">
        <f>0.1+A33</f>
        <v>7.1</v>
      </c>
      <c r="B34" s="40" t="s">
        <v>57</v>
      </c>
      <c r="C34" s="10">
        <v>1</v>
      </c>
      <c r="D34" s="10" t="s">
        <v>47</v>
      </c>
      <c r="E34" s="36"/>
      <c r="F34" s="36">
        <f>+E34*C34</f>
        <v>0</v>
      </c>
      <c r="G34" s="36"/>
    </row>
    <row r="35" spans="1:7" ht="30" x14ac:dyDescent="0.25">
      <c r="A35" s="10">
        <f t="shared" ref="A35:A42" si="8">0.1+A34</f>
        <v>7.1999999999999993</v>
      </c>
      <c r="B35" s="40" t="s">
        <v>58</v>
      </c>
      <c r="C35" s="10">
        <v>1</v>
      </c>
      <c r="D35" s="10" t="s">
        <v>47</v>
      </c>
      <c r="E35" s="36"/>
      <c r="F35" s="36">
        <f t="shared" ref="F35:F43" si="9">+E35*C35</f>
        <v>0</v>
      </c>
      <c r="G35" s="36"/>
    </row>
    <row r="36" spans="1:7" ht="45" x14ac:dyDescent="0.25">
      <c r="A36" s="10">
        <f t="shared" si="8"/>
        <v>7.2999999999999989</v>
      </c>
      <c r="B36" s="40" t="s">
        <v>102</v>
      </c>
      <c r="C36" s="10">
        <v>1</v>
      </c>
      <c r="D36" s="10" t="s">
        <v>61</v>
      </c>
      <c r="E36" s="36"/>
      <c r="F36" s="36">
        <f t="shared" si="9"/>
        <v>0</v>
      </c>
      <c r="G36" s="36"/>
    </row>
    <row r="37" spans="1:7" ht="30" x14ac:dyDescent="0.25">
      <c r="A37" s="10">
        <f t="shared" si="8"/>
        <v>7.3999999999999986</v>
      </c>
      <c r="B37" s="40" t="s">
        <v>106</v>
      </c>
      <c r="C37" s="10">
        <v>1</v>
      </c>
      <c r="D37" s="10" t="s">
        <v>61</v>
      </c>
      <c r="E37" s="36"/>
      <c r="F37" s="36">
        <f t="shared" si="9"/>
        <v>0</v>
      </c>
      <c r="G37" s="36"/>
    </row>
    <row r="38" spans="1:7" ht="30" x14ac:dyDescent="0.25">
      <c r="A38" s="10">
        <f t="shared" si="8"/>
        <v>7.4999999999999982</v>
      </c>
      <c r="B38" s="40" t="s">
        <v>107</v>
      </c>
      <c r="C38" s="10">
        <v>15.29</v>
      </c>
      <c r="D38" s="10" t="s">
        <v>11</v>
      </c>
      <c r="E38" s="36"/>
      <c r="F38" s="36">
        <f t="shared" si="9"/>
        <v>0</v>
      </c>
      <c r="G38" s="36"/>
    </row>
    <row r="39" spans="1:7" ht="28.5" customHeight="1" x14ac:dyDescent="0.25">
      <c r="A39" s="10">
        <f t="shared" si="8"/>
        <v>7.5999999999999979</v>
      </c>
      <c r="B39" s="40" t="s">
        <v>108</v>
      </c>
      <c r="C39" s="10">
        <v>2.6</v>
      </c>
      <c r="D39" s="10" t="s">
        <v>11</v>
      </c>
      <c r="E39" s="36"/>
      <c r="F39" s="36">
        <f t="shared" si="9"/>
        <v>0</v>
      </c>
      <c r="G39" s="36"/>
    </row>
    <row r="40" spans="1:7" x14ac:dyDescent="0.25">
      <c r="A40" s="10">
        <f t="shared" si="8"/>
        <v>7.6999999999999975</v>
      </c>
      <c r="B40" s="40" t="s">
        <v>73</v>
      </c>
      <c r="C40" s="10">
        <v>1</v>
      </c>
      <c r="D40" s="10" t="s">
        <v>61</v>
      </c>
      <c r="E40" s="36"/>
      <c r="F40" s="36">
        <f t="shared" si="9"/>
        <v>0</v>
      </c>
      <c r="G40" s="36"/>
    </row>
    <row r="41" spans="1:7" ht="60" x14ac:dyDescent="0.25">
      <c r="A41" s="10">
        <f t="shared" si="8"/>
        <v>7.7999999999999972</v>
      </c>
      <c r="B41" s="40" t="s">
        <v>74</v>
      </c>
      <c r="C41" s="10">
        <v>3</v>
      </c>
      <c r="D41" s="10" t="s">
        <v>61</v>
      </c>
      <c r="E41" s="36"/>
      <c r="F41" s="36">
        <f t="shared" si="9"/>
        <v>0</v>
      </c>
      <c r="G41" s="36"/>
    </row>
    <row r="42" spans="1:7" x14ac:dyDescent="0.25">
      <c r="A42" s="10">
        <f t="shared" si="8"/>
        <v>7.8999999999999968</v>
      </c>
      <c r="B42" s="40" t="s">
        <v>59</v>
      </c>
      <c r="C42" s="10">
        <v>2.6</v>
      </c>
      <c r="D42" s="10" t="s">
        <v>11</v>
      </c>
      <c r="E42" s="36"/>
      <c r="F42" s="36">
        <f t="shared" si="9"/>
        <v>0</v>
      </c>
      <c r="G42" s="36"/>
    </row>
    <row r="43" spans="1:7" x14ac:dyDescent="0.25">
      <c r="A43" s="47">
        <v>7.1</v>
      </c>
      <c r="B43" s="40" t="s">
        <v>60</v>
      </c>
      <c r="C43" s="10">
        <v>1</v>
      </c>
      <c r="D43" s="10" t="s">
        <v>61</v>
      </c>
      <c r="E43" s="36"/>
      <c r="F43" s="36">
        <f t="shared" si="9"/>
        <v>0</v>
      </c>
      <c r="G43" s="36"/>
    </row>
    <row r="44" spans="1:7" x14ac:dyDescent="0.25">
      <c r="A44" s="10"/>
      <c r="B44" s="40"/>
      <c r="C44" s="10"/>
      <c r="D44" s="10"/>
      <c r="E44" s="36"/>
      <c r="F44" s="36"/>
      <c r="G44" s="36"/>
    </row>
    <row r="45" spans="1:7" x14ac:dyDescent="0.25">
      <c r="A45" s="11">
        <v>8</v>
      </c>
      <c r="B45" s="12" t="s">
        <v>62</v>
      </c>
      <c r="C45" s="11"/>
      <c r="D45" s="11"/>
      <c r="E45" s="35"/>
      <c r="F45" s="35"/>
      <c r="G45" s="35">
        <f>SUM(F46)</f>
        <v>0</v>
      </c>
    </row>
    <row r="46" spans="1:7" s="5" customFormat="1" ht="30" x14ac:dyDescent="0.25">
      <c r="A46" s="20">
        <f>0.1+A45</f>
        <v>8.1</v>
      </c>
      <c r="B46" s="42" t="s">
        <v>79</v>
      </c>
      <c r="C46" s="20">
        <v>1</v>
      </c>
      <c r="D46" s="20" t="s">
        <v>47</v>
      </c>
      <c r="E46" s="38"/>
      <c r="F46" s="38">
        <f>+E46*C46</f>
        <v>0</v>
      </c>
      <c r="G46" s="38"/>
    </row>
    <row r="47" spans="1:7" s="5" customFormat="1" x14ac:dyDescent="0.25">
      <c r="A47" s="20"/>
      <c r="B47" s="42"/>
      <c r="C47" s="20"/>
      <c r="D47" s="20"/>
      <c r="E47" s="38"/>
      <c r="F47" s="38"/>
      <c r="G47" s="38"/>
    </row>
    <row r="48" spans="1:7" s="5" customFormat="1" x14ac:dyDescent="0.25">
      <c r="A48" s="11">
        <v>9</v>
      </c>
      <c r="B48" s="12" t="s">
        <v>28</v>
      </c>
      <c r="C48" s="11"/>
      <c r="D48" s="11"/>
      <c r="E48" s="35"/>
      <c r="F48" s="35"/>
      <c r="G48" s="35">
        <f>SUM(F49)</f>
        <v>0</v>
      </c>
    </row>
    <row r="49" spans="1:7" s="5" customFormat="1" ht="60" x14ac:dyDescent="0.25">
      <c r="A49" s="20">
        <f>0.1+A48</f>
        <v>9.1</v>
      </c>
      <c r="B49" s="42" t="s">
        <v>103</v>
      </c>
      <c r="C49" s="20">
        <v>20</v>
      </c>
      <c r="D49" s="20" t="s">
        <v>11</v>
      </c>
      <c r="E49" s="38"/>
      <c r="F49" s="38">
        <f>+E49*C49</f>
        <v>0</v>
      </c>
      <c r="G49" s="38"/>
    </row>
    <row r="50" spans="1:7" s="5" customFormat="1" x14ac:dyDescent="0.25">
      <c r="A50" s="10"/>
      <c r="B50" s="40"/>
      <c r="C50" s="10"/>
      <c r="D50" s="10"/>
      <c r="E50" s="36"/>
      <c r="F50" s="36"/>
      <c r="G50" s="36"/>
    </row>
    <row r="51" spans="1:7" s="44" customFormat="1" x14ac:dyDescent="0.25">
      <c r="A51" s="11"/>
      <c r="B51" s="12" t="s">
        <v>34</v>
      </c>
      <c r="C51" s="11"/>
      <c r="D51" s="11"/>
      <c r="E51" s="35"/>
      <c r="F51" s="35"/>
      <c r="G51" s="35">
        <f>+G45+G33+G28+G24+G20+G15+G12+G4+G48</f>
        <v>0</v>
      </c>
    </row>
    <row r="52" spans="1:7" s="5" customFormat="1" x14ac:dyDescent="0.25">
      <c r="A52" s="10"/>
      <c r="B52" s="40"/>
      <c r="C52" s="10"/>
      <c r="D52" s="10"/>
      <c r="E52" s="36"/>
      <c r="F52" s="36"/>
      <c r="G52" s="36"/>
    </row>
    <row r="53" spans="1:7" s="5" customFormat="1" x14ac:dyDescent="0.25">
      <c r="A53" s="10"/>
      <c r="B53" s="40" t="s">
        <v>35</v>
      </c>
      <c r="C53" s="10"/>
      <c r="D53" s="10"/>
      <c r="E53" s="36">
        <v>0.1</v>
      </c>
      <c r="F53" s="36"/>
      <c r="G53" s="56">
        <f>+E53*G51</f>
        <v>0</v>
      </c>
    </row>
    <row r="54" spans="1:7" x14ac:dyDescent="0.25">
      <c r="A54" s="10"/>
      <c r="B54" s="40" t="s">
        <v>36</v>
      </c>
      <c r="C54" s="10"/>
      <c r="D54" s="10"/>
      <c r="E54" s="36">
        <v>4.7500000000000001E-2</v>
      </c>
      <c r="F54" s="36"/>
      <c r="G54" s="56">
        <f>+E54*G51</f>
        <v>0</v>
      </c>
    </row>
    <row r="55" spans="1:7" s="5" customFormat="1" x14ac:dyDescent="0.25">
      <c r="A55" s="10"/>
      <c r="B55" s="40" t="s">
        <v>37</v>
      </c>
      <c r="C55" s="10"/>
      <c r="D55" s="10"/>
      <c r="E55" s="36">
        <v>0.02</v>
      </c>
      <c r="F55" s="36"/>
      <c r="G55" s="56">
        <f>+E55*G51</f>
        <v>0</v>
      </c>
    </row>
    <row r="56" spans="1:7" x14ac:dyDescent="0.25">
      <c r="A56" s="10"/>
      <c r="B56" s="40" t="s">
        <v>38</v>
      </c>
      <c r="C56" s="10"/>
      <c r="D56" s="10"/>
      <c r="E56" s="36">
        <v>3.5000000000000003E-2</v>
      </c>
      <c r="F56" s="36"/>
      <c r="G56" s="56">
        <f>+E56*G51</f>
        <v>0</v>
      </c>
    </row>
    <row r="57" spans="1:7" x14ac:dyDescent="0.25">
      <c r="A57" s="10"/>
      <c r="B57" s="40" t="s">
        <v>39</v>
      </c>
      <c r="C57" s="10"/>
      <c r="D57" s="10"/>
      <c r="E57" s="36">
        <v>0.01</v>
      </c>
      <c r="F57" s="36"/>
      <c r="G57" s="56">
        <f>G53*E57</f>
        <v>0</v>
      </c>
    </row>
    <row r="58" spans="1:7" x14ac:dyDescent="0.25">
      <c r="A58" s="10"/>
      <c r="B58" s="40" t="s">
        <v>40</v>
      </c>
      <c r="C58" s="10"/>
      <c r="D58" s="10"/>
      <c r="E58" s="36">
        <v>0.18</v>
      </c>
      <c r="F58" s="36"/>
      <c r="G58" s="56">
        <f>+E58*G53</f>
        <v>0</v>
      </c>
    </row>
    <row r="59" spans="1:7" x14ac:dyDescent="0.25">
      <c r="A59" s="10"/>
      <c r="B59" s="40" t="s">
        <v>41</v>
      </c>
      <c r="C59" s="10"/>
      <c r="D59" s="10"/>
      <c r="E59" s="36">
        <v>0.01</v>
      </c>
      <c r="F59" s="36"/>
      <c r="G59" s="56">
        <f>+E59*G51</f>
        <v>0</v>
      </c>
    </row>
    <row r="60" spans="1:7" x14ac:dyDescent="0.25">
      <c r="A60" s="10"/>
      <c r="B60" s="40" t="s">
        <v>42</v>
      </c>
      <c r="C60" s="10"/>
      <c r="D60" s="10"/>
      <c r="E60" s="36">
        <f>5/100</f>
        <v>0.05</v>
      </c>
      <c r="F60" s="36"/>
      <c r="G60" s="56">
        <f>+E60*G51</f>
        <v>0</v>
      </c>
    </row>
    <row r="61" spans="1:7" x14ac:dyDescent="0.25">
      <c r="A61" s="10"/>
      <c r="B61" s="40"/>
      <c r="C61" s="10"/>
      <c r="D61" s="10"/>
      <c r="E61" s="36"/>
      <c r="F61" s="36"/>
      <c r="G61" s="36"/>
    </row>
    <row r="62" spans="1:7" x14ac:dyDescent="0.25">
      <c r="A62" s="11"/>
      <c r="B62" s="12" t="s">
        <v>43</v>
      </c>
      <c r="C62" s="11"/>
      <c r="D62" s="11"/>
      <c r="E62" s="35"/>
      <c r="F62" s="35"/>
      <c r="G62" s="35">
        <f>SUM(G51:G60)</f>
        <v>0</v>
      </c>
    </row>
    <row r="66" spans="1:7" s="5" customFormat="1" x14ac:dyDescent="0.25">
      <c r="A66" s="3"/>
      <c r="B66" s="43"/>
      <c r="C66" s="3"/>
      <c r="D66" s="3"/>
      <c r="E66" s="39"/>
      <c r="F66" s="39"/>
      <c r="G66" s="39"/>
    </row>
  </sheetData>
  <mergeCells count="1">
    <mergeCell ref="A2:G2"/>
  </mergeCells>
  <pageMargins left="0.7" right="0.7" top="0.75" bottom="0.75" header="0.3" footer="0.3"/>
  <pageSetup paperSize="9" scale="77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C3B0-C53D-4674-B99D-A7700319059D}">
  <dimension ref="A1:K61"/>
  <sheetViews>
    <sheetView view="pageBreakPreview" topLeftCell="A43" zoomScale="115" zoomScaleNormal="100" zoomScaleSheetLayoutView="115" workbookViewId="0">
      <selection activeCell="E41" sqref="E41:E45"/>
    </sheetView>
  </sheetViews>
  <sheetFormatPr defaultColWidth="11.42578125" defaultRowHeight="15" x14ac:dyDescent="0.25"/>
  <cols>
    <col min="1" max="1" width="11.42578125" style="3"/>
    <col min="2" max="2" width="42" style="1" customWidth="1"/>
    <col min="3" max="4" width="11.42578125" style="3"/>
    <col min="5" max="5" width="12.7109375" style="15" bestFit="1" customWidth="1"/>
    <col min="6" max="6" width="14" style="15" customWidth="1"/>
    <col min="7" max="7" width="15.42578125" style="15" customWidth="1"/>
    <col min="8" max="8" width="11.42578125" style="2"/>
    <col min="9" max="9" width="18.42578125" bestFit="1" customWidth="1"/>
  </cols>
  <sheetData>
    <row r="1" spans="1:8" x14ac:dyDescent="0.25">
      <c r="A1" s="22"/>
      <c r="B1" s="23"/>
      <c r="C1" s="22"/>
      <c r="D1" s="22"/>
      <c r="E1" s="28"/>
      <c r="F1" s="28"/>
      <c r="G1" s="28"/>
    </row>
    <row r="2" spans="1:8" ht="18.75" x14ac:dyDescent="0.3">
      <c r="A2" s="58" t="s">
        <v>44</v>
      </c>
      <c r="B2" s="58"/>
      <c r="C2" s="58"/>
      <c r="D2" s="58"/>
      <c r="E2" s="58"/>
      <c r="F2" s="58"/>
      <c r="G2" s="58"/>
    </row>
    <row r="3" spans="1:8" x14ac:dyDescent="0.25">
      <c r="A3" s="26" t="s">
        <v>0</v>
      </c>
      <c r="B3" s="25" t="s">
        <v>1</v>
      </c>
      <c r="C3" s="26" t="s">
        <v>2</v>
      </c>
      <c r="D3" s="26" t="s">
        <v>3</v>
      </c>
      <c r="E3" s="29" t="s">
        <v>4</v>
      </c>
      <c r="F3" s="29" t="s">
        <v>5</v>
      </c>
      <c r="G3" s="30" t="s">
        <v>6</v>
      </c>
    </row>
    <row r="4" spans="1:8" s="5" customFormat="1" x14ac:dyDescent="0.25">
      <c r="A4" s="31">
        <v>1</v>
      </c>
      <c r="B4" s="32" t="s">
        <v>8</v>
      </c>
      <c r="C4" s="31"/>
      <c r="D4" s="31"/>
      <c r="E4" s="33"/>
      <c r="F4" s="33"/>
      <c r="G4" s="33">
        <f>SUM(F5:F14)</f>
        <v>0</v>
      </c>
      <c r="H4" s="4"/>
    </row>
    <row r="5" spans="1:8" ht="30" x14ac:dyDescent="0.25">
      <c r="A5" s="10">
        <v>1.1000000000000001</v>
      </c>
      <c r="B5" s="9" t="s">
        <v>10</v>
      </c>
      <c r="C5" s="10">
        <f>3.3*2.1</f>
        <v>6.93</v>
      </c>
      <c r="D5" s="10" t="s">
        <v>11</v>
      </c>
      <c r="E5" s="14"/>
      <c r="F5" s="14">
        <f>+E5*C5</f>
        <v>0</v>
      </c>
      <c r="G5" s="14"/>
    </row>
    <row r="6" spans="1:8" ht="30" x14ac:dyDescent="0.25">
      <c r="A6" s="10">
        <v>1.2</v>
      </c>
      <c r="B6" s="9" t="s">
        <v>50</v>
      </c>
      <c r="C6" s="10">
        <v>30</v>
      </c>
      <c r="D6" s="10" t="s">
        <v>3</v>
      </c>
      <c r="E6" s="14"/>
      <c r="F6" s="14">
        <f t="shared" ref="F6:F7" si="0">+E6*C6</f>
        <v>0</v>
      </c>
      <c r="G6" s="14"/>
    </row>
    <row r="7" spans="1:8" ht="30" x14ac:dyDescent="0.25">
      <c r="A7" s="10">
        <v>1.3</v>
      </c>
      <c r="B7" s="9" t="s">
        <v>82</v>
      </c>
      <c r="C7" s="10">
        <f>12*2.6*2</f>
        <v>62.400000000000006</v>
      </c>
      <c r="D7" s="10" t="s">
        <v>11</v>
      </c>
      <c r="E7" s="14"/>
      <c r="F7" s="14">
        <f t="shared" si="0"/>
        <v>0</v>
      </c>
      <c r="G7" s="14"/>
    </row>
    <row r="8" spans="1:8" ht="30" x14ac:dyDescent="0.25">
      <c r="A8" s="10">
        <v>1.4</v>
      </c>
      <c r="B8" s="9" t="s">
        <v>12</v>
      </c>
      <c r="C8" s="10">
        <f>16.2*6.3</f>
        <v>102.05999999999999</v>
      </c>
      <c r="D8" s="10" t="s">
        <v>11</v>
      </c>
      <c r="E8" s="14"/>
      <c r="F8" s="14">
        <f t="shared" ref="F8:F14" si="1">+E8*C8</f>
        <v>0</v>
      </c>
      <c r="G8" s="14"/>
    </row>
    <row r="9" spans="1:8" x14ac:dyDescent="0.25">
      <c r="A9" s="10">
        <v>1.5</v>
      </c>
      <c r="B9" s="9" t="s">
        <v>112</v>
      </c>
      <c r="C9" s="10">
        <v>3</v>
      </c>
      <c r="D9" s="10" t="s">
        <v>3</v>
      </c>
      <c r="E9" s="14"/>
      <c r="F9" s="14">
        <f t="shared" si="1"/>
        <v>0</v>
      </c>
      <c r="G9" s="14"/>
    </row>
    <row r="10" spans="1:8" x14ac:dyDescent="0.25">
      <c r="A10" s="10">
        <v>1.6</v>
      </c>
      <c r="B10" s="9" t="s">
        <v>29</v>
      </c>
      <c r="C10" s="10">
        <v>1</v>
      </c>
      <c r="D10" s="10" t="s">
        <v>3</v>
      </c>
      <c r="E10" s="14"/>
      <c r="F10" s="14">
        <f t="shared" si="1"/>
        <v>0</v>
      </c>
      <c r="G10" s="14"/>
    </row>
    <row r="11" spans="1:8" ht="17.25" customHeight="1" x14ac:dyDescent="0.25">
      <c r="A11" s="10" t="s">
        <v>45</v>
      </c>
      <c r="B11" s="9" t="s">
        <v>30</v>
      </c>
      <c r="C11" s="10">
        <v>1</v>
      </c>
      <c r="D11" s="10" t="s">
        <v>31</v>
      </c>
      <c r="E11" s="14"/>
      <c r="F11" s="14">
        <f t="shared" si="1"/>
        <v>0</v>
      </c>
      <c r="G11" s="14"/>
    </row>
    <row r="12" spans="1:8" x14ac:dyDescent="0.25">
      <c r="A12" s="10" t="s">
        <v>48</v>
      </c>
      <c r="B12" s="9" t="s">
        <v>46</v>
      </c>
      <c r="C12" s="10">
        <v>1</v>
      </c>
      <c r="D12" s="10" t="s">
        <v>47</v>
      </c>
      <c r="E12" s="14"/>
      <c r="F12" s="14">
        <f t="shared" si="1"/>
        <v>0</v>
      </c>
      <c r="G12" s="14"/>
    </row>
    <row r="13" spans="1:8" x14ac:dyDescent="0.25">
      <c r="A13" s="10" t="s">
        <v>80</v>
      </c>
      <c r="B13" s="9" t="s">
        <v>49</v>
      </c>
      <c r="C13" s="10">
        <v>1</v>
      </c>
      <c r="D13" s="10" t="s">
        <v>47</v>
      </c>
      <c r="E13" s="14"/>
      <c r="F13" s="14">
        <f t="shared" si="1"/>
        <v>0</v>
      </c>
      <c r="G13" s="14"/>
    </row>
    <row r="14" spans="1:8" x14ac:dyDescent="0.25">
      <c r="A14" s="47">
        <v>1.1000000000000001</v>
      </c>
      <c r="B14" s="9" t="s">
        <v>81</v>
      </c>
      <c r="C14" s="10">
        <v>1</v>
      </c>
      <c r="D14" s="10" t="s">
        <v>31</v>
      </c>
      <c r="E14" s="14"/>
      <c r="F14" s="14">
        <f t="shared" si="1"/>
        <v>0</v>
      </c>
      <c r="G14" s="14"/>
    </row>
    <row r="15" spans="1:8" x14ac:dyDescent="0.25">
      <c r="A15" s="11">
        <v>2</v>
      </c>
      <c r="B15" s="8" t="s">
        <v>16</v>
      </c>
      <c r="C15" s="11"/>
      <c r="D15" s="11"/>
      <c r="E15" s="13"/>
      <c r="F15" s="13"/>
      <c r="G15" s="13">
        <f>SUM(F16:F18)</f>
        <v>0</v>
      </c>
    </row>
    <row r="16" spans="1:8" ht="141.75" customHeight="1" x14ac:dyDescent="0.25">
      <c r="A16" s="10">
        <v>2.1</v>
      </c>
      <c r="B16" s="9" t="s">
        <v>113</v>
      </c>
      <c r="C16" s="10">
        <v>1</v>
      </c>
      <c r="D16" s="10" t="s">
        <v>3</v>
      </c>
      <c r="E16" s="14"/>
      <c r="F16" s="14">
        <f t="shared" ref="F16:F18" si="2">+E16*C16</f>
        <v>0</v>
      </c>
      <c r="G16" s="14"/>
    </row>
    <row r="17" spans="1:10" ht="30" x14ac:dyDescent="0.25">
      <c r="A17" s="10">
        <v>2.2000000000000002</v>
      </c>
      <c r="B17" s="9" t="s">
        <v>13</v>
      </c>
      <c r="C17" s="10">
        <f>12+12+6.3+6.3</f>
        <v>36.6</v>
      </c>
      <c r="D17" s="10" t="s">
        <v>14</v>
      </c>
      <c r="E17" s="14"/>
      <c r="F17" s="14">
        <f t="shared" ref="F17" si="3">+E17*C17</f>
        <v>0</v>
      </c>
      <c r="G17" s="14"/>
    </row>
    <row r="18" spans="1:10" ht="30" x14ac:dyDescent="0.25">
      <c r="A18" s="10">
        <v>2.2999999999999998</v>
      </c>
      <c r="B18" s="9" t="s">
        <v>15</v>
      </c>
      <c r="C18" s="10">
        <f>11.1*5.8</f>
        <v>64.38</v>
      </c>
      <c r="D18" s="10" t="s">
        <v>11</v>
      </c>
      <c r="E18" s="14"/>
      <c r="F18" s="14">
        <f t="shared" si="2"/>
        <v>0</v>
      </c>
      <c r="G18" s="14"/>
    </row>
    <row r="19" spans="1:10" x14ac:dyDescent="0.25">
      <c r="A19" s="11">
        <v>3</v>
      </c>
      <c r="B19" s="12" t="s">
        <v>17</v>
      </c>
      <c r="C19" s="11"/>
      <c r="D19" s="11"/>
      <c r="E19" s="13"/>
      <c r="F19" s="13"/>
      <c r="G19" s="13">
        <f>SUM(F20:F23)</f>
        <v>0</v>
      </c>
    </row>
    <row r="20" spans="1:10" s="7" customFormat="1" ht="30" x14ac:dyDescent="0.25">
      <c r="A20" s="10">
        <v>3.1</v>
      </c>
      <c r="B20" s="9" t="s">
        <v>114</v>
      </c>
      <c r="C20" s="10">
        <v>1</v>
      </c>
      <c r="D20" s="10" t="s">
        <v>3</v>
      </c>
      <c r="E20" s="14"/>
      <c r="F20" s="14">
        <f t="shared" ref="F20:F23" si="4">+E20*C20</f>
        <v>0</v>
      </c>
      <c r="G20" s="14"/>
      <c r="H20" s="6"/>
    </row>
    <row r="21" spans="1:10" s="7" customFormat="1" ht="30" x14ac:dyDescent="0.25">
      <c r="A21" s="10">
        <v>3.2</v>
      </c>
      <c r="B21" s="9" t="s">
        <v>18</v>
      </c>
      <c r="C21" s="10">
        <f>4.2*4.8</f>
        <v>20.16</v>
      </c>
      <c r="D21" s="10" t="s">
        <v>11</v>
      </c>
      <c r="E21" s="14"/>
      <c r="F21" s="14">
        <f t="shared" ref="F21" si="5">+E21*C21</f>
        <v>0</v>
      </c>
      <c r="G21" s="14"/>
      <c r="H21" s="6"/>
    </row>
    <row r="22" spans="1:10" ht="30" x14ac:dyDescent="0.25">
      <c r="A22" s="10">
        <v>3.3</v>
      </c>
      <c r="B22" s="9" t="s">
        <v>19</v>
      </c>
      <c r="C22" s="10">
        <f>1*4.2</f>
        <v>4.2</v>
      </c>
      <c r="D22" s="10" t="s">
        <v>11</v>
      </c>
      <c r="E22" s="14"/>
      <c r="F22" s="14">
        <f t="shared" si="4"/>
        <v>0</v>
      </c>
      <c r="G22" s="14"/>
      <c r="J22" s="2"/>
    </row>
    <row r="23" spans="1:10" ht="30" x14ac:dyDescent="0.25">
      <c r="A23" s="10">
        <v>3.4</v>
      </c>
      <c r="B23" s="9" t="s">
        <v>86</v>
      </c>
      <c r="C23" s="10">
        <f>4.2+4.2+5+5</f>
        <v>18.399999999999999</v>
      </c>
      <c r="D23" s="10" t="s">
        <v>14</v>
      </c>
      <c r="E23" s="14"/>
      <c r="F23" s="14">
        <f t="shared" si="4"/>
        <v>0</v>
      </c>
      <c r="G23" s="14"/>
      <c r="J23" s="2"/>
    </row>
    <row r="24" spans="1:10" x14ac:dyDescent="0.25">
      <c r="A24" s="11">
        <v>4</v>
      </c>
      <c r="B24" s="8" t="s">
        <v>20</v>
      </c>
      <c r="C24" s="11"/>
      <c r="D24" s="11"/>
      <c r="E24" s="13"/>
      <c r="F24" s="13"/>
      <c r="G24" s="13">
        <f>SUM(F25:F31)</f>
        <v>0</v>
      </c>
    </row>
    <row r="25" spans="1:10" ht="60" x14ac:dyDescent="0.25">
      <c r="A25" s="10">
        <v>4.0999999999999996</v>
      </c>
      <c r="B25" s="9" t="s">
        <v>88</v>
      </c>
      <c r="C25" s="10">
        <v>6</v>
      </c>
      <c r="D25" s="10" t="s">
        <v>3</v>
      </c>
      <c r="E25" s="14"/>
      <c r="F25" s="14">
        <f>+E25*C25</f>
        <v>0</v>
      </c>
      <c r="G25" s="14"/>
    </row>
    <row r="26" spans="1:10" s="5" customFormat="1" ht="30" x14ac:dyDescent="0.25">
      <c r="A26" s="10">
        <v>4.2</v>
      </c>
      <c r="B26" s="9" t="s">
        <v>21</v>
      </c>
      <c r="C26" s="10">
        <v>18</v>
      </c>
      <c r="D26" s="10" t="s">
        <v>3</v>
      </c>
      <c r="E26" s="14"/>
      <c r="F26" s="14">
        <f t="shared" ref="F26:F31" si="6">+E26*C26</f>
        <v>0</v>
      </c>
      <c r="G26" s="14"/>
      <c r="H26" s="4"/>
    </row>
    <row r="27" spans="1:10" x14ac:dyDescent="0.25">
      <c r="A27" s="10">
        <v>4.3</v>
      </c>
      <c r="B27" s="9" t="s">
        <v>22</v>
      </c>
      <c r="C27" s="10">
        <v>2</v>
      </c>
      <c r="D27" s="10" t="s">
        <v>3</v>
      </c>
      <c r="E27" s="14"/>
      <c r="F27" s="14">
        <f t="shared" si="6"/>
        <v>0</v>
      </c>
      <c r="G27" s="14"/>
    </row>
    <row r="28" spans="1:10" ht="30" x14ac:dyDescent="0.25">
      <c r="A28" s="10">
        <v>4.4000000000000004</v>
      </c>
      <c r="B28" s="9" t="s">
        <v>23</v>
      </c>
      <c r="C28" s="10">
        <v>2</v>
      </c>
      <c r="D28" s="10" t="s">
        <v>3</v>
      </c>
      <c r="E28" s="14"/>
      <c r="F28" s="14">
        <f t="shared" si="6"/>
        <v>0</v>
      </c>
      <c r="G28" s="14"/>
    </row>
    <row r="29" spans="1:10" ht="72.75" customHeight="1" x14ac:dyDescent="0.25">
      <c r="A29" s="10">
        <v>4.5</v>
      </c>
      <c r="B29" s="9" t="s">
        <v>91</v>
      </c>
      <c r="C29" s="10">
        <v>30</v>
      </c>
      <c r="D29" s="10" t="s">
        <v>3</v>
      </c>
      <c r="E29" s="14"/>
      <c r="F29" s="14">
        <f t="shared" si="6"/>
        <v>0</v>
      </c>
      <c r="G29" s="14"/>
    </row>
    <row r="30" spans="1:10" x14ac:dyDescent="0.25">
      <c r="A30" s="10">
        <v>4.5999999999999996</v>
      </c>
      <c r="B30" s="9" t="s">
        <v>89</v>
      </c>
      <c r="C30" s="10">
        <v>1</v>
      </c>
      <c r="D30" s="10" t="s">
        <v>3</v>
      </c>
      <c r="E30" s="14"/>
      <c r="F30" s="14">
        <f t="shared" si="6"/>
        <v>0</v>
      </c>
      <c r="G30" s="14"/>
    </row>
    <row r="31" spans="1:10" ht="45" x14ac:dyDescent="0.25">
      <c r="A31" s="10">
        <v>4.7</v>
      </c>
      <c r="B31" s="9" t="s">
        <v>90</v>
      </c>
      <c r="C31" s="10">
        <v>1</v>
      </c>
      <c r="D31" s="10" t="s">
        <v>3</v>
      </c>
      <c r="E31" s="14"/>
      <c r="F31" s="14">
        <f t="shared" si="6"/>
        <v>0</v>
      </c>
      <c r="G31" s="14"/>
    </row>
    <row r="32" spans="1:10" x14ac:dyDescent="0.25">
      <c r="A32" s="11">
        <v>5</v>
      </c>
      <c r="B32" s="8" t="s">
        <v>24</v>
      </c>
      <c r="C32" s="11"/>
      <c r="D32" s="11"/>
      <c r="E32" s="13"/>
      <c r="F32" s="13"/>
      <c r="G32" s="13">
        <f>SUM(F33:F35)</f>
        <v>0</v>
      </c>
    </row>
    <row r="33" spans="1:8" ht="105" x14ac:dyDescent="0.25">
      <c r="A33" s="10">
        <v>5.0999999999999996</v>
      </c>
      <c r="B33" s="9" t="s">
        <v>92</v>
      </c>
      <c r="C33" s="10">
        <v>21.84</v>
      </c>
      <c r="D33" s="10" t="s">
        <v>11</v>
      </c>
      <c r="E33" s="14"/>
      <c r="F33" s="14">
        <f>+E33*C33</f>
        <v>0</v>
      </c>
      <c r="G33" s="14"/>
    </row>
    <row r="34" spans="1:8" ht="45" x14ac:dyDescent="0.25">
      <c r="A34" s="10">
        <v>5.2</v>
      </c>
      <c r="B34" s="9" t="s">
        <v>93</v>
      </c>
      <c r="C34" s="10">
        <v>2</v>
      </c>
      <c r="D34" s="10" t="s">
        <v>3</v>
      </c>
      <c r="E34" s="14"/>
      <c r="F34" s="14">
        <f t="shared" ref="F34:F35" si="7">+E34*C34</f>
        <v>0</v>
      </c>
      <c r="G34" s="14"/>
    </row>
    <row r="35" spans="1:8" s="5" customFormat="1" ht="45" x14ac:dyDescent="0.25">
      <c r="A35" s="10">
        <v>5.3</v>
      </c>
      <c r="B35" s="9" t="s">
        <v>94</v>
      </c>
      <c r="C35" s="10">
        <v>1</v>
      </c>
      <c r="D35" s="10" t="s">
        <v>3</v>
      </c>
      <c r="E35" s="14"/>
      <c r="F35" s="14">
        <f t="shared" si="7"/>
        <v>0</v>
      </c>
      <c r="G35" s="14"/>
      <c r="H35" s="4"/>
    </row>
    <row r="36" spans="1:8" x14ac:dyDescent="0.25">
      <c r="A36" s="11">
        <v>6</v>
      </c>
      <c r="B36" s="8" t="s">
        <v>26</v>
      </c>
      <c r="C36" s="11"/>
      <c r="D36" s="11"/>
      <c r="E36" s="13"/>
      <c r="F36" s="13"/>
      <c r="G36" s="13">
        <f>SUM(F37:F39)</f>
        <v>0</v>
      </c>
    </row>
    <row r="37" spans="1:8" x14ac:dyDescent="0.25">
      <c r="A37" s="20">
        <v>6.1</v>
      </c>
      <c r="B37" s="19" t="s">
        <v>51</v>
      </c>
      <c r="C37" s="20">
        <v>100.62</v>
      </c>
      <c r="D37" s="20" t="s">
        <v>11</v>
      </c>
      <c r="E37" s="53"/>
      <c r="F37" s="14">
        <f>+E37*C37</f>
        <v>0</v>
      </c>
      <c r="G37" s="18"/>
    </row>
    <row r="38" spans="1:8" ht="30" x14ac:dyDescent="0.25">
      <c r="A38" s="10">
        <v>6.2</v>
      </c>
      <c r="B38" s="9" t="s">
        <v>27</v>
      </c>
      <c r="C38" s="10">
        <v>100.62</v>
      </c>
      <c r="D38" s="10" t="s">
        <v>11</v>
      </c>
      <c r="E38" s="14"/>
      <c r="F38" s="14">
        <f>+E38*C38</f>
        <v>0</v>
      </c>
      <c r="G38" s="14"/>
    </row>
    <row r="39" spans="1:8" s="17" customFormat="1" x14ac:dyDescent="0.25">
      <c r="A39" s="10">
        <v>6.3</v>
      </c>
      <c r="B39" s="9" t="s">
        <v>54</v>
      </c>
      <c r="C39" s="10">
        <v>150</v>
      </c>
      <c r="D39" s="10" t="s">
        <v>11</v>
      </c>
      <c r="E39" s="14"/>
      <c r="F39" s="14">
        <f>+E39*C39</f>
        <v>0</v>
      </c>
      <c r="G39" s="14"/>
      <c r="H39" s="16"/>
    </row>
    <row r="40" spans="1:8" s="5" customFormat="1" x14ac:dyDescent="0.25">
      <c r="A40" s="11">
        <v>7</v>
      </c>
      <c r="B40" s="8" t="s">
        <v>28</v>
      </c>
      <c r="C40" s="11"/>
      <c r="D40" s="11"/>
      <c r="E40" s="13"/>
      <c r="F40" s="13"/>
      <c r="G40" s="13">
        <f>SUM(F41:F45)</f>
        <v>0</v>
      </c>
      <c r="H40" s="4"/>
    </row>
    <row r="41" spans="1:8" ht="45" x14ac:dyDescent="0.25">
      <c r="A41" s="10">
        <v>7.1</v>
      </c>
      <c r="B41" s="9" t="s">
        <v>32</v>
      </c>
      <c r="C41" s="10">
        <v>1</v>
      </c>
      <c r="D41" s="10" t="s">
        <v>3</v>
      </c>
      <c r="E41" s="14"/>
      <c r="F41" s="14">
        <f>+E41*C41</f>
        <v>0</v>
      </c>
      <c r="G41" s="14"/>
    </row>
    <row r="42" spans="1:8" s="5" customFormat="1" x14ac:dyDescent="0.25">
      <c r="A42" s="10">
        <v>7.2</v>
      </c>
      <c r="B42" s="9" t="s">
        <v>52</v>
      </c>
      <c r="C42" s="10">
        <v>200</v>
      </c>
      <c r="D42" s="10" t="s">
        <v>53</v>
      </c>
      <c r="E42" s="14"/>
      <c r="F42" s="14">
        <f t="shared" ref="F42:F45" si="8">+E42*C42</f>
        <v>0</v>
      </c>
      <c r="G42" s="14"/>
      <c r="H42" s="4"/>
    </row>
    <row r="43" spans="1:8" ht="30" x14ac:dyDescent="0.25">
      <c r="A43" s="10">
        <v>7.3</v>
      </c>
      <c r="B43" s="9" t="s">
        <v>33</v>
      </c>
      <c r="C43" s="10">
        <v>3</v>
      </c>
      <c r="D43" s="10" t="s">
        <v>3</v>
      </c>
      <c r="E43" s="14"/>
      <c r="F43" s="14">
        <f t="shared" si="8"/>
        <v>0</v>
      </c>
      <c r="G43" s="14"/>
    </row>
    <row r="44" spans="1:8" ht="75" x14ac:dyDescent="0.25">
      <c r="A44" s="10">
        <v>7.4</v>
      </c>
      <c r="B44" s="9" t="s">
        <v>95</v>
      </c>
      <c r="C44" s="10">
        <v>1</v>
      </c>
      <c r="D44" s="10" t="s">
        <v>3</v>
      </c>
      <c r="E44" s="14"/>
      <c r="F44" s="14">
        <f t="shared" si="8"/>
        <v>0</v>
      </c>
      <c r="G44" s="14"/>
    </row>
    <row r="45" spans="1:8" ht="90" x14ac:dyDescent="0.25">
      <c r="A45" s="10">
        <v>7.5</v>
      </c>
      <c r="B45" s="9" t="s">
        <v>96</v>
      </c>
      <c r="C45" s="10">
        <v>1</v>
      </c>
      <c r="D45" s="10" t="s">
        <v>31</v>
      </c>
      <c r="E45" s="14"/>
      <c r="F45" s="14">
        <f t="shared" si="8"/>
        <v>0</v>
      </c>
      <c r="G45" s="14"/>
    </row>
    <row r="46" spans="1:8" x14ac:dyDescent="0.25">
      <c r="A46" s="11"/>
      <c r="B46" s="8" t="s">
        <v>34</v>
      </c>
      <c r="C46" s="11"/>
      <c r="D46" s="11"/>
      <c r="E46" s="13"/>
      <c r="F46" s="13"/>
      <c r="G46" s="13">
        <f>+G40+G36+G32+G24+G19+G15+G4</f>
        <v>0</v>
      </c>
    </row>
    <row r="47" spans="1:8" x14ac:dyDescent="0.25">
      <c r="A47" s="10"/>
      <c r="B47" s="9"/>
      <c r="C47" s="10"/>
      <c r="D47" s="10"/>
      <c r="E47" s="14"/>
      <c r="F47" s="14"/>
      <c r="G47" s="14"/>
    </row>
    <row r="48" spans="1:8" s="5" customFormat="1" x14ac:dyDescent="0.25">
      <c r="A48" s="10"/>
      <c r="B48" s="9" t="s">
        <v>35</v>
      </c>
      <c r="C48" s="10"/>
      <c r="D48" s="10"/>
      <c r="E48" s="14">
        <v>0.1</v>
      </c>
      <c r="F48" s="14"/>
      <c r="G48" s="55">
        <f>+E48*G46</f>
        <v>0</v>
      </c>
      <c r="H48" s="4"/>
    </row>
    <row r="49" spans="1:11" x14ac:dyDescent="0.25">
      <c r="A49" s="10"/>
      <c r="B49" s="9" t="s">
        <v>36</v>
      </c>
      <c r="C49" s="10"/>
      <c r="D49" s="10"/>
      <c r="E49" s="14">
        <v>4.7500000000000001E-2</v>
      </c>
      <c r="F49" s="14"/>
      <c r="G49" s="55">
        <f>+E49*G46</f>
        <v>0</v>
      </c>
    </row>
    <row r="50" spans="1:11" x14ac:dyDescent="0.25">
      <c r="A50" s="10"/>
      <c r="B50" s="9" t="s">
        <v>37</v>
      </c>
      <c r="C50" s="10"/>
      <c r="D50" s="10"/>
      <c r="E50" s="14">
        <v>0.02</v>
      </c>
      <c r="F50" s="14"/>
      <c r="G50" s="55">
        <f>+E50*G46</f>
        <v>0</v>
      </c>
    </row>
    <row r="51" spans="1:11" x14ac:dyDescent="0.25">
      <c r="A51" s="10"/>
      <c r="B51" s="9" t="s">
        <v>38</v>
      </c>
      <c r="C51" s="10"/>
      <c r="D51" s="10"/>
      <c r="E51" s="14">
        <v>3.5000000000000003E-2</v>
      </c>
      <c r="F51" s="14"/>
      <c r="G51" s="55">
        <f>+E51*G46</f>
        <v>0</v>
      </c>
    </row>
    <row r="52" spans="1:11" x14ac:dyDescent="0.25">
      <c r="A52" s="10"/>
      <c r="B52" s="9" t="s">
        <v>39</v>
      </c>
      <c r="C52" s="10"/>
      <c r="D52" s="10"/>
      <c r="E52" s="14">
        <v>0.01</v>
      </c>
      <c r="F52" s="14"/>
      <c r="G52" s="55">
        <f>G48*E52</f>
        <v>0</v>
      </c>
    </row>
    <row r="53" spans="1:11" x14ac:dyDescent="0.25">
      <c r="A53" s="10"/>
      <c r="B53" s="9" t="s">
        <v>40</v>
      </c>
      <c r="C53" s="10"/>
      <c r="D53" s="10"/>
      <c r="E53" s="14">
        <v>0.18</v>
      </c>
      <c r="F53" s="14"/>
      <c r="G53" s="55">
        <f>+E53*G48</f>
        <v>0</v>
      </c>
    </row>
    <row r="54" spans="1:11" x14ac:dyDescent="0.25">
      <c r="A54" s="10"/>
      <c r="B54" s="9" t="s">
        <v>41</v>
      </c>
      <c r="C54" s="10"/>
      <c r="D54" s="10"/>
      <c r="E54" s="14">
        <v>0.01</v>
      </c>
      <c r="F54" s="14"/>
      <c r="G54" s="55">
        <f>+E54*G46</f>
        <v>0</v>
      </c>
    </row>
    <row r="55" spans="1:11" x14ac:dyDescent="0.25">
      <c r="A55" s="10"/>
      <c r="B55" s="9" t="s">
        <v>42</v>
      </c>
      <c r="C55" s="10"/>
      <c r="D55" s="10"/>
      <c r="E55" s="14">
        <f>5/100</f>
        <v>0.05</v>
      </c>
      <c r="F55" s="14"/>
      <c r="G55" s="55">
        <f>+E55*G46</f>
        <v>0</v>
      </c>
    </row>
    <row r="56" spans="1:11" x14ac:dyDescent="0.25">
      <c r="A56" s="10"/>
      <c r="B56" s="9"/>
      <c r="C56" s="10"/>
      <c r="D56" s="10"/>
      <c r="E56" s="14"/>
      <c r="F56" s="14"/>
      <c r="G56" s="14"/>
    </row>
    <row r="57" spans="1:11" x14ac:dyDescent="0.25">
      <c r="A57" s="11"/>
      <c r="B57" s="8" t="s">
        <v>43</v>
      </c>
      <c r="C57" s="11"/>
      <c r="D57" s="11"/>
      <c r="E57" s="13"/>
      <c r="F57" s="13"/>
      <c r="G57" s="13">
        <f>SUM(G46:G55)</f>
        <v>0</v>
      </c>
      <c r="I57" s="54">
        <f>G57+Bavaro!G35+Santiago!G62</f>
        <v>0</v>
      </c>
      <c r="K57">
        <v>7500</v>
      </c>
    </row>
    <row r="58" spans="1:11" x14ac:dyDescent="0.25">
      <c r="K58">
        <v>247000</v>
      </c>
    </row>
    <row r="59" spans="1:11" s="5" customFormat="1" x14ac:dyDescent="0.25">
      <c r="A59" s="3"/>
      <c r="B59" s="1"/>
      <c r="C59" s="3"/>
      <c r="D59" s="3"/>
      <c r="E59" s="15"/>
      <c r="F59" s="15"/>
      <c r="G59" s="15"/>
      <c r="H59" s="4"/>
      <c r="K59" s="5">
        <v>3500</v>
      </c>
    </row>
    <row r="60" spans="1:11" x14ac:dyDescent="0.25">
      <c r="K60">
        <v>494000</v>
      </c>
    </row>
    <row r="61" spans="1:11" x14ac:dyDescent="0.25">
      <c r="K61">
        <f>SUM(K57:K60)</f>
        <v>752000</v>
      </c>
    </row>
  </sheetData>
  <mergeCells count="1">
    <mergeCell ref="A2:G2"/>
  </mergeCells>
  <pageMargins left="0.7" right="0.7" top="0.75" bottom="0.75" header="0.3" footer="0.3"/>
  <pageSetup scale="74" orientation="portrait" horizontalDpi="4294967295" verticalDpi="4294967295" r:id="rId1"/>
  <rowBreaks count="1" manualBreakCount="1">
    <brk id="29" max="6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4DA-11E5-410F-A6C4-99CE3EFCD4BC}">
  <dimension ref="A1:J38"/>
  <sheetViews>
    <sheetView tabSelected="1" view="pageBreakPreview" zoomScaleNormal="100" zoomScaleSheetLayoutView="100" workbookViewId="0">
      <selection activeCell="I10" sqref="I10"/>
    </sheetView>
  </sheetViews>
  <sheetFormatPr defaultColWidth="11.42578125" defaultRowHeight="15" x14ac:dyDescent="0.25"/>
  <cols>
    <col min="1" max="1" width="11.42578125" style="2"/>
    <col min="2" max="2" width="36.7109375" customWidth="1"/>
    <col min="3" max="4" width="11.42578125" style="3"/>
    <col min="5" max="7" width="11.42578125" style="39"/>
    <col min="8" max="8" width="12.7109375" bestFit="1" customWidth="1"/>
  </cols>
  <sheetData>
    <row r="1" spans="1:7" x14ac:dyDescent="0.25">
      <c r="A1" s="22"/>
      <c r="B1" s="23"/>
      <c r="C1" s="22"/>
      <c r="D1" s="22"/>
      <c r="E1" s="24"/>
      <c r="F1" s="24"/>
      <c r="G1" s="24"/>
    </row>
    <row r="2" spans="1:7" ht="18.75" x14ac:dyDescent="0.3">
      <c r="A2" s="58" t="s">
        <v>115</v>
      </c>
      <c r="B2" s="58"/>
      <c r="C2" s="58"/>
      <c r="D2" s="58"/>
      <c r="E2" s="58"/>
      <c r="F2" s="58"/>
      <c r="G2" s="58"/>
    </row>
    <row r="3" spans="1:7" x14ac:dyDescent="0.25">
      <c r="A3" s="26" t="s">
        <v>0</v>
      </c>
      <c r="B3" s="25" t="s">
        <v>1</v>
      </c>
      <c r="C3" s="26" t="s">
        <v>2</v>
      </c>
      <c r="D3" s="26" t="s">
        <v>3</v>
      </c>
      <c r="E3" s="34" t="s">
        <v>4</v>
      </c>
      <c r="F3" s="34" t="s">
        <v>5</v>
      </c>
      <c r="G3" s="27" t="s">
        <v>6</v>
      </c>
    </row>
    <row r="4" spans="1:7" s="5" customFormat="1" x14ac:dyDescent="0.25">
      <c r="A4" s="48">
        <v>1</v>
      </c>
      <c r="B4" s="32" t="s">
        <v>8</v>
      </c>
      <c r="C4" s="31"/>
      <c r="D4" s="31"/>
      <c r="E4" s="46"/>
      <c r="F4" s="46"/>
      <c r="G4" s="46">
        <f>SUM(F5:F8)</f>
        <v>0</v>
      </c>
    </row>
    <row r="5" spans="1:7" x14ac:dyDescent="0.25">
      <c r="A5" s="49">
        <v>1.1000000000000001</v>
      </c>
      <c r="B5" s="40" t="s">
        <v>83</v>
      </c>
      <c r="C5" s="10">
        <v>66.040000000000006</v>
      </c>
      <c r="D5" s="10" t="s">
        <v>11</v>
      </c>
      <c r="E5" s="36"/>
      <c r="F5" s="36">
        <f>+E5*C5</f>
        <v>0</v>
      </c>
      <c r="G5" s="36"/>
    </row>
    <row r="6" spans="1:7" x14ac:dyDescent="0.25">
      <c r="A6" s="49">
        <v>1.2</v>
      </c>
      <c r="B6" s="40" t="s">
        <v>46</v>
      </c>
      <c r="C6" s="10">
        <v>1</v>
      </c>
      <c r="D6" s="10" t="s">
        <v>31</v>
      </c>
      <c r="E6" s="36"/>
      <c r="F6" s="36">
        <f t="shared" ref="F6:F7" si="0">+E6*C6</f>
        <v>0</v>
      </c>
      <c r="G6" s="36"/>
    </row>
    <row r="7" spans="1:7" ht="15.75" customHeight="1" x14ac:dyDescent="0.25">
      <c r="A7" s="49">
        <v>1.3</v>
      </c>
      <c r="B7" s="40" t="s">
        <v>49</v>
      </c>
      <c r="C7" s="10">
        <v>1</v>
      </c>
      <c r="D7" s="10" t="s">
        <v>31</v>
      </c>
      <c r="E7" s="36"/>
      <c r="F7" s="36">
        <f t="shared" si="0"/>
        <v>0</v>
      </c>
      <c r="G7" s="36"/>
    </row>
    <row r="8" spans="1:7" ht="30" x14ac:dyDescent="0.25">
      <c r="A8" s="49">
        <v>1.4</v>
      </c>
      <c r="B8" s="40" t="s">
        <v>85</v>
      </c>
      <c r="C8" s="10">
        <v>1</v>
      </c>
      <c r="D8" s="10" t="s">
        <v>3</v>
      </c>
      <c r="E8" s="36"/>
      <c r="F8" s="36">
        <f>+E8*C8</f>
        <v>0</v>
      </c>
      <c r="G8" s="36"/>
    </row>
    <row r="9" spans="1:7" s="5" customFormat="1" x14ac:dyDescent="0.25">
      <c r="A9" s="50">
        <v>2</v>
      </c>
      <c r="B9" s="12" t="s">
        <v>65</v>
      </c>
      <c r="C9" s="11"/>
      <c r="D9" s="11"/>
      <c r="E9" s="35"/>
      <c r="F9" s="35"/>
      <c r="G9" s="35">
        <f>SUM(F10:F11)</f>
        <v>0</v>
      </c>
    </row>
    <row r="10" spans="1:7" x14ac:dyDescent="0.25">
      <c r="A10" s="49">
        <v>2.1</v>
      </c>
      <c r="B10" s="40" t="s">
        <v>77</v>
      </c>
      <c r="C10" s="10">
        <v>41.5</v>
      </c>
      <c r="D10" s="10" t="s">
        <v>64</v>
      </c>
      <c r="E10" s="36"/>
      <c r="F10" s="36">
        <f>+E10*C10</f>
        <v>0</v>
      </c>
      <c r="G10" s="36"/>
    </row>
    <row r="11" spans="1:7" x14ac:dyDescent="0.25">
      <c r="A11" s="49">
        <v>2.2000000000000002</v>
      </c>
      <c r="B11" s="40" t="s">
        <v>67</v>
      </c>
      <c r="C11" s="10">
        <v>50.29</v>
      </c>
      <c r="D11" s="10" t="s">
        <v>11</v>
      </c>
      <c r="E11" s="36"/>
      <c r="F11" s="36">
        <f t="shared" ref="F11" si="1">+E11*C11</f>
        <v>0</v>
      </c>
      <c r="G11" s="36"/>
    </row>
    <row r="12" spans="1:7" s="5" customFormat="1" x14ac:dyDescent="0.25">
      <c r="A12" s="50">
        <v>3</v>
      </c>
      <c r="B12" s="41" t="s">
        <v>26</v>
      </c>
      <c r="C12" s="11"/>
      <c r="D12" s="11"/>
      <c r="E12" s="35"/>
      <c r="F12" s="35"/>
      <c r="G12" s="35">
        <f>SUM(F13:F15)</f>
        <v>0</v>
      </c>
    </row>
    <row r="13" spans="1:7" x14ac:dyDescent="0.25">
      <c r="A13" s="49">
        <v>3.1</v>
      </c>
      <c r="B13" s="42" t="s">
        <v>55</v>
      </c>
      <c r="C13" s="10">
        <v>87.1</v>
      </c>
      <c r="D13" s="10" t="s">
        <v>11</v>
      </c>
      <c r="E13" s="36"/>
      <c r="F13" s="36">
        <f>+E13*C13</f>
        <v>0</v>
      </c>
      <c r="G13" s="36"/>
    </row>
    <row r="14" spans="1:7" ht="30" x14ac:dyDescent="0.25">
      <c r="A14" s="49">
        <v>3.2</v>
      </c>
      <c r="B14" s="40" t="s">
        <v>27</v>
      </c>
      <c r="C14" s="10">
        <v>87.1</v>
      </c>
      <c r="D14" s="10" t="s">
        <v>11</v>
      </c>
      <c r="E14" s="36"/>
      <c r="F14" s="36">
        <f>+E14*C14</f>
        <v>0</v>
      </c>
      <c r="G14" s="36"/>
    </row>
    <row r="15" spans="1:7" x14ac:dyDescent="0.25">
      <c r="A15" s="49">
        <v>3.3</v>
      </c>
      <c r="B15" s="40" t="s">
        <v>76</v>
      </c>
      <c r="C15" s="10">
        <v>4.1500000000000004</v>
      </c>
      <c r="D15" s="10" t="s">
        <v>11</v>
      </c>
      <c r="E15" s="36"/>
      <c r="F15" s="36">
        <f>+E15*C15</f>
        <v>0</v>
      </c>
      <c r="G15" s="36"/>
    </row>
    <row r="16" spans="1:7" s="5" customFormat="1" x14ac:dyDescent="0.25">
      <c r="A16" s="50">
        <v>4</v>
      </c>
      <c r="B16" s="12" t="s">
        <v>20</v>
      </c>
      <c r="C16" s="11"/>
      <c r="D16" s="11"/>
      <c r="E16" s="35"/>
      <c r="F16" s="35"/>
      <c r="G16" s="35">
        <f>SUM(F17:F18)</f>
        <v>0</v>
      </c>
    </row>
    <row r="17" spans="1:10" ht="60" x14ac:dyDescent="0.25">
      <c r="A17" s="49">
        <v>4.0999999999999996</v>
      </c>
      <c r="B17" s="40" t="s">
        <v>97</v>
      </c>
      <c r="C17" s="10">
        <v>4</v>
      </c>
      <c r="D17" s="10" t="s">
        <v>3</v>
      </c>
      <c r="E17" s="36"/>
      <c r="F17" s="36">
        <f>+E17*C17</f>
        <v>0</v>
      </c>
      <c r="G17" s="36"/>
    </row>
    <row r="18" spans="1:10" ht="30" x14ac:dyDescent="0.25">
      <c r="A18" s="49">
        <v>4.2</v>
      </c>
      <c r="B18" s="40" t="s">
        <v>21</v>
      </c>
      <c r="C18" s="10">
        <v>9</v>
      </c>
      <c r="D18" s="10" t="s">
        <v>3</v>
      </c>
      <c r="E18" s="36"/>
      <c r="F18" s="36">
        <f>+E18*C18</f>
        <v>0</v>
      </c>
      <c r="G18" s="36"/>
    </row>
    <row r="19" spans="1:10" s="5" customFormat="1" ht="30" x14ac:dyDescent="0.25">
      <c r="A19" s="50">
        <v>5</v>
      </c>
      <c r="B19" s="12" t="s">
        <v>72</v>
      </c>
      <c r="C19" s="11"/>
      <c r="D19" s="11"/>
      <c r="E19" s="35"/>
      <c r="F19" s="35"/>
      <c r="G19" s="35">
        <f>SUM(F20:F23)</f>
        <v>0</v>
      </c>
    </row>
    <row r="20" spans="1:10" ht="60" x14ac:dyDescent="0.25">
      <c r="A20" s="49">
        <v>5.0999999999999996</v>
      </c>
      <c r="B20" s="40" t="s">
        <v>98</v>
      </c>
      <c r="C20" s="10">
        <v>1</v>
      </c>
      <c r="D20" s="10" t="s">
        <v>3</v>
      </c>
      <c r="E20" s="36"/>
      <c r="F20" s="36">
        <f>+E20*C20</f>
        <v>0</v>
      </c>
      <c r="G20" s="36"/>
    </row>
    <row r="21" spans="1:10" ht="30" x14ac:dyDescent="0.25">
      <c r="A21" s="49">
        <v>5.2</v>
      </c>
      <c r="B21" s="40" t="s">
        <v>84</v>
      </c>
      <c r="C21" s="10">
        <f>6.25*2.6</f>
        <v>16.25</v>
      </c>
      <c r="D21" s="10" t="s">
        <v>11</v>
      </c>
      <c r="E21" s="36"/>
      <c r="F21" s="36">
        <f>+E21*C21</f>
        <v>0</v>
      </c>
      <c r="G21" s="36"/>
    </row>
    <row r="22" spans="1:10" x14ac:dyDescent="0.25">
      <c r="A22" s="49">
        <v>5.3</v>
      </c>
      <c r="B22" s="21" t="s">
        <v>87</v>
      </c>
      <c r="C22" s="10">
        <f>5.35*2</f>
        <v>10.7</v>
      </c>
      <c r="D22" s="10" t="s">
        <v>64</v>
      </c>
      <c r="E22" s="36"/>
      <c r="F22" s="36">
        <f>+E22*C22</f>
        <v>0</v>
      </c>
      <c r="G22" s="36"/>
    </row>
    <row r="23" spans="1:10" ht="30" x14ac:dyDescent="0.25">
      <c r="A23" s="49">
        <v>5.4</v>
      </c>
      <c r="B23" s="9" t="s">
        <v>111</v>
      </c>
      <c r="C23" s="10">
        <v>1</v>
      </c>
      <c r="D23" s="10" t="s">
        <v>47</v>
      </c>
      <c r="E23" s="36"/>
      <c r="F23" s="36">
        <f>+E23*C23</f>
        <v>0</v>
      </c>
      <c r="G23" s="36"/>
    </row>
    <row r="24" spans="1:10" s="5" customFormat="1" x14ac:dyDescent="0.25">
      <c r="A24" s="50"/>
      <c r="B24" s="12" t="s">
        <v>34</v>
      </c>
      <c r="C24" s="11"/>
      <c r="D24" s="11"/>
      <c r="E24" s="35"/>
      <c r="F24" s="35"/>
      <c r="G24" s="35">
        <f>+G19+G16+G12+G9+G4</f>
        <v>0</v>
      </c>
    </row>
    <row r="25" spans="1:10" x14ac:dyDescent="0.25">
      <c r="A25" s="49"/>
      <c r="B25" s="40"/>
      <c r="C25" s="10"/>
      <c r="D25" s="10"/>
      <c r="E25" s="36"/>
      <c r="F25" s="36"/>
      <c r="G25" s="36"/>
    </row>
    <row r="26" spans="1:10" x14ac:dyDescent="0.25">
      <c r="A26" s="49"/>
      <c r="B26" s="40" t="s">
        <v>35</v>
      </c>
      <c r="C26" s="10"/>
      <c r="D26" s="10"/>
      <c r="E26" s="36">
        <v>0.1</v>
      </c>
      <c r="F26" s="36"/>
      <c r="G26" s="36">
        <f>+G24*E26</f>
        <v>0</v>
      </c>
    </row>
    <row r="27" spans="1:10" x14ac:dyDescent="0.25">
      <c r="A27" s="49"/>
      <c r="B27" s="40" t="s">
        <v>36</v>
      </c>
      <c r="C27" s="10"/>
      <c r="D27" s="10"/>
      <c r="E27" s="36">
        <v>4.7500000000000001E-2</v>
      </c>
      <c r="F27" s="36"/>
      <c r="G27" s="36">
        <f>+G24*E27</f>
        <v>0</v>
      </c>
      <c r="J27">
        <f>6.25-0.9</f>
        <v>5.35</v>
      </c>
    </row>
    <row r="28" spans="1:10" x14ac:dyDescent="0.25">
      <c r="A28" s="49"/>
      <c r="B28" s="40" t="s">
        <v>37</v>
      </c>
      <c r="C28" s="10"/>
      <c r="D28" s="10"/>
      <c r="E28" s="36">
        <v>0.02</v>
      </c>
      <c r="F28" s="36"/>
      <c r="G28" s="36">
        <f>+G24*E28</f>
        <v>0</v>
      </c>
    </row>
    <row r="29" spans="1:10" x14ac:dyDescent="0.25">
      <c r="A29" s="49"/>
      <c r="B29" s="40" t="s">
        <v>38</v>
      </c>
      <c r="C29" s="10"/>
      <c r="D29" s="10"/>
      <c r="E29" s="36">
        <v>3.5000000000000003E-2</v>
      </c>
      <c r="F29" s="36"/>
      <c r="G29" s="36">
        <f>+G24*E29</f>
        <v>0</v>
      </c>
    </row>
    <row r="30" spans="1:10" x14ac:dyDescent="0.25">
      <c r="A30" s="49"/>
      <c r="B30" s="40" t="s">
        <v>39</v>
      </c>
      <c r="C30" s="10"/>
      <c r="D30" s="10"/>
      <c r="E30" s="36">
        <v>0.01</v>
      </c>
      <c r="F30" s="36"/>
      <c r="G30" s="36">
        <f>+G26*E30</f>
        <v>0</v>
      </c>
    </row>
    <row r="31" spans="1:10" x14ac:dyDescent="0.25">
      <c r="A31" s="49"/>
      <c r="B31" s="40" t="s">
        <v>40</v>
      </c>
      <c r="C31" s="10"/>
      <c r="D31" s="10"/>
      <c r="E31" s="36">
        <v>0.18</v>
      </c>
      <c r="F31" s="36"/>
      <c r="G31" s="36">
        <f>+G26*E31</f>
        <v>0</v>
      </c>
    </row>
    <row r="32" spans="1:10" x14ac:dyDescent="0.25">
      <c r="A32" s="49"/>
      <c r="B32" s="40" t="s">
        <v>41</v>
      </c>
      <c r="C32" s="10"/>
      <c r="D32" s="10"/>
      <c r="E32" s="36">
        <v>0.01</v>
      </c>
      <c r="F32" s="36"/>
      <c r="G32" s="36">
        <f>+G24*E32</f>
        <v>0</v>
      </c>
    </row>
    <row r="33" spans="1:9" x14ac:dyDescent="0.25">
      <c r="A33" s="49"/>
      <c r="B33" s="40" t="s">
        <v>42</v>
      </c>
      <c r="C33" s="10"/>
      <c r="D33" s="10"/>
      <c r="E33" s="36">
        <f>5/100</f>
        <v>0.05</v>
      </c>
      <c r="F33" s="36"/>
      <c r="G33" s="36">
        <f>+G24*E33</f>
        <v>0</v>
      </c>
    </row>
    <row r="34" spans="1:9" x14ac:dyDescent="0.25">
      <c r="A34" s="49"/>
      <c r="B34" s="40"/>
      <c r="C34" s="10"/>
      <c r="D34" s="10"/>
      <c r="E34" s="36"/>
      <c r="F34" s="36"/>
      <c r="G34" s="36"/>
    </row>
    <row r="35" spans="1:9" s="5" customFormat="1" x14ac:dyDescent="0.25">
      <c r="A35" s="50"/>
      <c r="B35" s="12" t="s">
        <v>43</v>
      </c>
      <c r="C35" s="11"/>
      <c r="D35" s="11"/>
      <c r="E35" s="35"/>
      <c r="F35" s="35"/>
      <c r="G35" s="35">
        <f>SUM(G24:G34)</f>
        <v>0</v>
      </c>
    </row>
    <row r="38" spans="1:9" x14ac:dyDescent="0.25">
      <c r="H38" s="57"/>
      <c r="I38" s="57"/>
    </row>
  </sheetData>
  <mergeCells count="1">
    <mergeCell ref="A2:G2"/>
  </mergeCells>
  <pageMargins left="0.7" right="0.7" top="0.75" bottom="0.75" header="0.3" footer="0.3"/>
  <pageSetup scale="85" orientation="portrait" horizontalDpi="4294967295" verticalDpi="4294967295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Santiago</vt:lpstr>
      <vt:lpstr>Puerto Plata</vt:lpstr>
      <vt:lpstr>Bavaro</vt:lpstr>
      <vt:lpstr>Bavaro!Print_Area</vt:lpstr>
      <vt:lpstr>'Puerto Plata'!Print_Area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ACEVEDO</dc:creator>
  <cp:lastModifiedBy>Jennifer Gomez</cp:lastModifiedBy>
  <cp:lastPrinted>2019-03-14T14:31:55Z</cp:lastPrinted>
  <dcterms:created xsi:type="dcterms:W3CDTF">2018-12-07T23:24:58Z</dcterms:created>
  <dcterms:modified xsi:type="dcterms:W3CDTF">2019-03-18T15:45:13Z</dcterms:modified>
</cp:coreProperties>
</file>