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PROCESOS DE COMPRA 2020\Año 2021\4. Comparación precios\TSS-CCC-CP-2021-0021 Adecuación oficina San Francisco\"/>
    </mc:Choice>
  </mc:AlternateContent>
  <bookViews>
    <workbookView xWindow="-120" yWindow="-120" windowWidth="20730" windowHeight="11760"/>
  </bookViews>
  <sheets>
    <sheet name="LOCAL SFM GALERIA 56 (2)" sheetId="3" r:id="rId1"/>
  </sheets>
  <definedNames>
    <definedName name="_xlnm.Print_Area" localSheetId="0">'LOCAL SFM GALERIA 56 (2)'!$A$1:$G$93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3" l="1"/>
  <c r="D23" i="3" l="1"/>
  <c r="F23" i="3" s="1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A57" i="3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F56" i="3"/>
  <c r="A56" i="3"/>
  <c r="F54" i="3"/>
  <c r="F53" i="3"/>
  <c r="F52" i="3"/>
  <c r="F51" i="3"/>
  <c r="A51" i="3"/>
  <c r="A52" i="3" s="1"/>
  <c r="A53" i="3" s="1"/>
  <c r="A54" i="3" s="1"/>
  <c r="F48" i="3"/>
  <c r="F47" i="3"/>
  <c r="F46" i="3"/>
  <c r="F45" i="3"/>
  <c r="F44" i="3"/>
  <c r="F43" i="3"/>
  <c r="F42" i="3"/>
  <c r="F41" i="3"/>
  <c r="F40" i="3"/>
  <c r="F39" i="3"/>
  <c r="D39" i="3"/>
  <c r="F38" i="3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F37" i="3"/>
  <c r="A37" i="3"/>
  <c r="F35" i="3"/>
  <c r="D34" i="3"/>
  <c r="F34" i="3" s="1"/>
  <c r="D33" i="3"/>
  <c r="F33" i="3" s="1"/>
  <c r="F32" i="3"/>
  <c r="F31" i="3"/>
  <c r="F30" i="3"/>
  <c r="F29" i="3"/>
  <c r="F28" i="3"/>
  <c r="F27" i="3"/>
  <c r="A27" i="3"/>
  <c r="A28" i="3" s="1"/>
  <c r="A29" i="3" s="1"/>
  <c r="A30" i="3" s="1"/>
  <c r="A31" i="3" s="1"/>
  <c r="A32" i="3" s="1"/>
  <c r="A33" i="3" s="1"/>
  <c r="A34" i="3" s="1"/>
  <c r="A35" i="3" s="1"/>
  <c r="F25" i="3"/>
  <c r="F24" i="3"/>
  <c r="F22" i="3"/>
  <c r="F21" i="3"/>
  <c r="D21" i="3"/>
  <c r="F20" i="3"/>
  <c r="F19" i="3"/>
  <c r="A19" i="3"/>
  <c r="A20" i="3" s="1"/>
  <c r="A21" i="3" s="1"/>
  <c r="A22" i="3" s="1"/>
  <c r="A23" i="3" s="1"/>
  <c r="A24" i="3" s="1"/>
  <c r="A25" i="3" s="1"/>
  <c r="F17" i="3"/>
  <c r="D17" i="3"/>
  <c r="F16" i="3"/>
  <c r="A16" i="3"/>
  <c r="A17" i="3" s="1"/>
  <c r="D15" i="3"/>
  <c r="F15" i="3" s="1"/>
  <c r="A15" i="3"/>
  <c r="F13" i="3"/>
  <c r="F12" i="3"/>
  <c r="D11" i="3"/>
  <c r="F11" i="3" s="1"/>
  <c r="F10" i="3"/>
  <c r="D10" i="3"/>
  <c r="A10" i="3"/>
  <c r="A11" i="3" s="1"/>
  <c r="D9" i="3"/>
  <c r="F9" i="3" s="1"/>
  <c r="A9" i="3"/>
  <c r="F7" i="3"/>
  <c r="G6" i="3" s="1"/>
  <c r="A7" i="3"/>
  <c r="G14" i="3" l="1"/>
  <c r="G26" i="3"/>
  <c r="G50" i="3"/>
  <c r="G36" i="3"/>
  <c r="G18" i="3"/>
  <c r="G8" i="3"/>
  <c r="G55" i="3"/>
  <c r="A12" i="3"/>
  <c r="A13" i="3" s="1"/>
  <c r="G78" i="3" l="1"/>
  <c r="G81" i="3" s="1"/>
  <c r="G83" i="3" l="1"/>
  <c r="G82" i="3"/>
  <c r="G84" i="3"/>
  <c r="G85" i="3"/>
  <c r="G88" i="3"/>
  <c r="G86" i="3"/>
  <c r="G87" i="3"/>
  <c r="G89" i="3" l="1"/>
  <c r="G91" i="3" s="1"/>
</calcChain>
</file>

<file path=xl/sharedStrings.xml><?xml version="1.0" encoding="utf-8"?>
<sst xmlns="http://schemas.openxmlformats.org/spreadsheetml/2006/main" count="159" uniqueCount="105">
  <si>
    <t>Preparacion  del área,  revision
eléctricas  y sanitarias, revision del espacio fisico. Replanteo del diseno, etc.</t>
  </si>
  <si>
    <t>Suministro e instalacion de muro de Denglas con estructura metalica galvanizada  de 2 1/2" y planchas de 1/2" doble cara, con aislante Termo‐Acustico de densidad = 10, Resanado, para Dintar. E: 0.15cm</t>
  </si>
  <si>
    <t>Suministro e instalacion de fascia en Sheetrock con estructura metélica, galvanizada de 2 1/2" y planchas de 1/2"  ( 0,15 x 0,30 )</t>
  </si>
  <si>
    <t>ML</t>
  </si>
  <si>
    <t>M2</t>
  </si>
  <si>
    <t>Pintura acrilica blanco 00 a dos
manos en interior, Incluye pintura y m/o.</t>
  </si>
  <si>
    <t>Pintura satinada blanca a dos manos en pared . Include pintura y m/o</t>
  </si>
  <si>
    <t>Pintura Satinada  Color Institucional a dos manos  Incluye pintura y m/o.</t>
  </si>
  <si>
    <t>Instalación divisiones  de aluminio y vidrio laminado
de 1/4" c/u. Incluye anclajes, conexién. Material P40. Sellado con masilla WURTH.</t>
  </si>
  <si>
    <t>Masillado de paredes, producto de reparacion de ranuras</t>
  </si>
  <si>
    <t>p.a.</t>
  </si>
  <si>
    <t xml:space="preserve">Laminado tipo frost color neutral gris para puertas flotantes, correderas  y panos fijos en general. </t>
  </si>
  <si>
    <t>UND</t>
  </si>
  <si>
    <t>Suministro e instalacion Dispensador Papel de Baño</t>
  </si>
  <si>
    <t>Suministro e instalación Dispensador Papel Toalla</t>
  </si>
  <si>
    <t>Suministro e instalación Dispensador Jabon Liquido</t>
  </si>
  <si>
    <t xml:space="preserve">Reparación de ranuras Sanitarias y Electricas </t>
  </si>
  <si>
    <t>P.A</t>
  </si>
  <si>
    <t>Suministro e Instalacion de Lamparas
Tipo Plafon 2x4 LED</t>
  </si>
  <si>
    <t>Suministro e Instalacion de Ojo de Buey de 2 pulg LED</t>
  </si>
  <si>
    <t>Suministro e Instalacion Interruptor Sencillo con Sensor</t>
  </si>
  <si>
    <t>Suministro e instalacion de plafon vinyl yeso 2x 2x 1/2 para techos instalado con refuerzos internos y suspensiones metalicas  galvanizadas, color blanco.</t>
  </si>
  <si>
    <t>DIVISIONES LIGERAS</t>
  </si>
  <si>
    <t>Suministro e instalacion de plafon PVC para techos en baños instalado 2 x 2 con refuerzos intemos y suspensiones metalicas galvanizadas, color blanco y
esquineros.</t>
  </si>
  <si>
    <t>Insatalacion puertas madera chapada color gris. Incluye anclajes, conexion, bisagras, llavin de bola  para baño color plateado.</t>
  </si>
  <si>
    <t xml:space="preserve">lnstalación puertas flotantes en vidrio templado de 1/2". Incluye  anclajes, conexión, cierres , bisagras,   conectores, tiradores de 14" inox </t>
  </si>
  <si>
    <t>Puerta Doble Flotante incluye transon fijo superior  en vidrio templado de 1/2, considerar anclajes y
Automatizacion con sensor</t>
  </si>
  <si>
    <t>Suministro e instalación de protectores enrollable en puertas y cristales exteriores Automatizado con control remoto</t>
  </si>
  <si>
    <t>Conexion e instalacion Inodoro bajo consumo doble descarga. tuberias y m/o.</t>
  </si>
  <si>
    <t>Suministro e Instalacion de Lamparas
Tipo Plafon 2x2 LED  48W 6500K-BL</t>
  </si>
  <si>
    <t xml:space="preserve">Suministro e Instalacion Interruptor Doble </t>
  </si>
  <si>
    <t>Instalacion de panel de distribucion de Ups</t>
  </si>
  <si>
    <t>Suministro e Instalacion Control de Acceso</t>
  </si>
  <si>
    <t>Suministro e Instalacion Salida de DATA</t>
  </si>
  <si>
    <t xml:space="preserve">Suministro e Instalacion Revestimiento Ceramica en
Baños 20 cmx50 cm(8"x20") blanca brillante a colocarse trabadas </t>
  </si>
  <si>
    <t>Suministro e Instalacion Unidad de AA   incluye bomba de desague ( Fan Coil Tipo Cassette 36,000 BTU) se cubicaran contra factura</t>
  </si>
  <si>
    <t>unidades de AA minisplit inv. 12000 BTU se cubicaran contra factura</t>
  </si>
  <si>
    <t>Mesa Plegable Importada, de 30 x 72", tope en resina plástica color crema y patas tubular color negro, garantía de seis (6) meses</t>
  </si>
  <si>
    <t>Silla plegable de resina plástica y tubular negra, garantía de seis (6) meses</t>
  </si>
  <si>
    <t>sillón gerencial, espaldar medio en tela de malla color negro y con brazos ajustables, con soporte lumbar, ergonómico, garantía de treinta y seis (36) meses, soportan hasta 250 lbs</t>
  </si>
  <si>
    <t>Silla visita en tela negra, diseño minimalista estructura cromada, espaldar plástico negro, soporta hasta 200 libras garantía de un ano sobre defectos de fabricación</t>
  </si>
  <si>
    <t xml:space="preserve">Escritorios de 28" x 48", tope preferiblemente blanco con líneas azules con estructura y frente plateado, Garantía de dos (2) años </t>
  </si>
  <si>
    <r>
      <t>Readecuacion Oficina</t>
    </r>
    <r>
      <rPr>
        <b/>
        <sz val="10"/>
        <rFont val="Calibri"/>
        <family val="2"/>
      </rPr>
      <t xml:space="preserve"> </t>
    </r>
    <r>
      <rPr>
        <b/>
        <sz val="10"/>
        <rFont val="Calibri"/>
        <family val="1"/>
      </rPr>
      <t xml:space="preserve"> San Francisco de Macoris (80 M2 Local Comercila ) GALERIA 56 4TO PISO</t>
    </r>
  </si>
  <si>
    <r>
      <rPr>
        <b/>
        <sz val="10"/>
        <rFont val="Calibri"/>
        <family val="1"/>
      </rPr>
      <t>PRESUPUESTO</t>
    </r>
  </si>
  <si>
    <r>
      <rPr>
        <b/>
        <sz val="10"/>
        <rFont val="Calibri"/>
        <family val="1"/>
      </rPr>
      <t>No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</si>
  <si>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</si>
  <si>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UND</t>
    </r>
  </si>
  <si>
    <r>
      <rPr>
        <b/>
        <sz val="10"/>
        <rFont val="Calibri"/>
        <family val="1"/>
      </rPr>
      <t>CANT.</t>
    </r>
  </si>
  <si>
    <r>
      <rPr>
        <b/>
        <sz val="10"/>
        <rFont val="Calibri"/>
        <family val="1"/>
      </rPr>
      <t>PRECIO</t>
    </r>
  </si>
  <si>
    <r>
      <rPr>
        <b/>
        <sz val="10"/>
        <rFont val="Calibri"/>
        <family val="1"/>
      </rPr>
      <t>COSTO</t>
    </r>
  </si>
  <si>
    <r>
      <rPr>
        <b/>
        <sz val="10"/>
        <rFont val="Calibri"/>
        <family val="1"/>
      </rPr>
      <t>SUB‐TOTAL</t>
    </r>
  </si>
  <si>
    <r>
      <rPr>
        <b/>
        <sz val="10"/>
        <rFont val="Calibri"/>
        <family val="1"/>
      </rPr>
      <t>PRELIMINARES</t>
    </r>
  </si>
  <si>
    <r>
      <rPr>
        <sz val="10"/>
        <rFont val="Calibri"/>
        <family val="1"/>
      </rPr>
      <t>M2</t>
    </r>
  </si>
  <si>
    <r>
      <t>Registros para salidas de A/A y retornos de 12“ x 12"</t>
    </r>
    <r>
      <rPr>
        <sz val="10"/>
        <rFont val="Calibri"/>
        <family val="2"/>
      </rPr>
      <t xml:space="preserve"> no incluye rejilla </t>
    </r>
  </si>
  <si>
    <r>
      <rPr>
        <sz val="10"/>
        <rFont val="Calibri"/>
        <family val="1"/>
      </rPr>
      <t>UND</t>
    </r>
  </si>
  <si>
    <r>
      <rPr>
        <b/>
        <sz val="10"/>
        <rFont val="Calibri"/>
        <family val="1"/>
      </rPr>
      <t>TERMINACION GENERAL</t>
    </r>
  </si>
  <si>
    <r>
      <rPr>
        <b/>
        <sz val="10"/>
        <rFont val="Calibri"/>
        <family val="1"/>
      </rPr>
      <t>PUERTAS Y CRISTALES</t>
    </r>
  </si>
  <si>
    <r>
      <rPr>
        <sz val="10"/>
        <rFont val="Calibri"/>
        <family val="1"/>
      </rPr>
      <t>p2</t>
    </r>
  </si>
  <si>
    <r>
      <rPr>
        <sz val="10"/>
        <rFont val="Calibri"/>
        <family val="1"/>
      </rPr>
      <t>P.A</t>
    </r>
  </si>
  <si>
    <r>
      <rPr>
        <b/>
        <sz val="10"/>
        <rFont val="Calibri"/>
        <family val="1"/>
      </rPr>
      <t>INSTALACIONES SANITARIAS</t>
    </r>
  </si>
  <si>
    <r>
      <rPr>
        <b/>
        <sz val="10"/>
        <rFont val="Calibri"/>
        <family val="1"/>
      </rPr>
      <t>INSTALACIONES ELECTRICAS</t>
    </r>
  </si>
  <si>
    <t>Suministro e Instalacion Salida de UPS</t>
  </si>
  <si>
    <t>Suministro e Instalacion Salida de Tomacorriente</t>
  </si>
  <si>
    <t>Distribucion de salidas que alimentan usuarios de Ups</t>
  </si>
  <si>
    <r>
      <rPr>
        <b/>
        <sz val="10"/>
        <rFont val="Calibri"/>
        <family val="1"/>
      </rPr>
      <t>INSTALACIONES REDES LAN</t>
    </r>
  </si>
  <si>
    <r>
      <rPr>
        <sz val="10"/>
        <rFont val="Calibri"/>
        <family val="1"/>
      </rPr>
      <t>Alimentacion e Interconexion Certificada</t>
    </r>
  </si>
  <si>
    <r>
      <rPr>
        <sz val="10"/>
        <rFont val="Calibri"/>
        <family val="1"/>
      </rPr>
      <t>Suministro e Instalacion Camaras de Seguridad</t>
    </r>
  </si>
  <si>
    <r>
      <rPr>
        <sz val="10"/>
        <rFont val="Calibri"/>
        <family val="1"/>
      </rPr>
      <t>Limpieza general y limpieza final.</t>
    </r>
  </si>
  <si>
    <r>
      <rPr>
        <sz val="10"/>
        <rFont val="Calibri"/>
        <family val="1"/>
      </rPr>
      <t>Fumigacion</t>
    </r>
  </si>
  <si>
    <r>
      <rPr>
        <b/>
        <sz val="10"/>
        <rFont val="Calibri"/>
        <family val="1"/>
      </rPr>
      <t>SUB‐TOTAL  GENERAL DE COSTOS DIRECTO</t>
    </r>
  </si>
  <si>
    <r>
      <rPr>
        <b/>
        <sz val="10"/>
        <rFont val="Calibri"/>
        <family val="1"/>
      </rPr>
      <t>GASTOS INDIRECTOS</t>
    </r>
  </si>
  <si>
    <r>
      <rPr>
        <sz val="10"/>
        <rFont val="Calibri"/>
        <family val="1"/>
      </rPr>
      <t>Dirección Técnica</t>
    </r>
  </si>
  <si>
    <r>
      <rPr>
        <sz val="10"/>
        <rFont val="Calibri"/>
        <family val="1"/>
      </rPr>
      <t>Gastos Administrativos</t>
    </r>
  </si>
  <si>
    <r>
      <rPr>
        <sz val="10"/>
        <rFont val="Calibri"/>
        <family val="1"/>
      </rPr>
      <t>Seguro y Fianzas</t>
    </r>
  </si>
  <si>
    <r>
      <rPr>
        <sz val="10"/>
        <rFont val="Calibri"/>
        <family val="1"/>
      </rPr>
      <t>Ley 686</t>
    </r>
  </si>
  <si>
    <r>
      <rPr>
        <sz val="10"/>
        <rFont val="Calibri"/>
        <family val="1"/>
      </rPr>
      <t>Transporte</t>
    </r>
  </si>
  <si>
    <r>
      <rPr>
        <sz val="10"/>
        <rFont val="Calibri"/>
        <family val="1"/>
      </rPr>
      <t>Imprevistos</t>
    </r>
  </si>
  <si>
    <r>
      <rPr>
        <sz val="10"/>
        <rFont val="Calibri"/>
        <family val="1"/>
      </rPr>
      <t>18% ITBIS A Dirección Técnica</t>
    </r>
  </si>
  <si>
    <r>
      <rPr>
        <sz val="10"/>
        <rFont val="Calibri"/>
        <family val="1"/>
      </rPr>
      <t>CODIA</t>
    </r>
  </si>
  <si>
    <r>
      <rPr>
        <b/>
        <sz val="10"/>
        <rFont val="Calibri"/>
        <family val="1"/>
      </rPr>
      <t>SUB‐TOTAL GASTOS INDIRECTOS</t>
    </r>
  </si>
  <si>
    <r>
      <rPr>
        <b/>
        <sz val="10"/>
        <rFont val="Calibri"/>
        <family val="1"/>
      </rPr>
      <t>TOTAL GENERAL</t>
    </r>
  </si>
  <si>
    <r>
      <rPr>
        <sz val="10"/>
        <rFont val="Calibri"/>
        <family val="1"/>
      </rPr>
      <t>Preparado Por:</t>
    </r>
  </si>
  <si>
    <t xml:space="preserve">Conexión e instalación cocina completa. Incluye fregadero 0. 40 x 0.40, tuberias, griferia eco , gabinete de piso, gabinete aereo, tope en granito  y  m/o </t>
  </si>
  <si>
    <t xml:space="preserve">Suministro e Instalacion de mueble en madera hidrofuga  0,90 ancho con Lavamanos en Baño
incluyen Llave Push y Espejo </t>
  </si>
  <si>
    <t>retornos tope del mismo tono que los escritorios, pata en paral tubular redondo, función izquierda o derecha , Garantía de dos (2) años</t>
  </si>
  <si>
    <t>silla para recepción ergonómica con ruedas para computadora Asiento y respaldo tapizado
•	Color negro</t>
  </si>
  <si>
    <t>Mesa de reuniones, redonda  para 4
personas, 40"  de Diametro y  29" de Altura Garantia de dos (2) años</t>
  </si>
  <si>
    <t>Credenza de 2 puertas corredizas, , Med:16" x 63" x 29", Garantía de dos (2) años</t>
  </si>
  <si>
    <t>Archivo de 3 Gabetas</t>
  </si>
  <si>
    <t xml:space="preserve">Archivo Lateral de  2 Gabetas </t>
  </si>
  <si>
    <t>Armario de oficina 185cm alto, 80cm ancho y 42cm fondo con puertas con llave (dos unidades), y 4 estante interior (3 regulables y uno fijo refuerzo) todos de 25mm grosor.</t>
  </si>
  <si>
    <t>Caunter pequeño , ver Ficha</t>
  </si>
  <si>
    <t>Letrero Exterior: Letrero (168 x 30) pulg. / ACM con logo retro Iluminado</t>
  </si>
  <si>
    <t>Señalética: Suspender (colgantes) para interior: Área Juridica, Auditoria Interna, recepción y Atención al Usuario / 24 x 12 pulg.</t>
  </si>
  <si>
    <t xml:space="preserve">Señalética: Letrero en Sintra para extintores, baño, cuarto de tecnologia, cocina, archivo vivo y suministro </t>
  </si>
  <si>
    <t xml:space="preserve">Caja de Seguridad  ( Ver Ficha) </t>
  </si>
  <si>
    <t xml:space="preserve">Señalética Estaciones  ( Ver Ficha) </t>
  </si>
  <si>
    <r>
      <rPr>
        <b/>
        <sz val="10"/>
        <rFont val="Calibri"/>
        <family val="1"/>
      </rPr>
      <t>MISCELANEOS</t>
    </r>
    <r>
      <rPr>
        <b/>
        <sz val="10"/>
        <rFont val="Calibri"/>
        <family val="2"/>
      </rPr>
      <t xml:space="preserve"> </t>
    </r>
  </si>
  <si>
    <t>Suministro e Instalacion Revestimiento Ceramica en Cocina  	Cerámica 4 "x 4"   (10 x10 cm )Color Blanco brillante</t>
  </si>
  <si>
    <t>PIE</t>
  </si>
  <si>
    <t>Luz- Extractor para baño (incluye salida eléctrica, ducto en tubería PVC y ventanilla exterior)</t>
  </si>
  <si>
    <t>Extractor universal con válvula antirretorno de 100 mm/10 cm de diámetro
bajo consumo de energía 8 W, funcionamiento silencioso 26 dB y alta eficiencia 93 m3/h.(incluye salida eléctrica, ducto en tubería PVC y ventanilla exterior)</t>
  </si>
  <si>
    <t xml:space="preserve">Acometida Electrica monofasica con 2 # 6 Potencia ,1 #6 de Neutro,  1 # 8 para Tierra en tubería PVC 1" desde el Modulo de Contadores  hasta Panel de Braker </t>
  </si>
  <si>
    <t>Inversor con sus baterias</t>
  </si>
  <si>
    <r>
      <t xml:space="preserve">TESORERÍA DE LA SEGURIDAD SOCIAL
</t>
    </r>
    <r>
      <rPr>
        <sz val="10"/>
        <rFont val="Calibri"/>
        <family val="1"/>
      </rPr>
      <t xml:space="preserve">Torre de la Seguridad Social Presidente Antonio Guzmán Fernández
Ave. Tiradentes #33, Ensanche Naco, Santo Domingo, DN, República Dominicana
</t>
    </r>
    <r>
      <rPr>
        <u/>
        <sz val="10"/>
        <rFont val="Times New Roman"/>
        <family val="1"/>
      </rPr>
      <t>                                                                        </t>
    </r>
    <r>
      <rPr>
        <b/>
        <u/>
        <sz val="10"/>
        <rFont val="Calibri"/>
        <family val="1"/>
      </rPr>
      <t>TSS‐CCC‐CP‐2021‐0021                                                                                                                       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</si>
</sst>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name val="Calibri"/>
      <family val="1"/>
    </font>
    <font>
      <u/>
      <sz val="10"/>
      <name val="Times New Roman"/>
      <family val="1"/>
    </font>
    <font>
      <b/>
      <u/>
      <sz val="10"/>
      <name val="Calibri"/>
      <family val="1"/>
    </font>
    <font>
      <sz val="10"/>
      <name val="Calibri"/>
      <family val="2"/>
    </font>
    <font>
      <b/>
      <sz val="10"/>
      <name val="Calibri"/>
      <family val="1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BFBFB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2" fontId="3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64" fontId="3" fillId="0" borderId="0" xfId="1" applyFont="1" applyFill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9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left" vertical="top" shrinkToFit="1"/>
    </xf>
    <xf numFmtId="2" fontId="11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left" vertical="center" shrinkToFit="1"/>
    </xf>
    <xf numFmtId="4" fontId="11" fillId="0" borderId="2" xfId="0" applyNumberFormat="1" applyFont="1" applyBorder="1" applyAlignment="1">
      <alignment horizontal="left" vertical="center" shrinkToFit="1"/>
    </xf>
    <xf numFmtId="1" fontId="11" fillId="0" borderId="1" xfId="0" applyNumberFormat="1" applyFont="1" applyBorder="1" applyAlignment="1">
      <alignment horizontal="left" vertical="center" shrinkToFit="1"/>
    </xf>
    <xf numFmtId="2" fontId="7" fillId="4" borderId="1" xfId="0" applyNumberFormat="1" applyFont="1" applyFill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left" vertical="top" shrinkToFit="1"/>
    </xf>
    <xf numFmtId="4" fontId="11" fillId="4" borderId="1" xfId="0" applyNumberFormat="1" applyFont="1" applyFill="1" applyBorder="1" applyAlignment="1">
      <alignment horizontal="left" vertical="center" shrinkToFit="1"/>
    </xf>
    <xf numFmtId="2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left" vertical="top" shrinkToFit="1"/>
    </xf>
    <xf numFmtId="2" fontId="3" fillId="0" borderId="1" xfId="0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left" vertical="top" shrinkToFi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211836</xdr:colOff>
      <xdr:row>0</xdr:row>
      <xdr:rowOff>0</xdr:rowOff>
    </xdr:from>
    <xdr:ext cx="756285" cy="524510"/>
    <xdr:grpSp>
      <xdr:nvGrpSpPr>
        <xdr:cNvPr id="2" name="Group 2">
          <a:extLst>
            <a:ext uri="{FF2B5EF4-FFF2-40B4-BE49-F238E27FC236}">
              <a16:creationId xmlns:a16="http://schemas.microsoft.com/office/drawing/2014/main" id="{6D37BF7C-733F-4789-9A9E-33338BA942D8}"/>
            </a:ext>
          </a:extLst>
        </xdr:cNvPr>
        <xdr:cNvGrpSpPr/>
      </xdr:nvGrpSpPr>
      <xdr:grpSpPr>
        <a:xfrm>
          <a:off x="211836" y="0"/>
          <a:ext cx="756285" cy="524510"/>
          <a:chOff x="0" y="0"/>
          <a:chExt cx="756285" cy="524510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AE298A8C-B265-496F-A3A6-28B6B26311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5904" cy="225551"/>
          </a:xfrm>
          <a:prstGeom prst="rect">
            <a:avLst/>
          </a:prstGeom>
        </xdr:spPr>
      </xdr:pic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DB052759-E2F7-4A10-A27A-C55CF13E3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95" y="216408"/>
            <a:ext cx="740663" cy="307848"/>
          </a:xfrm>
          <a:prstGeom prst="rect">
            <a:avLst/>
          </a:prstGeom>
        </xdr:spPr>
      </xdr:pic>
    </xdr:grp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view="pageBreakPreview" topLeftCell="F26" zoomScaleNormal="136" zoomScaleSheetLayoutView="100" workbookViewId="0">
      <selection activeCell="R34" sqref="R34"/>
    </sheetView>
  </sheetViews>
  <sheetFormatPr defaultColWidth="9.33203125" defaultRowHeight="12.75" x14ac:dyDescent="0.2"/>
  <cols>
    <col min="1" max="1" width="9.5" style="20" customWidth="1"/>
    <col min="2" max="2" width="84.5" style="1" customWidth="1"/>
    <col min="3" max="3" width="9.5" style="19" customWidth="1"/>
    <col min="4" max="4" width="9.83203125" style="20" customWidth="1"/>
    <col min="5" max="5" width="12" style="19" bestFit="1" customWidth="1"/>
    <col min="6" max="6" width="11.5" style="19" customWidth="1"/>
    <col min="7" max="7" width="15" style="1" customWidth="1"/>
    <col min="8" max="8" width="3.5" style="1" customWidth="1"/>
    <col min="9" max="10" width="11.5" style="1" bestFit="1" customWidth="1"/>
    <col min="11" max="11" width="14.33203125" style="1" bestFit="1" customWidth="1"/>
    <col min="12" max="16384" width="9.33203125" style="1"/>
  </cols>
  <sheetData>
    <row r="1" spans="1:8" ht="59.25" customHeight="1" x14ac:dyDescent="0.2">
      <c r="A1" s="43" t="s">
        <v>104</v>
      </c>
      <c r="B1" s="43"/>
      <c r="C1" s="43"/>
      <c r="D1" s="43"/>
      <c r="E1" s="43"/>
      <c r="F1" s="43"/>
      <c r="G1" s="43"/>
      <c r="H1" s="43"/>
    </row>
    <row r="2" spans="1:8" ht="25.5" customHeight="1" x14ac:dyDescent="0.2">
      <c r="A2" s="44"/>
      <c r="B2" s="45"/>
      <c r="C2" s="45"/>
      <c r="D2" s="45"/>
      <c r="E2" s="45"/>
      <c r="F2" s="45"/>
      <c r="G2" s="45"/>
      <c r="H2" s="45"/>
    </row>
    <row r="3" spans="1:8" ht="15.75" customHeight="1" x14ac:dyDescent="0.2">
      <c r="A3" s="46" t="s">
        <v>42</v>
      </c>
      <c r="B3" s="47"/>
      <c r="C3" s="47"/>
      <c r="D3" s="47"/>
      <c r="E3" s="47"/>
      <c r="F3" s="47"/>
      <c r="G3" s="47"/>
      <c r="H3" s="47"/>
    </row>
    <row r="4" spans="1:8" ht="22.5" customHeight="1" x14ac:dyDescent="0.2">
      <c r="A4" s="47" t="s">
        <v>43</v>
      </c>
      <c r="B4" s="47"/>
      <c r="C4" s="47"/>
      <c r="D4" s="47"/>
      <c r="E4" s="47"/>
      <c r="F4" s="47"/>
      <c r="G4" s="47"/>
      <c r="H4" s="47"/>
    </row>
    <row r="5" spans="1:8" ht="19.5" customHeight="1" x14ac:dyDescent="0.2">
      <c r="A5" s="21" t="s">
        <v>44</v>
      </c>
      <c r="B5" s="17" t="s">
        <v>45</v>
      </c>
      <c r="C5" s="22" t="s">
        <v>46</v>
      </c>
      <c r="D5" s="21" t="s">
        <v>47</v>
      </c>
      <c r="E5" s="22" t="s">
        <v>48</v>
      </c>
      <c r="F5" s="22" t="s">
        <v>49</v>
      </c>
      <c r="G5" s="17" t="s">
        <v>50</v>
      </c>
    </row>
    <row r="6" spans="1:8" x14ac:dyDescent="0.2">
      <c r="A6" s="23">
        <v>1</v>
      </c>
      <c r="B6" s="2" t="s">
        <v>51</v>
      </c>
      <c r="C6" s="24"/>
      <c r="D6" s="25"/>
      <c r="E6" s="24"/>
      <c r="F6" s="24"/>
      <c r="G6" s="26">
        <f>SUM(F7)</f>
        <v>0</v>
      </c>
    </row>
    <row r="7" spans="1:8" ht="25.5" x14ac:dyDescent="0.2">
      <c r="A7" s="27">
        <f>1+0.01</f>
        <v>1.01</v>
      </c>
      <c r="B7" s="3" t="s">
        <v>0</v>
      </c>
      <c r="C7" s="28" t="s">
        <v>52</v>
      </c>
      <c r="D7" s="27">
        <v>120</v>
      </c>
      <c r="E7" s="27"/>
      <c r="F7" s="29">
        <f>+E7*D7</f>
        <v>0</v>
      </c>
      <c r="G7" s="4"/>
    </row>
    <row r="8" spans="1:8" x14ac:dyDescent="0.2">
      <c r="A8" s="23">
        <v>3</v>
      </c>
      <c r="B8" s="5" t="s">
        <v>22</v>
      </c>
      <c r="C8" s="24"/>
      <c r="D8" s="25"/>
      <c r="E8" s="24"/>
      <c r="F8" s="24"/>
      <c r="G8" s="26">
        <f>SUM(F9:F13)</f>
        <v>0</v>
      </c>
    </row>
    <row r="9" spans="1:8" ht="38.25" x14ac:dyDescent="0.2">
      <c r="A9" s="27">
        <f>+A8+0.01</f>
        <v>3.01</v>
      </c>
      <c r="B9" s="3" t="s">
        <v>1</v>
      </c>
      <c r="C9" s="28" t="s">
        <v>52</v>
      </c>
      <c r="D9" s="27">
        <f>(2.74+2.74+1.7+0.6+3.15+0.6+2.2+0.47+1.3+0.75+2.34)*2.4</f>
        <v>44.616</v>
      </c>
      <c r="E9" s="29"/>
      <c r="F9" s="29">
        <f t="shared" ref="F9:F13" si="0">+E9*D9</f>
        <v>0</v>
      </c>
      <c r="G9" s="4"/>
    </row>
    <row r="10" spans="1:8" ht="25.5" x14ac:dyDescent="0.2">
      <c r="A10" s="27">
        <f t="shared" ref="A10:A13" si="1">+A9+0.01</f>
        <v>3.0199999999999996</v>
      </c>
      <c r="B10" s="3" t="s">
        <v>21</v>
      </c>
      <c r="C10" s="28" t="s">
        <v>52</v>
      </c>
      <c r="D10" s="27">
        <f>3.46+4.66+4+5.35+28.83+16.42</f>
        <v>62.72</v>
      </c>
      <c r="E10" s="29"/>
      <c r="F10" s="29">
        <f t="shared" si="0"/>
        <v>0</v>
      </c>
      <c r="G10" s="4"/>
    </row>
    <row r="11" spans="1:8" ht="25.5" x14ac:dyDescent="0.2">
      <c r="A11" s="27">
        <f t="shared" si="1"/>
        <v>3.0299999999999994</v>
      </c>
      <c r="B11" s="6" t="s">
        <v>2</v>
      </c>
      <c r="C11" s="28" t="s">
        <v>3</v>
      </c>
      <c r="D11" s="27">
        <f>8.66+10.04+9.28+18.18+9.28</f>
        <v>55.44</v>
      </c>
      <c r="E11" s="29"/>
      <c r="F11" s="29">
        <f t="shared" si="0"/>
        <v>0</v>
      </c>
      <c r="G11" s="4"/>
    </row>
    <row r="12" spans="1:8" ht="38.25" x14ac:dyDescent="0.2">
      <c r="A12" s="27">
        <f>+A10+0.01</f>
        <v>3.0299999999999994</v>
      </c>
      <c r="B12" s="3" t="s">
        <v>23</v>
      </c>
      <c r="C12" s="7" t="s">
        <v>4</v>
      </c>
      <c r="D12" s="27">
        <v>3.9</v>
      </c>
      <c r="E12" s="29"/>
      <c r="F12" s="29">
        <f t="shared" si="0"/>
        <v>0</v>
      </c>
      <c r="G12" s="4"/>
    </row>
    <row r="13" spans="1:8" x14ac:dyDescent="0.2">
      <c r="A13" s="27">
        <f t="shared" si="1"/>
        <v>3.0399999999999991</v>
      </c>
      <c r="B13" s="7" t="s">
        <v>53</v>
      </c>
      <c r="C13" s="28" t="s">
        <v>54</v>
      </c>
      <c r="D13" s="27">
        <v>7</v>
      </c>
      <c r="E13" s="29"/>
      <c r="F13" s="29">
        <f t="shared" si="0"/>
        <v>0</v>
      </c>
      <c r="G13" s="8"/>
    </row>
    <row r="14" spans="1:8" x14ac:dyDescent="0.2">
      <c r="A14" s="23">
        <v>5</v>
      </c>
      <c r="B14" s="2" t="s">
        <v>55</v>
      </c>
      <c r="C14" s="24"/>
      <c r="D14" s="25"/>
      <c r="E14" s="24"/>
      <c r="F14" s="24"/>
      <c r="G14" s="26">
        <f>SUM(F15:F17)</f>
        <v>0</v>
      </c>
    </row>
    <row r="15" spans="1:8" ht="25.5" x14ac:dyDescent="0.2">
      <c r="A15" s="27">
        <f>+A14+0.01</f>
        <v>5.01</v>
      </c>
      <c r="B15" s="3" t="s">
        <v>5</v>
      </c>
      <c r="C15" s="28" t="s">
        <v>52</v>
      </c>
      <c r="D15" s="27">
        <f>(13.75+6.2+6.2+8.15+1.3+1.3+1.55+1.35+2.2+2.2+0.8+3.15+2.35+2.74+2.74)*2.4</f>
        <v>134.35199999999998</v>
      </c>
      <c r="E15" s="27"/>
      <c r="F15" s="29">
        <f>+E15*D15</f>
        <v>0</v>
      </c>
      <c r="G15" s="8"/>
    </row>
    <row r="16" spans="1:8" x14ac:dyDescent="0.2">
      <c r="A16" s="27">
        <f t="shared" ref="A16:A17" si="2">+A15+0.01</f>
        <v>5.0199999999999996</v>
      </c>
      <c r="B16" s="3" t="s">
        <v>6</v>
      </c>
      <c r="C16" s="28" t="s">
        <v>52</v>
      </c>
      <c r="D16" s="27">
        <v>134.35</v>
      </c>
      <c r="E16" s="27"/>
      <c r="F16" s="29">
        <f t="shared" ref="F16:F17" si="3">+E16*D16</f>
        <v>0</v>
      </c>
      <c r="G16" s="4"/>
    </row>
    <row r="17" spans="1:11" x14ac:dyDescent="0.2">
      <c r="A17" s="27">
        <f t="shared" si="2"/>
        <v>5.0299999999999994</v>
      </c>
      <c r="B17" s="3" t="s">
        <v>7</v>
      </c>
      <c r="C17" s="28" t="s">
        <v>52</v>
      </c>
      <c r="D17" s="27">
        <f>2.74*2.4</f>
        <v>6.5760000000000005</v>
      </c>
      <c r="E17" s="27"/>
      <c r="F17" s="29">
        <f t="shared" si="3"/>
        <v>0</v>
      </c>
      <c r="G17" s="4"/>
    </row>
    <row r="18" spans="1:11" x14ac:dyDescent="0.2">
      <c r="A18" s="23">
        <v>6</v>
      </c>
      <c r="B18" s="2" t="s">
        <v>56</v>
      </c>
      <c r="C18" s="24"/>
      <c r="D18" s="25"/>
      <c r="E18" s="24"/>
      <c r="F18" s="24"/>
      <c r="G18" s="26" t="e">
        <f>SUM(F19:F25)</f>
        <v>#REF!</v>
      </c>
    </row>
    <row r="19" spans="1:11" ht="25.5" x14ac:dyDescent="0.2">
      <c r="A19" s="27">
        <f>+A18+0.01</f>
        <v>6.01</v>
      </c>
      <c r="B19" s="3" t="s">
        <v>25</v>
      </c>
      <c r="C19" s="28" t="s">
        <v>54</v>
      </c>
      <c r="D19" s="27">
        <v>3</v>
      </c>
      <c r="E19" s="29"/>
      <c r="F19" s="29">
        <f>+E19*D19</f>
        <v>0</v>
      </c>
      <c r="G19" s="4"/>
    </row>
    <row r="20" spans="1:11" ht="38.25" x14ac:dyDescent="0.2">
      <c r="A20" s="27">
        <f t="shared" ref="A20:A25" si="4">+A19+0.01</f>
        <v>6.02</v>
      </c>
      <c r="B20" s="3" t="s">
        <v>26</v>
      </c>
      <c r="C20" s="28" t="s">
        <v>54</v>
      </c>
      <c r="D20" s="27">
        <v>1</v>
      </c>
      <c r="E20" s="29"/>
      <c r="F20" s="29">
        <f t="shared" ref="F20:F25" si="5">+E20*D20</f>
        <v>0</v>
      </c>
      <c r="G20" s="4"/>
    </row>
    <row r="21" spans="1:11" ht="25.5" x14ac:dyDescent="0.2">
      <c r="A21" s="27">
        <f t="shared" si="4"/>
        <v>6.0299999999999994</v>
      </c>
      <c r="B21" s="3" t="s">
        <v>27</v>
      </c>
      <c r="C21" s="28" t="s">
        <v>4</v>
      </c>
      <c r="D21" s="27">
        <f>2.5*4</f>
        <v>10</v>
      </c>
      <c r="E21" s="29"/>
      <c r="F21" s="29">
        <f>+E21*D21</f>
        <v>0</v>
      </c>
      <c r="G21" s="4"/>
    </row>
    <row r="22" spans="1:11" ht="25.5" x14ac:dyDescent="0.2">
      <c r="A22" s="27">
        <f t="shared" si="4"/>
        <v>6.0399999999999991</v>
      </c>
      <c r="B22" s="7" t="s">
        <v>24</v>
      </c>
      <c r="C22" s="28" t="s">
        <v>54</v>
      </c>
      <c r="D22" s="27">
        <v>4</v>
      </c>
      <c r="E22" s="29"/>
      <c r="F22" s="29">
        <f t="shared" si="5"/>
        <v>0</v>
      </c>
      <c r="G22" s="4"/>
    </row>
    <row r="23" spans="1:11" ht="25.5" x14ac:dyDescent="0.2">
      <c r="A23" s="27">
        <f t="shared" si="4"/>
        <v>6.0499999999999989</v>
      </c>
      <c r="B23" s="3" t="s">
        <v>8</v>
      </c>
      <c r="C23" s="28" t="s">
        <v>57</v>
      </c>
      <c r="D23" s="27" t="e">
        <f>+#REF!</f>
        <v>#REF!</v>
      </c>
      <c r="E23" s="29"/>
      <c r="F23" s="29" t="e">
        <f t="shared" si="5"/>
        <v>#REF!</v>
      </c>
      <c r="G23" s="9"/>
    </row>
    <row r="24" spans="1:11" x14ac:dyDescent="0.2">
      <c r="A24" s="27">
        <f t="shared" si="4"/>
        <v>6.0599999999999987</v>
      </c>
      <c r="B24" s="6" t="s">
        <v>9</v>
      </c>
      <c r="C24" s="28" t="s">
        <v>10</v>
      </c>
      <c r="D24" s="27">
        <v>1</v>
      </c>
      <c r="E24" s="29"/>
      <c r="F24" s="29">
        <f t="shared" si="5"/>
        <v>0</v>
      </c>
      <c r="G24" s="10"/>
      <c r="J24" s="11"/>
    </row>
    <row r="25" spans="1:11" ht="25.5" x14ac:dyDescent="0.2">
      <c r="A25" s="27">
        <f t="shared" si="4"/>
        <v>6.0699999999999985</v>
      </c>
      <c r="B25" s="12" t="s">
        <v>11</v>
      </c>
      <c r="C25" s="30" t="s">
        <v>58</v>
      </c>
      <c r="D25" s="31">
        <v>1</v>
      </c>
      <c r="E25" s="32"/>
      <c r="F25" s="29">
        <f t="shared" si="5"/>
        <v>0</v>
      </c>
      <c r="G25" s="13"/>
      <c r="I25" s="14"/>
      <c r="J25" s="11"/>
      <c r="K25" s="14"/>
    </row>
    <row r="26" spans="1:11" x14ac:dyDescent="0.2">
      <c r="A26" s="23">
        <v>10</v>
      </c>
      <c r="B26" s="2" t="s">
        <v>59</v>
      </c>
      <c r="C26" s="24"/>
      <c r="D26" s="25"/>
      <c r="E26" s="24"/>
      <c r="F26" s="24"/>
      <c r="G26" s="26">
        <f>SUM(F27:F35)</f>
        <v>0</v>
      </c>
    </row>
    <row r="27" spans="1:11" ht="25.5" x14ac:dyDescent="0.2">
      <c r="A27" s="27">
        <f>+A26+0.01</f>
        <v>10.01</v>
      </c>
      <c r="B27" s="3" t="s">
        <v>82</v>
      </c>
      <c r="C27" s="28" t="s">
        <v>54</v>
      </c>
      <c r="D27" s="27">
        <v>1</v>
      </c>
      <c r="E27" s="29"/>
      <c r="F27" s="29">
        <f>+E27*D27</f>
        <v>0</v>
      </c>
      <c r="G27" s="4"/>
    </row>
    <row r="28" spans="1:11" x14ac:dyDescent="0.2">
      <c r="A28" s="27">
        <f t="shared" ref="A28:A35" si="6">+A27+0.01</f>
        <v>10.02</v>
      </c>
      <c r="B28" s="3" t="s">
        <v>28</v>
      </c>
      <c r="C28" s="28" t="s">
        <v>54</v>
      </c>
      <c r="D28" s="27">
        <v>1</v>
      </c>
      <c r="E28" s="29"/>
      <c r="F28" s="29">
        <f t="shared" ref="F28:F35" si="7">+E28*D28</f>
        <v>0</v>
      </c>
      <c r="G28" s="8"/>
    </row>
    <row r="29" spans="1:11" x14ac:dyDescent="0.2">
      <c r="A29" s="27">
        <f t="shared" si="6"/>
        <v>10.029999999999999</v>
      </c>
      <c r="B29" s="3" t="s">
        <v>13</v>
      </c>
      <c r="C29" s="28" t="s">
        <v>12</v>
      </c>
      <c r="D29" s="27">
        <v>1</v>
      </c>
      <c r="E29" s="29"/>
      <c r="F29" s="29">
        <f t="shared" si="7"/>
        <v>0</v>
      </c>
      <c r="G29" s="8"/>
    </row>
    <row r="30" spans="1:11" x14ac:dyDescent="0.2">
      <c r="A30" s="27">
        <f t="shared" si="6"/>
        <v>10.039999999999999</v>
      </c>
      <c r="B30" s="3" t="s">
        <v>14</v>
      </c>
      <c r="C30" s="28" t="s">
        <v>12</v>
      </c>
      <c r="D30" s="27">
        <v>1</v>
      </c>
      <c r="E30" s="29"/>
      <c r="F30" s="29">
        <f t="shared" si="7"/>
        <v>0</v>
      </c>
      <c r="G30" s="8"/>
    </row>
    <row r="31" spans="1:11" x14ac:dyDescent="0.2">
      <c r="A31" s="27">
        <f t="shared" si="6"/>
        <v>10.049999999999999</v>
      </c>
      <c r="B31" s="3" t="s">
        <v>15</v>
      </c>
      <c r="C31" s="28" t="s">
        <v>12</v>
      </c>
      <c r="D31" s="27">
        <v>1</v>
      </c>
      <c r="E31" s="29"/>
      <c r="F31" s="29">
        <f t="shared" si="7"/>
        <v>0</v>
      </c>
      <c r="G31" s="8"/>
    </row>
    <row r="32" spans="1:11" ht="38.25" x14ac:dyDescent="0.2">
      <c r="A32" s="27">
        <f t="shared" si="6"/>
        <v>10.059999999999999</v>
      </c>
      <c r="B32" s="3" t="s">
        <v>83</v>
      </c>
      <c r="C32" s="28" t="s">
        <v>12</v>
      </c>
      <c r="D32" s="27">
        <v>1</v>
      </c>
      <c r="E32" s="29"/>
      <c r="F32" s="29">
        <f t="shared" si="7"/>
        <v>0</v>
      </c>
      <c r="G32" s="8"/>
    </row>
    <row r="33" spans="1:7" ht="25.5" x14ac:dyDescent="0.2">
      <c r="A33" s="27">
        <f t="shared" si="6"/>
        <v>10.069999999999999</v>
      </c>
      <c r="B33" s="3" t="s">
        <v>34</v>
      </c>
      <c r="C33" s="28" t="s">
        <v>52</v>
      </c>
      <c r="D33" s="27">
        <f>(2.2+2.2+0.8+0.8+1.3+1.3+0.47) * 2.3</f>
        <v>20.861000000000001</v>
      </c>
      <c r="E33" s="29"/>
      <c r="F33" s="29">
        <f t="shared" si="7"/>
        <v>0</v>
      </c>
      <c r="G33" s="8"/>
    </row>
    <row r="34" spans="1:7" ht="25.5" x14ac:dyDescent="0.2">
      <c r="A34" s="27">
        <f t="shared" si="6"/>
        <v>10.079999999999998</v>
      </c>
      <c r="B34" s="3" t="s">
        <v>98</v>
      </c>
      <c r="C34" s="28" t="s">
        <v>52</v>
      </c>
      <c r="D34" s="27">
        <f>3.15+0.6</f>
        <v>3.75</v>
      </c>
      <c r="E34" s="29"/>
      <c r="F34" s="29">
        <f t="shared" si="7"/>
        <v>0</v>
      </c>
      <c r="G34" s="15"/>
    </row>
    <row r="35" spans="1:7" x14ac:dyDescent="0.2">
      <c r="A35" s="27">
        <f t="shared" si="6"/>
        <v>10.089999999999998</v>
      </c>
      <c r="B35" s="6" t="s">
        <v>16</v>
      </c>
      <c r="C35" s="28" t="s">
        <v>17</v>
      </c>
      <c r="D35" s="27">
        <v>1</v>
      </c>
      <c r="E35" s="29"/>
      <c r="F35" s="29">
        <f t="shared" si="7"/>
        <v>0</v>
      </c>
      <c r="G35" s="4"/>
    </row>
    <row r="36" spans="1:7" ht="12" customHeight="1" x14ac:dyDescent="0.2">
      <c r="A36" s="23">
        <v>11</v>
      </c>
      <c r="B36" s="2" t="s">
        <v>60</v>
      </c>
      <c r="C36" s="24"/>
      <c r="D36" s="25"/>
      <c r="E36" s="24"/>
      <c r="F36" s="24"/>
      <c r="G36" s="26">
        <f>SUM(F37:F48)</f>
        <v>0</v>
      </c>
    </row>
    <row r="37" spans="1:7" ht="25.5" x14ac:dyDescent="0.2">
      <c r="A37" s="27">
        <f>+A36+0.01</f>
        <v>11.01</v>
      </c>
      <c r="B37" s="3" t="s">
        <v>29</v>
      </c>
      <c r="C37" s="28" t="s">
        <v>54</v>
      </c>
      <c r="D37" s="27">
        <v>32</v>
      </c>
      <c r="E37" s="29"/>
      <c r="F37" s="29">
        <f>+E37*D37</f>
        <v>0</v>
      </c>
      <c r="G37" s="8"/>
    </row>
    <row r="38" spans="1:7" ht="25.5" x14ac:dyDescent="0.2">
      <c r="A38" s="27">
        <f t="shared" ref="A38:A48" si="8">+A37+0.01</f>
        <v>11.02</v>
      </c>
      <c r="B38" s="3" t="s">
        <v>18</v>
      </c>
      <c r="C38" s="28" t="s">
        <v>12</v>
      </c>
      <c r="D38" s="27">
        <v>3</v>
      </c>
      <c r="E38" s="29"/>
      <c r="F38" s="29">
        <f>+E38*D38</f>
        <v>0</v>
      </c>
      <c r="G38" s="8"/>
    </row>
    <row r="39" spans="1:7" x14ac:dyDescent="0.2">
      <c r="A39" s="27">
        <f t="shared" si="8"/>
        <v>11.03</v>
      </c>
      <c r="B39" s="3" t="s">
        <v>19</v>
      </c>
      <c r="C39" s="28" t="s">
        <v>54</v>
      </c>
      <c r="D39" s="27">
        <f>62-14</f>
        <v>48</v>
      </c>
      <c r="E39" s="27"/>
      <c r="F39" s="29">
        <f t="shared" ref="F39:F49" si="9">+E39*D39</f>
        <v>0</v>
      </c>
      <c r="G39" s="8"/>
    </row>
    <row r="40" spans="1:7" x14ac:dyDescent="0.2">
      <c r="A40" s="27">
        <f t="shared" si="8"/>
        <v>11.04</v>
      </c>
      <c r="B40" s="3" t="s">
        <v>20</v>
      </c>
      <c r="C40" s="28" t="s">
        <v>54</v>
      </c>
      <c r="D40" s="27">
        <v>6</v>
      </c>
      <c r="E40" s="29"/>
      <c r="F40" s="29">
        <f t="shared" si="9"/>
        <v>0</v>
      </c>
      <c r="G40" s="8"/>
    </row>
    <row r="41" spans="1:7" x14ac:dyDescent="0.2">
      <c r="A41" s="27">
        <f t="shared" si="8"/>
        <v>11.049999999999999</v>
      </c>
      <c r="B41" s="3" t="s">
        <v>30</v>
      </c>
      <c r="C41" s="28" t="s">
        <v>12</v>
      </c>
      <c r="D41" s="27">
        <v>3</v>
      </c>
      <c r="E41" s="29"/>
      <c r="F41" s="29">
        <f t="shared" si="9"/>
        <v>0</v>
      </c>
      <c r="G41" s="8"/>
    </row>
    <row r="42" spans="1:7" x14ac:dyDescent="0.2">
      <c r="A42" s="27">
        <f t="shared" si="8"/>
        <v>11.059999999999999</v>
      </c>
      <c r="B42" s="3" t="s">
        <v>61</v>
      </c>
      <c r="C42" s="28" t="s">
        <v>54</v>
      </c>
      <c r="D42" s="27">
        <v>10</v>
      </c>
      <c r="E42" s="29"/>
      <c r="F42" s="29">
        <f t="shared" si="9"/>
        <v>0</v>
      </c>
      <c r="G42" s="10"/>
    </row>
    <row r="43" spans="1:7" x14ac:dyDescent="0.2">
      <c r="A43" s="27">
        <f t="shared" si="8"/>
        <v>11.069999999999999</v>
      </c>
      <c r="B43" s="3" t="s">
        <v>62</v>
      </c>
      <c r="C43" s="28" t="s">
        <v>54</v>
      </c>
      <c r="D43" s="27">
        <v>14</v>
      </c>
      <c r="E43" s="29"/>
      <c r="F43" s="29">
        <f t="shared" si="9"/>
        <v>0</v>
      </c>
      <c r="G43" s="10"/>
    </row>
    <row r="44" spans="1:7" x14ac:dyDescent="0.2">
      <c r="A44" s="27">
        <f t="shared" si="8"/>
        <v>11.079999999999998</v>
      </c>
      <c r="B44" s="3" t="s">
        <v>31</v>
      </c>
      <c r="C44" s="28" t="s">
        <v>54</v>
      </c>
      <c r="D44" s="27">
        <v>1</v>
      </c>
      <c r="E44" s="33"/>
      <c r="F44" s="29">
        <f t="shared" si="9"/>
        <v>0</v>
      </c>
      <c r="G44" s="10"/>
    </row>
    <row r="45" spans="1:7" x14ac:dyDescent="0.2">
      <c r="A45" s="27">
        <f t="shared" si="8"/>
        <v>11.089999999999998</v>
      </c>
      <c r="B45" s="3" t="s">
        <v>63</v>
      </c>
      <c r="C45" s="28" t="s">
        <v>54</v>
      </c>
      <c r="D45" s="27">
        <v>10</v>
      </c>
      <c r="E45" s="33"/>
      <c r="F45" s="29">
        <f t="shared" si="9"/>
        <v>0</v>
      </c>
      <c r="G45" s="8"/>
    </row>
    <row r="46" spans="1:7" x14ac:dyDescent="0.2">
      <c r="A46" s="27">
        <f t="shared" si="8"/>
        <v>11.099999999999998</v>
      </c>
      <c r="B46" s="3" t="s">
        <v>36</v>
      </c>
      <c r="C46" s="28" t="s">
        <v>12</v>
      </c>
      <c r="D46" s="27">
        <v>3</v>
      </c>
      <c r="E46" s="33"/>
      <c r="F46" s="29">
        <f t="shared" si="9"/>
        <v>0</v>
      </c>
      <c r="G46" s="8"/>
    </row>
    <row r="47" spans="1:7" ht="25.5" x14ac:dyDescent="0.2">
      <c r="A47" s="27">
        <f t="shared" si="8"/>
        <v>11.109999999999998</v>
      </c>
      <c r="B47" s="3" t="s">
        <v>102</v>
      </c>
      <c r="C47" s="28" t="s">
        <v>99</v>
      </c>
      <c r="D47" s="27">
        <v>260</v>
      </c>
      <c r="E47" s="33"/>
      <c r="F47" s="29">
        <f t="shared" si="9"/>
        <v>0</v>
      </c>
      <c r="G47" s="8"/>
    </row>
    <row r="48" spans="1:7" ht="25.5" x14ac:dyDescent="0.2">
      <c r="A48" s="27">
        <f t="shared" si="8"/>
        <v>11.119999999999997</v>
      </c>
      <c r="B48" s="3" t="s">
        <v>35</v>
      </c>
      <c r="C48" s="28" t="s">
        <v>12</v>
      </c>
      <c r="D48" s="27">
        <v>1</v>
      </c>
      <c r="E48" s="33"/>
      <c r="F48" s="29">
        <f t="shared" si="9"/>
        <v>0</v>
      </c>
      <c r="G48" s="8"/>
    </row>
    <row r="49" spans="1:7" x14ac:dyDescent="0.2">
      <c r="A49" s="27">
        <v>11.13</v>
      </c>
      <c r="B49" s="3" t="s">
        <v>103</v>
      </c>
      <c r="C49" s="28" t="s">
        <v>12</v>
      </c>
      <c r="D49" s="27">
        <v>1</v>
      </c>
      <c r="E49" s="33"/>
      <c r="F49" s="29">
        <f t="shared" si="9"/>
        <v>0</v>
      </c>
      <c r="G49" s="8"/>
    </row>
    <row r="50" spans="1:7" x14ac:dyDescent="0.2">
      <c r="A50" s="23">
        <v>12</v>
      </c>
      <c r="B50" s="2" t="s">
        <v>64</v>
      </c>
      <c r="C50" s="24"/>
      <c r="D50" s="25"/>
      <c r="E50" s="24"/>
      <c r="F50" s="24"/>
      <c r="G50" s="26">
        <f>SUM(F51:F54)</f>
        <v>0</v>
      </c>
    </row>
    <row r="51" spans="1:7" x14ac:dyDescent="0.2">
      <c r="A51" s="27">
        <f>+A50+0.01</f>
        <v>12.01</v>
      </c>
      <c r="B51" s="3" t="s">
        <v>33</v>
      </c>
      <c r="C51" s="28" t="s">
        <v>54</v>
      </c>
      <c r="D51" s="27">
        <v>10</v>
      </c>
      <c r="E51" s="29"/>
      <c r="F51" s="29">
        <f>+E51*D51</f>
        <v>0</v>
      </c>
      <c r="G51" s="10"/>
    </row>
    <row r="52" spans="1:7" x14ac:dyDescent="0.2">
      <c r="A52" s="27">
        <f t="shared" ref="A52:A54" si="10">+A51+0.01</f>
        <v>12.02</v>
      </c>
      <c r="B52" s="3" t="s">
        <v>32</v>
      </c>
      <c r="C52" s="28" t="s">
        <v>54</v>
      </c>
      <c r="D52" s="27">
        <v>2</v>
      </c>
      <c r="E52" s="29"/>
      <c r="F52" s="29">
        <f t="shared" ref="F52:F54" si="11">+E52*D52</f>
        <v>0</v>
      </c>
      <c r="G52" s="10"/>
    </row>
    <row r="53" spans="1:7" x14ac:dyDescent="0.2">
      <c r="A53" s="27">
        <f t="shared" si="10"/>
        <v>12.03</v>
      </c>
      <c r="B53" s="6" t="s">
        <v>65</v>
      </c>
      <c r="C53" s="28" t="s">
        <v>54</v>
      </c>
      <c r="D53" s="27">
        <v>10</v>
      </c>
      <c r="E53" s="29"/>
      <c r="F53" s="29">
        <f t="shared" si="11"/>
        <v>0</v>
      </c>
      <c r="G53" s="10"/>
    </row>
    <row r="54" spans="1:7" x14ac:dyDescent="0.2">
      <c r="A54" s="27">
        <f t="shared" si="10"/>
        <v>12.04</v>
      </c>
      <c r="B54" s="6" t="s">
        <v>66</v>
      </c>
      <c r="C54" s="28" t="s">
        <v>54</v>
      </c>
      <c r="D54" s="27">
        <v>3</v>
      </c>
      <c r="E54" s="29"/>
      <c r="F54" s="29">
        <f t="shared" si="11"/>
        <v>0</v>
      </c>
      <c r="G54" s="10"/>
    </row>
    <row r="55" spans="1:7" x14ac:dyDescent="0.2">
      <c r="A55" s="23">
        <v>13</v>
      </c>
      <c r="B55" s="5" t="s">
        <v>97</v>
      </c>
      <c r="C55" s="24"/>
      <c r="D55" s="25"/>
      <c r="E55" s="24"/>
      <c r="F55" s="24"/>
      <c r="G55" s="26">
        <f>SUM(F56:F77)</f>
        <v>0</v>
      </c>
    </row>
    <row r="56" spans="1:7" ht="25.5" x14ac:dyDescent="0.2">
      <c r="A56" s="34">
        <f>+A55+0.01</f>
        <v>13.01</v>
      </c>
      <c r="B56" s="16" t="s">
        <v>37</v>
      </c>
      <c r="C56" s="28" t="s">
        <v>12</v>
      </c>
      <c r="D56" s="27">
        <v>1</v>
      </c>
      <c r="E56" s="29"/>
      <c r="F56" s="29">
        <f>+E56*D56</f>
        <v>0</v>
      </c>
      <c r="G56" s="35"/>
    </row>
    <row r="57" spans="1:7" x14ac:dyDescent="0.2">
      <c r="A57" s="34">
        <f t="shared" ref="A57:A77" si="12">+A56+0.01</f>
        <v>13.02</v>
      </c>
      <c r="B57" s="16" t="s">
        <v>38</v>
      </c>
      <c r="C57" s="28" t="s">
        <v>12</v>
      </c>
      <c r="D57" s="27">
        <v>6</v>
      </c>
      <c r="E57" s="29"/>
      <c r="F57" s="29">
        <f>+E57*D57</f>
        <v>0</v>
      </c>
      <c r="G57" s="35"/>
    </row>
    <row r="58" spans="1:7" ht="38.25" x14ac:dyDescent="0.2">
      <c r="A58" s="34">
        <f t="shared" si="12"/>
        <v>13.03</v>
      </c>
      <c r="B58" s="16" t="s">
        <v>39</v>
      </c>
      <c r="C58" s="28" t="s">
        <v>12</v>
      </c>
      <c r="D58" s="27">
        <v>10</v>
      </c>
      <c r="E58" s="29"/>
      <c r="F58" s="29">
        <f t="shared" ref="F58:F77" si="13">+E58*D58</f>
        <v>0</v>
      </c>
      <c r="G58" s="35"/>
    </row>
    <row r="59" spans="1:7" ht="25.5" x14ac:dyDescent="0.2">
      <c r="A59" s="34">
        <f t="shared" si="12"/>
        <v>13.04</v>
      </c>
      <c r="B59" s="16" t="s">
        <v>40</v>
      </c>
      <c r="C59" s="28" t="s">
        <v>12</v>
      </c>
      <c r="D59" s="27">
        <v>9</v>
      </c>
      <c r="E59" s="29"/>
      <c r="F59" s="29">
        <f t="shared" si="13"/>
        <v>0</v>
      </c>
      <c r="G59" s="35"/>
    </row>
    <row r="60" spans="1:7" ht="38.25" x14ac:dyDescent="0.2">
      <c r="A60" s="34">
        <f t="shared" si="12"/>
        <v>13.049999999999999</v>
      </c>
      <c r="B60" s="16" t="s">
        <v>85</v>
      </c>
      <c r="C60" s="28" t="s">
        <v>12</v>
      </c>
      <c r="D60" s="27">
        <v>1</v>
      </c>
      <c r="E60" s="29"/>
      <c r="F60" s="29">
        <f t="shared" si="13"/>
        <v>0</v>
      </c>
      <c r="G60" s="35"/>
    </row>
    <row r="61" spans="1:7" ht="25.5" x14ac:dyDescent="0.2">
      <c r="A61" s="34">
        <f t="shared" si="12"/>
        <v>13.059999999999999</v>
      </c>
      <c r="B61" s="16" t="s">
        <v>41</v>
      </c>
      <c r="C61" s="28" t="s">
        <v>12</v>
      </c>
      <c r="D61" s="27">
        <v>7</v>
      </c>
      <c r="E61" s="29"/>
      <c r="F61" s="29">
        <f t="shared" si="13"/>
        <v>0</v>
      </c>
      <c r="G61" s="35"/>
    </row>
    <row r="62" spans="1:7" ht="25.5" x14ac:dyDescent="0.2">
      <c r="A62" s="34">
        <f t="shared" si="12"/>
        <v>13.069999999999999</v>
      </c>
      <c r="B62" s="16" t="s">
        <v>84</v>
      </c>
      <c r="C62" s="28" t="s">
        <v>12</v>
      </c>
      <c r="D62" s="27">
        <v>3</v>
      </c>
      <c r="E62" s="29"/>
      <c r="F62" s="29">
        <f t="shared" si="13"/>
        <v>0</v>
      </c>
      <c r="G62" s="35"/>
    </row>
    <row r="63" spans="1:7" ht="25.5" x14ac:dyDescent="0.2">
      <c r="A63" s="34">
        <f t="shared" si="12"/>
        <v>13.079999999999998</v>
      </c>
      <c r="B63" s="16" t="s">
        <v>86</v>
      </c>
      <c r="C63" s="28" t="s">
        <v>12</v>
      </c>
      <c r="D63" s="27">
        <v>1</v>
      </c>
      <c r="E63" s="29"/>
      <c r="F63" s="29">
        <f t="shared" si="13"/>
        <v>0</v>
      </c>
      <c r="G63" s="35"/>
    </row>
    <row r="64" spans="1:7" x14ac:dyDescent="0.2">
      <c r="A64" s="34">
        <f t="shared" si="12"/>
        <v>13.089999999999998</v>
      </c>
      <c r="B64" s="16" t="s">
        <v>87</v>
      </c>
      <c r="C64" s="28" t="s">
        <v>12</v>
      </c>
      <c r="D64" s="27">
        <v>1</v>
      </c>
      <c r="E64" s="29"/>
      <c r="F64" s="29">
        <f t="shared" si="13"/>
        <v>0</v>
      </c>
      <c r="G64" s="35"/>
    </row>
    <row r="65" spans="1:7" x14ac:dyDescent="0.2">
      <c r="A65" s="34">
        <f t="shared" si="12"/>
        <v>13.099999999999998</v>
      </c>
      <c r="B65" s="16" t="s">
        <v>88</v>
      </c>
      <c r="C65" s="28" t="s">
        <v>12</v>
      </c>
      <c r="D65" s="27">
        <v>6</v>
      </c>
      <c r="E65" s="29"/>
      <c r="F65" s="29">
        <f t="shared" si="13"/>
        <v>0</v>
      </c>
      <c r="G65" s="35"/>
    </row>
    <row r="66" spans="1:7" x14ac:dyDescent="0.2">
      <c r="A66" s="34">
        <f t="shared" si="12"/>
        <v>13.109999999999998</v>
      </c>
      <c r="B66" s="16" t="s">
        <v>89</v>
      </c>
      <c r="C66" s="28" t="s">
        <v>12</v>
      </c>
      <c r="D66" s="27">
        <v>4</v>
      </c>
      <c r="E66" s="36"/>
      <c r="F66" s="29">
        <f t="shared" si="13"/>
        <v>0</v>
      </c>
      <c r="G66" s="35"/>
    </row>
    <row r="67" spans="1:7" ht="25.5" x14ac:dyDescent="0.2">
      <c r="A67" s="34">
        <f t="shared" si="12"/>
        <v>13.119999999999997</v>
      </c>
      <c r="B67" s="16" t="s">
        <v>90</v>
      </c>
      <c r="C67" s="28" t="s">
        <v>12</v>
      </c>
      <c r="D67" s="27">
        <v>1</v>
      </c>
      <c r="E67" s="36"/>
      <c r="F67" s="29">
        <f t="shared" si="13"/>
        <v>0</v>
      </c>
      <c r="G67" s="35"/>
    </row>
    <row r="68" spans="1:7" x14ac:dyDescent="0.2">
      <c r="A68" s="34">
        <f t="shared" si="12"/>
        <v>13.129999999999997</v>
      </c>
      <c r="B68" s="16" t="s">
        <v>91</v>
      </c>
      <c r="C68" s="28" t="s">
        <v>12</v>
      </c>
      <c r="D68" s="27">
        <v>1</v>
      </c>
      <c r="E68" s="29"/>
      <c r="F68" s="29">
        <f t="shared" si="13"/>
        <v>0</v>
      </c>
      <c r="G68" s="35"/>
    </row>
    <row r="69" spans="1:7" ht="25.5" x14ac:dyDescent="0.2">
      <c r="A69" s="34">
        <f t="shared" si="12"/>
        <v>13.139999999999997</v>
      </c>
      <c r="B69" s="16" t="s">
        <v>100</v>
      </c>
      <c r="C69" s="28" t="s">
        <v>12</v>
      </c>
      <c r="D69" s="27">
        <v>1</v>
      </c>
      <c r="E69" s="29"/>
      <c r="F69" s="29">
        <f t="shared" si="13"/>
        <v>0</v>
      </c>
      <c r="G69" s="35"/>
    </row>
    <row r="70" spans="1:7" ht="38.25" x14ac:dyDescent="0.2">
      <c r="A70" s="34">
        <f t="shared" si="12"/>
        <v>13.149999999999997</v>
      </c>
      <c r="B70" s="16" t="s">
        <v>101</v>
      </c>
      <c r="C70" s="28" t="s">
        <v>12</v>
      </c>
      <c r="D70" s="27">
        <v>2</v>
      </c>
      <c r="E70" s="29"/>
      <c r="F70" s="29">
        <f t="shared" si="13"/>
        <v>0</v>
      </c>
      <c r="G70" s="35"/>
    </row>
    <row r="71" spans="1:7" x14ac:dyDescent="0.2">
      <c r="A71" s="34">
        <f t="shared" si="12"/>
        <v>13.159999999999997</v>
      </c>
      <c r="B71" s="16" t="s">
        <v>92</v>
      </c>
      <c r="C71" s="28" t="s">
        <v>17</v>
      </c>
      <c r="D71" s="27">
        <v>1</v>
      </c>
      <c r="E71" s="29"/>
      <c r="F71" s="29">
        <f t="shared" si="13"/>
        <v>0</v>
      </c>
      <c r="G71" s="35"/>
    </row>
    <row r="72" spans="1:7" ht="25.5" x14ac:dyDescent="0.2">
      <c r="A72" s="34">
        <f t="shared" si="12"/>
        <v>13.169999999999996</v>
      </c>
      <c r="B72" s="16" t="s">
        <v>93</v>
      </c>
      <c r="C72" s="28" t="s">
        <v>12</v>
      </c>
      <c r="D72" s="27">
        <v>4</v>
      </c>
      <c r="E72" s="29"/>
      <c r="F72" s="29">
        <f t="shared" si="13"/>
        <v>0</v>
      </c>
      <c r="G72" s="35"/>
    </row>
    <row r="73" spans="1:7" ht="25.5" x14ac:dyDescent="0.2">
      <c r="A73" s="34">
        <f t="shared" si="12"/>
        <v>13.179999999999996</v>
      </c>
      <c r="B73" s="16" t="s">
        <v>94</v>
      </c>
      <c r="C73" s="28" t="s">
        <v>12</v>
      </c>
      <c r="D73" s="27">
        <v>6</v>
      </c>
      <c r="E73" s="29"/>
      <c r="F73" s="29">
        <f t="shared" si="13"/>
        <v>0</v>
      </c>
      <c r="G73" s="35"/>
    </row>
    <row r="74" spans="1:7" x14ac:dyDescent="0.2">
      <c r="A74" s="34">
        <f t="shared" si="12"/>
        <v>13.189999999999996</v>
      </c>
      <c r="B74" s="16" t="s">
        <v>96</v>
      </c>
      <c r="C74" s="28" t="s">
        <v>12</v>
      </c>
      <c r="D74" s="27">
        <v>4</v>
      </c>
      <c r="E74" s="29"/>
      <c r="F74" s="29">
        <f t="shared" si="13"/>
        <v>0</v>
      </c>
      <c r="G74" s="35"/>
    </row>
    <row r="75" spans="1:7" x14ac:dyDescent="0.2">
      <c r="A75" s="34">
        <f t="shared" si="12"/>
        <v>13.199999999999996</v>
      </c>
      <c r="B75" s="16" t="s">
        <v>95</v>
      </c>
      <c r="C75" s="28" t="s">
        <v>12</v>
      </c>
      <c r="D75" s="27">
        <v>1</v>
      </c>
      <c r="E75" s="29"/>
      <c r="F75" s="29">
        <f t="shared" si="13"/>
        <v>0</v>
      </c>
      <c r="G75" s="35"/>
    </row>
    <row r="76" spans="1:7" x14ac:dyDescent="0.2">
      <c r="A76" s="34">
        <f t="shared" si="12"/>
        <v>13.209999999999996</v>
      </c>
      <c r="B76" s="6" t="s">
        <v>67</v>
      </c>
      <c r="C76" s="28" t="s">
        <v>52</v>
      </c>
      <c r="D76" s="27">
        <v>120</v>
      </c>
      <c r="E76" s="29"/>
      <c r="F76" s="29">
        <f t="shared" si="13"/>
        <v>0</v>
      </c>
      <c r="G76" s="10"/>
    </row>
    <row r="77" spans="1:7" x14ac:dyDescent="0.2">
      <c r="A77" s="34">
        <f t="shared" si="12"/>
        <v>13.219999999999995</v>
      </c>
      <c r="B77" s="6" t="s">
        <v>68</v>
      </c>
      <c r="C77" s="28" t="s">
        <v>52</v>
      </c>
      <c r="D77" s="27">
        <v>120</v>
      </c>
      <c r="E77" s="29"/>
      <c r="F77" s="29">
        <f t="shared" si="13"/>
        <v>0</v>
      </c>
      <c r="G77" s="10"/>
    </row>
    <row r="78" spans="1:7" x14ac:dyDescent="0.2">
      <c r="A78" s="37"/>
      <c r="B78" s="17" t="s">
        <v>69</v>
      </c>
      <c r="C78" s="38"/>
      <c r="D78" s="37"/>
      <c r="E78" s="38"/>
      <c r="F78" s="38"/>
      <c r="G78" s="39" t="e">
        <f>+G55+G50+G36+G26+G18+G14+G8+G6</f>
        <v>#REF!</v>
      </c>
    </row>
    <row r="79" spans="1:7" ht="9.1999999999999993" customHeight="1" x14ac:dyDescent="0.2">
      <c r="A79" s="40"/>
      <c r="B79" s="10"/>
      <c r="C79" s="8"/>
      <c r="D79" s="40"/>
      <c r="E79" s="8"/>
      <c r="F79" s="8"/>
      <c r="G79" s="10"/>
    </row>
    <row r="80" spans="1:7" x14ac:dyDescent="0.2">
      <c r="A80" s="37"/>
      <c r="B80" s="17" t="s">
        <v>70</v>
      </c>
      <c r="C80" s="38"/>
      <c r="D80" s="37"/>
      <c r="E80" s="38"/>
      <c r="F80" s="38"/>
      <c r="G80" s="18"/>
    </row>
    <row r="81" spans="1:11" x14ac:dyDescent="0.2">
      <c r="A81" s="40"/>
      <c r="B81" s="6" t="s">
        <v>71</v>
      </c>
      <c r="C81" s="8"/>
      <c r="D81" s="27">
        <v>0.1</v>
      </c>
      <c r="E81" s="8"/>
      <c r="F81" s="8"/>
      <c r="G81" s="41" t="e">
        <f>+G78*D81</f>
        <v>#REF!</v>
      </c>
    </row>
    <row r="82" spans="1:11" x14ac:dyDescent="0.2">
      <c r="A82" s="40"/>
      <c r="B82" s="6" t="s">
        <v>72</v>
      </c>
      <c r="C82" s="8"/>
      <c r="D82" s="27">
        <v>0.03</v>
      </c>
      <c r="E82" s="8"/>
      <c r="F82" s="8"/>
      <c r="G82" s="41" t="e">
        <f>+G78*D82</f>
        <v>#REF!</v>
      </c>
    </row>
    <row r="83" spans="1:11" x14ac:dyDescent="0.2">
      <c r="A83" s="40"/>
      <c r="B83" s="6" t="s">
        <v>73</v>
      </c>
      <c r="C83" s="8"/>
      <c r="D83" s="27">
        <v>0.02</v>
      </c>
      <c r="E83" s="8"/>
      <c r="F83" s="8"/>
      <c r="G83" s="41" t="e">
        <f>+G78*D83</f>
        <v>#REF!</v>
      </c>
    </row>
    <row r="84" spans="1:11" x14ac:dyDescent="0.2">
      <c r="A84" s="40"/>
      <c r="B84" s="6" t="s">
        <v>74</v>
      </c>
      <c r="C84" s="8"/>
      <c r="D84" s="27">
        <v>0.01</v>
      </c>
      <c r="E84" s="8"/>
      <c r="F84" s="8"/>
      <c r="G84" s="41" t="e">
        <f>+G78*D84</f>
        <v>#REF!</v>
      </c>
    </row>
    <row r="85" spans="1:11" x14ac:dyDescent="0.2">
      <c r="A85" s="40"/>
      <c r="B85" s="6" t="s">
        <v>75</v>
      </c>
      <c r="C85" s="8"/>
      <c r="D85" s="27">
        <v>0.01</v>
      </c>
      <c r="E85" s="8"/>
      <c r="F85" s="8"/>
      <c r="G85" s="41" t="e">
        <f>+G78*D85</f>
        <v>#REF!</v>
      </c>
    </row>
    <row r="86" spans="1:11" x14ac:dyDescent="0.2">
      <c r="A86" s="40"/>
      <c r="B86" s="6" t="s">
        <v>76</v>
      </c>
      <c r="C86" s="8"/>
      <c r="D86" s="27">
        <v>0.05</v>
      </c>
      <c r="E86" s="8"/>
      <c r="F86" s="8"/>
      <c r="G86" s="41" t="e">
        <f>+G78*D86</f>
        <v>#REF!</v>
      </c>
    </row>
    <row r="87" spans="1:11" x14ac:dyDescent="0.2">
      <c r="A87" s="40"/>
      <c r="B87" s="6" t="s">
        <v>77</v>
      </c>
      <c r="C87" s="8"/>
      <c r="D87" s="27">
        <v>0.18</v>
      </c>
      <c r="E87" s="8"/>
      <c r="F87" s="8"/>
      <c r="G87" s="41" t="e">
        <f>+G81*D87</f>
        <v>#REF!</v>
      </c>
    </row>
    <row r="88" spans="1:11" ht="9.1999999999999993" customHeight="1" x14ac:dyDescent="0.2">
      <c r="A88" s="40"/>
      <c r="B88" s="6" t="s">
        <v>78</v>
      </c>
      <c r="C88" s="8"/>
      <c r="D88" s="27">
        <v>1E-3</v>
      </c>
      <c r="E88" s="8"/>
      <c r="F88" s="8"/>
      <c r="G88" s="41" t="e">
        <f>+G78*D88</f>
        <v>#REF!</v>
      </c>
    </row>
    <row r="89" spans="1:11" x14ac:dyDescent="0.2">
      <c r="A89" s="37"/>
      <c r="B89" s="17" t="s">
        <v>79</v>
      </c>
      <c r="C89" s="38"/>
      <c r="D89" s="37"/>
      <c r="E89" s="38"/>
      <c r="F89" s="38"/>
      <c r="G89" s="39" t="e">
        <f>SUM(G81:G88)</f>
        <v>#REF!</v>
      </c>
    </row>
    <row r="90" spans="1:11" ht="9.1999999999999993" customHeight="1" x14ac:dyDescent="0.2">
      <c r="A90" s="40"/>
      <c r="B90" s="10"/>
      <c r="C90" s="8"/>
      <c r="D90" s="40"/>
      <c r="E90" s="8"/>
      <c r="F90" s="8"/>
      <c r="G90" s="10"/>
    </row>
    <row r="91" spans="1:11" x14ac:dyDescent="0.2">
      <c r="A91" s="37"/>
      <c r="B91" s="17" t="s">
        <v>80</v>
      </c>
      <c r="C91" s="38"/>
      <c r="D91" s="37"/>
      <c r="E91" s="38"/>
      <c r="F91" s="38"/>
      <c r="G91" s="39" t="e">
        <f>+G89+G78</f>
        <v>#REF!</v>
      </c>
    </row>
    <row r="92" spans="1:11" x14ac:dyDescent="0.2">
      <c r="A92" s="45" t="s">
        <v>81</v>
      </c>
      <c r="B92" s="45"/>
      <c r="C92" s="45"/>
      <c r="D92" s="45"/>
      <c r="E92" s="45"/>
      <c r="F92" s="45"/>
      <c r="G92" s="45"/>
      <c r="H92" s="45"/>
    </row>
    <row r="93" spans="1:11" ht="18.2" customHeight="1" x14ac:dyDescent="0.2">
      <c r="A93" s="42"/>
      <c r="B93" s="42"/>
      <c r="C93" s="42"/>
      <c r="D93" s="42"/>
      <c r="E93" s="42"/>
      <c r="F93" s="42"/>
      <c r="G93" s="42"/>
      <c r="H93" s="42"/>
      <c r="I93" s="14"/>
      <c r="J93" s="14"/>
      <c r="K93" s="14"/>
    </row>
  </sheetData>
  <mergeCells count="6">
    <mergeCell ref="A93:H93"/>
    <mergeCell ref="A1:H1"/>
    <mergeCell ref="A2:H2"/>
    <mergeCell ref="A3:H3"/>
    <mergeCell ref="A4:H4"/>
    <mergeCell ref="A92:H92"/>
  </mergeCells>
  <pageMargins left="0.7" right="0.7" top="0.75" bottom="0.75" header="0.3" footer="0.3"/>
  <pageSetup scale="86" orientation="portrait" horizontalDpi="1200" verticalDpi="1200" r:id="rId1"/>
  <rowBreaks count="1" manualBreakCount="1">
    <brk id="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SFM GALERIA 56 (2)</vt:lpstr>
      <vt:lpstr>'LOCAL SFM GALERIA 56 (2)'!Print_Area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Melody Imbert</cp:lastModifiedBy>
  <cp:lastPrinted>2021-11-07T23:50:23Z</cp:lastPrinted>
  <dcterms:created xsi:type="dcterms:W3CDTF">2021-10-22T02:32:32Z</dcterms:created>
  <dcterms:modified xsi:type="dcterms:W3CDTF">2021-12-30T16:52:33Z</dcterms:modified>
</cp:coreProperties>
</file>