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Falken\procesos de compra\Año 2022\5. Comparación Precios\TSS-CCC-CP-2022-0002 Adecuación Oficina Gustavo Mejía Ricart\"/>
    </mc:Choice>
  </mc:AlternateContent>
  <workbookProtection workbookAlgorithmName="SHA-512" workbookHashValue="y8LGJliTFDqjYRCKvAMKS1KXDKDnCu2JHjvUeJ2uAFRkNQAlRYpfUGT6TufaxA4cuE6aEoq+DVwT28zmydYCGg==" workbookSaltValue="dqyDgeopMUE4mAAvqOGBqQ==" workbookSpinCount="100000" lockStructure="1"/>
  <bookViews>
    <workbookView xWindow="0" yWindow="0" windowWidth="19200" windowHeight="10260"/>
  </bookViews>
  <sheets>
    <sheet name="Presupuesto en blanco" sheetId="1" r:id="rId1"/>
  </sheets>
  <definedNames>
    <definedName name="_xlnm.Print_Area" localSheetId="0">'Presupuesto en blanco'!$B$3:$H$143</definedName>
    <definedName name="_xlnm.Print_Titles" localSheetId="0">'Presupuesto en blanco'!$3:$3</definedName>
    <definedName name="Z_82547E58_BB98_4539_BD90_57AE01DCB4A0_.wvu.PrintArea" localSheetId="0" hidden="1">'Presupuesto en blanco'!$B$3:$H$143</definedName>
    <definedName name="Z_82547E58_BB98_4539_BD90_57AE01DCB4A0_.wvu.PrintTitles" localSheetId="0" hidden="1">'Presupuesto en blanco'!$3:$3</definedName>
  </definedNames>
  <calcPr calcId="162913"/>
  <customWorkbookViews>
    <customWorkbookView name="Isaira Soto - Personal View" guid="{82547E58-BB98-4539-BD90-57AE01DCB4A0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G128" i="1"/>
  <c r="G127" i="1"/>
  <c r="H119" i="1" s="1"/>
  <c r="G126" i="1"/>
  <c r="G125" i="1"/>
  <c r="G124" i="1"/>
  <c r="G123" i="1"/>
  <c r="G122" i="1"/>
  <c r="G121" i="1"/>
  <c r="G120" i="1"/>
  <c r="B120" i="1"/>
  <c r="B121" i="1" s="1"/>
  <c r="B122" i="1" s="1"/>
  <c r="B123" i="1" s="1"/>
  <c r="B124" i="1" s="1"/>
  <c r="B125" i="1" s="1"/>
  <c r="B126" i="1" s="1"/>
  <c r="B127" i="1" s="1"/>
  <c r="B128" i="1" s="1"/>
  <c r="B129" i="1" s="1"/>
  <c r="G118" i="1"/>
  <c r="G117" i="1"/>
  <c r="G116" i="1"/>
  <c r="G115" i="1"/>
  <c r="G113" i="1"/>
  <c r="G112" i="1"/>
  <c r="G111" i="1"/>
  <c r="G110" i="1"/>
  <c r="G109" i="1"/>
  <c r="H107" i="1" s="1"/>
  <c r="B109" i="1"/>
  <c r="B110" i="1" s="1"/>
  <c r="B111" i="1" s="1"/>
  <c r="B112" i="1" s="1"/>
  <c r="B113" i="1" s="1"/>
  <c r="B114" i="1" s="1"/>
  <c r="B115" i="1" s="1"/>
  <c r="B108" i="1"/>
  <c r="G106" i="1"/>
  <c r="G105" i="1"/>
  <c r="G103" i="1"/>
  <c r="G102" i="1"/>
  <c r="G101" i="1"/>
  <c r="G99" i="1"/>
  <c r="G98" i="1"/>
  <c r="G97" i="1"/>
  <c r="G96" i="1"/>
  <c r="G95" i="1"/>
  <c r="G93" i="1"/>
  <c r="G92" i="1"/>
  <c r="G90" i="1"/>
  <c r="G89" i="1"/>
  <c r="G88" i="1"/>
  <c r="G87" i="1"/>
  <c r="G85" i="1"/>
  <c r="G84" i="1"/>
  <c r="G82" i="1"/>
  <c r="G81" i="1"/>
  <c r="G80" i="1"/>
  <c r="G79" i="1"/>
  <c r="G78" i="1"/>
  <c r="G76" i="1"/>
  <c r="G75" i="1"/>
  <c r="G74" i="1"/>
  <c r="G73" i="1"/>
  <c r="J71" i="1"/>
  <c r="K71" i="1" s="1"/>
  <c r="G71" i="1"/>
  <c r="G70" i="1"/>
  <c r="G68" i="1"/>
  <c r="G67" i="1"/>
  <c r="G66" i="1"/>
  <c r="G65" i="1"/>
  <c r="G64" i="1"/>
  <c r="G62" i="1"/>
  <c r="J61" i="1"/>
  <c r="G61" i="1"/>
  <c r="H59" i="1" s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H45" i="1" s="1"/>
  <c r="B46" i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G44" i="1"/>
  <c r="G43" i="1"/>
  <c r="G42" i="1"/>
  <c r="G41" i="1"/>
  <c r="G40" i="1"/>
  <c r="G39" i="1"/>
  <c r="H38" i="1" s="1"/>
  <c r="B39" i="1"/>
  <c r="B40" i="1" s="1"/>
  <c r="B41" i="1" s="1"/>
  <c r="B42" i="1" s="1"/>
  <c r="B43" i="1" s="1"/>
  <c r="B44" i="1" s="1"/>
  <c r="G37" i="1"/>
  <c r="G36" i="1"/>
  <c r="G35" i="1"/>
  <c r="E34" i="1"/>
  <c r="G34" i="1" s="1"/>
  <c r="G33" i="1"/>
  <c r="G32" i="1"/>
  <c r="G31" i="1"/>
  <c r="H28" i="1" s="1"/>
  <c r="B31" i="1"/>
  <c r="B32" i="1" s="1"/>
  <c r="B33" i="1" s="1"/>
  <c r="B34" i="1" s="1"/>
  <c r="B35" i="1" s="1"/>
  <c r="B36" i="1" s="1"/>
  <c r="B37" i="1" s="1"/>
  <c r="G30" i="1"/>
  <c r="B30" i="1"/>
  <c r="G29" i="1"/>
  <c r="B29" i="1"/>
  <c r="G27" i="1"/>
  <c r="G26" i="1"/>
  <c r="E25" i="1"/>
  <c r="G25" i="1" s="1"/>
  <c r="G24" i="1"/>
  <c r="G23" i="1"/>
  <c r="H22" i="1" s="1"/>
  <c r="B23" i="1"/>
  <c r="B24" i="1" s="1"/>
  <c r="B25" i="1" s="1"/>
  <c r="B26" i="1" s="1"/>
  <c r="B27" i="1" s="1"/>
  <c r="G21" i="1"/>
  <c r="G20" i="1"/>
  <c r="G19" i="1"/>
  <c r="G18" i="1"/>
  <c r="H17" i="1" s="1"/>
  <c r="B18" i="1"/>
  <c r="B19" i="1" s="1"/>
  <c r="B20" i="1" s="1"/>
  <c r="B21" i="1" s="1"/>
  <c r="G16" i="1"/>
  <c r="B16" i="1"/>
  <c r="H15" i="1"/>
  <c r="E14" i="1"/>
  <c r="G14" i="1" s="1"/>
  <c r="G13" i="1"/>
  <c r="G12" i="1"/>
  <c r="G11" i="1"/>
  <c r="B11" i="1"/>
  <c r="B12" i="1" s="1"/>
  <c r="B13" i="1" s="1"/>
  <c r="B14" i="1" s="1"/>
  <c r="G10" i="1"/>
  <c r="B10" i="1"/>
  <c r="G9" i="1"/>
  <c r="B9" i="1"/>
  <c r="G7" i="1"/>
  <c r="H6" i="1" s="1"/>
  <c r="B7" i="1"/>
  <c r="H8" i="1" l="1"/>
  <c r="H130" i="1" s="1"/>
  <c r="H140" i="1" l="1"/>
  <c r="H138" i="1"/>
  <c r="H137" i="1"/>
  <c r="H136" i="1"/>
  <c r="H135" i="1"/>
  <c r="H134" i="1"/>
  <c r="H133" i="1"/>
  <c r="H139" i="1" l="1"/>
  <c r="H141" i="1" s="1"/>
  <c r="H143" i="1" s="1"/>
</calcChain>
</file>

<file path=xl/sharedStrings.xml><?xml version="1.0" encoding="utf-8"?>
<sst xmlns="http://schemas.openxmlformats.org/spreadsheetml/2006/main" count="369" uniqueCount="138">
  <si>
    <t>Proveedor</t>
  </si>
  <si>
    <t>ESCRIBIR NOMBRE DEL PROVEEDOR</t>
  </si>
  <si>
    <t>Proceso TSS-CCC-CP-2022-0002</t>
  </si>
  <si>
    <t>No</t>
  </si>
  <si>
    <t>Descripcion</t>
  </si>
  <si>
    <t>UND</t>
  </si>
  <si>
    <t>CANT.</t>
  </si>
  <si>
    <t>PRECIO</t>
  </si>
  <si>
    <t>COSTO</t>
  </si>
  <si>
    <t>SUB‐TOTAL</t>
  </si>
  <si>
    <t>CONCEPTO</t>
  </si>
  <si>
    <t xml:space="preserve">PRELIMINARES 1er y 2do. Nivel </t>
  </si>
  <si>
    <t>Preparacion  del área,  revision
eléctricas  y sanitarias, revision del espacio fisico. Replanteo del diseno, etc.( 2do Nivel Area Aprox.190,78 + 1er Nivel 165,31)</t>
  </si>
  <si>
    <t>M2</t>
  </si>
  <si>
    <t>Adecuacion</t>
  </si>
  <si>
    <t>DIVISIONES LIGERAS</t>
  </si>
  <si>
    <t xml:space="preserve">Desmonte de Panderetas 1er Nivel  Existentes en aluminio y cristal incluye puertas debe contemplar traslado interno almacen Sotano -2 </t>
  </si>
  <si>
    <t>Demolicion Muro en mamposteria no estructural en 2do nivel incluye bote</t>
  </si>
  <si>
    <t>Desmonte de Panderetas en Sheetrock 1er y 2do nivel incluye bote</t>
  </si>
  <si>
    <t xml:space="preserve">Suministro e instalacion de muro de shetrock con estructura metalica galvanizada  de 2 1/2" y planchas de 1/2" doble cara, con aislante Termo‐Acustico de densidad = 10, Resanado, para Dintar. E: 0.15cm 1er Nivel Oficina Gerente RRHH, Director y Operadores </t>
  </si>
  <si>
    <t>Suministro e instalacion de plafon PVC para techos en baños instalado 2 x 2 con refuerzos intemos y suspensiones metalicas galvanizadas, color blanco y
esquineros.</t>
  </si>
  <si>
    <t xml:space="preserve">Reparacion Techo en Shetrock  Area RRHH considerar doble altura </t>
  </si>
  <si>
    <t>PISOS</t>
  </si>
  <si>
    <t xml:space="preserve">Reparacion de Piso Laminado 2do Nivel </t>
  </si>
  <si>
    <t>TERMINACION GENERAL</t>
  </si>
  <si>
    <t>Pintura acrilica blanco 00 a dos
manos en interior, Incluye pintura y m/o. 1ER Y 2DO NIVEL</t>
  </si>
  <si>
    <t xml:space="preserve">Pintura satinada blanca a dos manos en pared . Include pintura y m/o 1ER  NIVEL </t>
  </si>
  <si>
    <t>m2</t>
  </si>
  <si>
    <t xml:space="preserve">Pintura satinada blanca a dos manos en pared . Include pintura y m/o 2do NIVEL </t>
  </si>
  <si>
    <t xml:space="preserve">Pintura Satinada  blanca e incluye retaye Color Institucional a dos manos  Incluye pintura y m/o. en fachada frontal considerar el desmonte de alucobon existente </t>
  </si>
  <si>
    <t>PUERTAS Y CRISTALES</t>
  </si>
  <si>
    <t xml:space="preserve">Suministro e lnstalación puertas en aluminio y cristal  Incluye  anclajes, conexión, cierres , bisagras,   conectores, tiradores de 14" inox </t>
  </si>
  <si>
    <t xml:space="preserve">Suministro e lnstalación puertas en aluminio y cristal  en riel doble, Incluye  anclajes, conexión, cierres , bisagras,   conectores, tiradores de 14" inox </t>
  </si>
  <si>
    <t>Suministro e Instalación divisiones  de aluminio y vidrio monolitico laminado
de 1/4" c/u. Incluye anclajes, conexién. Material P40. Sellado con masilla WURTH.</t>
  </si>
  <si>
    <t>p2</t>
  </si>
  <si>
    <t>Masillado de paredes, producto de reparacion de ranuras</t>
  </si>
  <si>
    <t>P.A</t>
  </si>
  <si>
    <t xml:space="preserve">Laminado tipo frost color neutral gris para puertas flotantes, correderas  y panos fijos en general. </t>
  </si>
  <si>
    <t>INSTALACIONES SANITARIAS</t>
  </si>
  <si>
    <t>Conexion e instalacion Inodoro bajo consumo doble descarga. tuberias y m/o.</t>
  </si>
  <si>
    <t>Suministro e instalacion Dispensador Papel de Baño</t>
  </si>
  <si>
    <t>Suministro e instalación Dispensador Papel Toalla</t>
  </si>
  <si>
    <t>Suministro e instalación Dispensador Jabon Liquido</t>
  </si>
  <si>
    <t xml:space="preserve">Suministro e Instalacion de mueble en madera hidrofuga tope en marmolite crema 0,90 ancho x 1.80 metros con 2 Lavamanos de tope en Baño
incluyen Llave Push y Espejo 1.80 x 0.70 </t>
  </si>
  <si>
    <t xml:space="preserve">Suministro e Instalacion Revestimiento Ceramica en
Baño 2 Nivel  20 cmx50 cm(8"x20") blanca brillante a colocarse trabadas </t>
  </si>
  <si>
    <t xml:space="preserve">Suministro e Instalacion de Piso de Vinyl Tipo Madera </t>
  </si>
  <si>
    <t>Interconexion potable y sanitaria con red existente contemplar desmonte y reinstalacion de aparatos sanitarios  y ceramica existentes 1er Nivel, pasantes deben realizarse con equipo mecanico</t>
  </si>
  <si>
    <t xml:space="preserve">Reparación de ranuras Sanitarias y Electricas </t>
  </si>
  <si>
    <t>Suministro e Instalacion A/A</t>
  </si>
  <si>
    <t xml:space="preserve">Suministro unidad 9,000 BTU/H según ficha tecnica en area de Lactancia </t>
  </si>
  <si>
    <t>Acondicionador de Aire</t>
  </si>
  <si>
    <t xml:space="preserve">Suministro unidad 12,000 BTU/H según ficha tecnica a instalar en Dpto.de Seguridad, Ofic. Enc. Division y Salon de Transmision remota </t>
  </si>
  <si>
    <t>Suministro unidad 18,000 BTU/H según ficha tecnica en area de Gerente Libre, Despacho del Tesorero, Salon de Conferencia y Dpto. de Calidad</t>
  </si>
  <si>
    <t>Suministro unidad 24,000 BTU/H según ficha tecnica en area de Monitoreo, Fizcalizacion y Centro de Llamadas</t>
  </si>
  <si>
    <t xml:space="preserve">Suministro unidad 60,000 BTU/H según ficha tecnica en area de RRHH contemplar ducteria </t>
  </si>
  <si>
    <t xml:space="preserve">Mano de Obra Instalacion, incluye ranuras y materiales menores </t>
  </si>
  <si>
    <t>Salidas Electricas, Data, UPS, Camaras y Control de Acceso</t>
  </si>
  <si>
    <t>Suministro e Instalacion Patch panel  de  24U-HDMMP-A-C6A
Panel de conexiones descargado configurable en campo en ángulo de 24 puertos Categoría 6A 10G, 1.75" de alt</t>
  </si>
  <si>
    <t>Reubicacion  de Luminarias Existente incluye materiales menores 1er y 2do Nivel  donde aplique</t>
  </si>
  <si>
    <t xml:space="preserve">Suministro e Instalacion Luces de Emergencia  Inc: Tubos MT Galvanizado de 1/2, accesorio de ensamblaje, cable electrico #12 americano, cable electrico tipo goma 14/2 , registros octagonales, registros 4x4, luminaria inc. Mano de obra </t>
  </si>
  <si>
    <t xml:space="preserve">Suministro e Instalacion Salidas de Iluminacion Cenital  Inc: Tubos MT Galvanizado de 1/2, accesorio de ensamblaje, cable electrico #12 americano, cable electrico tipo goma 14/2 , registros octagonales, registros 4x4, luminaria Luz LED 2x2 de Cajetin  inc. Mano de obra </t>
  </si>
  <si>
    <t xml:space="preserve">Interruptor Sencillo  Inc: Tubos MT Galvanizado de 1/2, accesorio de ensamblaje, cable electrico #12 americano,  registros 2x4, e interruptor inc. Mano de obra </t>
  </si>
  <si>
    <t xml:space="preserve">Interruptor Doble Inc: Tubos MT Galvanizado de 1/2, accesorio de ensamblaje, cable electrico #12 americano,  registros 2x4, e interruptor inc. Mano de obra </t>
  </si>
  <si>
    <t xml:space="preserve">Acometida Electrica monofasica, con 2 # 6 Potencia ,1 #6 de Neutro,  1 # 8 para Tierra en tubería PVC 1" desde el Modulo de Contadores  hasta Panel de Braker </t>
  </si>
  <si>
    <t>PIE</t>
  </si>
  <si>
    <t xml:space="preserve">Suministro e Instalacion Control de Acceso y Alarma de Instrusion inc.: Tuberia Galvanizada EMT de 1, 3/4 y 1/2 para distribucion, registros nema1 de    10 x10x4  pulgadas, cajas 2x4 pulgadas, incluye equipo y  mano de obra </t>
  </si>
  <si>
    <t>Suministro e Instalacion Camaras de Seguridad,  Puntos de red para Cámara, incluye:  
Corrida de cableado punto a punto y terminación de salida de Data RJ 45 Cat. 6</t>
  </si>
  <si>
    <t>Grabador de vídeo en red (NVR) compacto 1HDD 1U 8PoE de 16 canales con 16 Cámaras IP
Nueva interfaz de usuario 4.0, Security baseline 2.1
&gt;H.264, H.265, Smart H.264 + y Smart H.265 +. Detector magnético H.265
Máx. capacidad de decodificación: 8 × 1080p @ 30 fps. Admite decodificación adaptativa
&gt;Admite cámaras convencionales de protocolos ONVIF y RTSP
Vigilancia remota P2P, reproducción de video en dispositivo móvil
Salida de video simultánea VGA / HDMI, la resolución máxima de HDMI es 4K
IA por cámara: detección de rostros, protección perimetral, IVS, conteo de personas, mapa de calor y SMD
Instalación a todo costo
CAMRAS IP
Cámara de red domo IR WDR de 8 MP
CMOS de barrido progresivo de 1 / 2,5 ”y 8 megapíxeles
Codificación de doble flujo H.265 y H.264
15 fps a 4K (3840 × 2160), 25/30 fps a 3 M (2304 × 1296)
Día / Noche (ICR), 3DNR, AWB, AGC, BLC
Monitoreo de múltiples redes: visor web, CMS (DSS / PSS) y DMSS
Lente con zoom 5X de 7 mm ~ 35 mm
Máx. LED de infrarrojos Longitud 100 m
Tarjeta de memoria Micro SD, IP67, IK10, PoE +
Instalación a todo costo</t>
  </si>
  <si>
    <t>Grabador</t>
  </si>
  <si>
    <t xml:space="preserve">Mobilario 1er Nivel </t>
  </si>
  <si>
    <t>Comedor</t>
  </si>
  <si>
    <t>Mobiliario</t>
  </si>
  <si>
    <t>Mesas para 4 personas</t>
  </si>
  <si>
    <t>Sillas Plasticas Apilables color Blanco, en polipropileno con refuerzo de fibra de vidrio.</t>
  </si>
  <si>
    <t>Direccion</t>
  </si>
  <si>
    <t>Mesa redonda para 3 personas</t>
  </si>
  <si>
    <t>Sillas visita con ruedas</t>
  </si>
  <si>
    <t>Silla de visita</t>
  </si>
  <si>
    <t>Silla semi ejecutiva</t>
  </si>
  <si>
    <t>Escritorio con L</t>
  </si>
  <si>
    <t>Exterior</t>
  </si>
  <si>
    <t>Sillas XL para exterior,  color BLANCO, en polipropileno con refuerzo
de fibra de vidrio</t>
  </si>
  <si>
    <t>Mesa exterior para 6 personas, con tope color BLANCO en laminado HPL
de 1.40m x 0.80m y base en polipropileno</t>
  </si>
  <si>
    <t>Fiscalizacion Interna</t>
  </si>
  <si>
    <t>Estaciones modulares</t>
  </si>
  <si>
    <t xml:space="preserve">Suministro e Instalacion de Mamparas fijas en Acrilico de 8mm dimensiones 4 x 2 pies </t>
  </si>
  <si>
    <t>RRHH</t>
  </si>
  <si>
    <t>Salon reuniones</t>
  </si>
  <si>
    <t xml:space="preserve">Mesa de 12 personas rectangular, color madera oscuro con administrador de cablesy salidas </t>
  </si>
  <si>
    <t>Seguridad</t>
  </si>
  <si>
    <t>Soportes</t>
  </si>
  <si>
    <t>Estaciones de trabajo para 2</t>
  </si>
  <si>
    <t>Tesorero</t>
  </si>
  <si>
    <t>Silla Ejecutiva Confort</t>
  </si>
  <si>
    <t>Escritorio con L Ejecutivo</t>
  </si>
  <si>
    <t>Mesa redonda juego ejecutivo para 3 personas</t>
  </si>
  <si>
    <t>Sillas de visita juego ejecutivo con ruedas</t>
  </si>
  <si>
    <t>Sillas de visita juego ejecutivo sin ruedas</t>
  </si>
  <si>
    <t xml:space="preserve"> Lactancia </t>
  </si>
  <si>
    <t>Sillon Reclinable forro lavable en color marrón rosado claro</t>
  </si>
  <si>
    <t>Mesa Auxiliar Lateral D,38,1 H,78,74/ D,38,1 H,67,95</t>
  </si>
  <si>
    <t>Lampara de Mesa blanco/niquelado  alto: 16 "  Diámetro de la base: 6 " Ancho de la pantalla: 7 " Longitud del cable:	6 ' 7 " Máx.: 9 W</t>
  </si>
  <si>
    <t xml:space="preserve">Salon de Video Conferencia </t>
  </si>
  <si>
    <t xml:space="preserve">butaca estacionaria tapizada en tela color gris, modelo según ficha tecnica, se cubicara contra factura </t>
  </si>
  <si>
    <t xml:space="preserve">Mesa Lateral Juego de 3 Und. </t>
  </si>
  <si>
    <t xml:space="preserve">Mobilario 2do Nivel </t>
  </si>
  <si>
    <t>Call Center</t>
  </si>
  <si>
    <t>Estacion de trabajo para 4 personas</t>
  </si>
  <si>
    <t>Planificacion</t>
  </si>
  <si>
    <t xml:space="preserve">MISCELANEOS </t>
  </si>
  <si>
    <t>Extractor universal con válvula antirretorno de 100 mm/10 cm de diámetro
bajo consumo de energía 8 W, funcionamiento silencioso 26 dB y alta eficiencia 93 m3/h. (incluye salida eléctrica, ducto en tubería PVC y ventanilla exterior)</t>
  </si>
  <si>
    <t xml:space="preserve">Letreros en  Exterior: VER FICHA TECNICA </t>
  </si>
  <si>
    <t>Letreros</t>
  </si>
  <si>
    <t>Señalética: Suspender (colgantes) para interior  24 x 12 pulg.</t>
  </si>
  <si>
    <t xml:space="preserve">Señalética: Letrero en Sintra para extintores, baño, cuarto de tecnologia, cocina, archivo vivo y suministro </t>
  </si>
  <si>
    <t xml:space="preserve">Señalética Estaciones  ( Ver Ficha) </t>
  </si>
  <si>
    <t xml:space="preserve">Limpieza general y limpieza final incluye bote </t>
  </si>
  <si>
    <t>Fumigacion</t>
  </si>
  <si>
    <t>NEVERA 14 P.C. DOS PUERTAS/DISP./GRIS</t>
  </si>
  <si>
    <t>Electrodomesticos</t>
  </si>
  <si>
    <t xml:space="preserve">MICROONDAS 1.1. P.C. ACERO INOX </t>
  </si>
  <si>
    <t>BEBEDERO BLANCO DE  AGUA FRIA/CALIEN  BOTELLON INFERIOR</t>
  </si>
  <si>
    <t>SUB‐TOTAL  GENERAL DE COSTOS DIRECTO</t>
  </si>
  <si>
    <t>GASTOS INDIRECTOS</t>
  </si>
  <si>
    <t>Dirección Técnica</t>
  </si>
  <si>
    <t>Gastos indirectos</t>
  </si>
  <si>
    <t>Gastos Administrativos</t>
  </si>
  <si>
    <t>Seguro y Fianzas</t>
  </si>
  <si>
    <t>Ley 686</t>
  </si>
  <si>
    <t>Transporte</t>
  </si>
  <si>
    <t>Imprevistos</t>
  </si>
  <si>
    <t>18% ITBIS A Dirección Técnica</t>
  </si>
  <si>
    <t>CODIA</t>
  </si>
  <si>
    <t>SUB‐TOTAL GASTOS INDIRECTOS</t>
  </si>
  <si>
    <t>TOTAL GENERAL</t>
  </si>
  <si>
    <t>Suministro e Instalación de salidas de Data 1er y 2do Nivel: Puntos de red para estación de trabajo, incluye: Tubo Galvanizado MT de 3/4, Accesorio de Ensamblaje, Registro 2 x 4, Corrida de cableado punto a punto y terminación de salida de Data RJ 45 Cat. 6 Certificado
Certificar el cableado UTP con una entidad acreditada y entregar a TSS el certificado.</t>
  </si>
  <si>
    <t xml:space="preserve">Suministro e Instalación de salidas de UPS incluye alimentación según ficha técnica 1er y 2do Nivel </t>
  </si>
  <si>
    <t>Suministro e Instalación de salidas de 110v incluye alimentación según ficha técnica 1er y 2do 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</si>
</sst>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_€"/>
  </numFmts>
  <fonts count="8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BFBFB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shrinkToFi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shrinkToFit="1"/>
      <protection locked="0"/>
    </xf>
    <xf numFmtId="2" fontId="4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4" xfId="3" applyNumberFormat="1" applyFont="1" applyBorder="1" applyAlignment="1" applyProtection="1">
      <alignment horizontal="center" vertical="center" shrinkToFit="1"/>
      <protection locked="0"/>
    </xf>
    <xf numFmtId="164" fontId="5" fillId="0" borderId="2" xfId="3" applyNumberFormat="1" applyFont="1" applyBorder="1" applyAlignment="1" applyProtection="1">
      <alignment horizontal="center" vertical="center" shrinkToFit="1"/>
      <protection locked="0"/>
    </xf>
    <xf numFmtId="164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3" fillId="0" borderId="0" xfId="0" applyFont="1" applyProtection="1"/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2" fontId="4" fillId="3" borderId="2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shrinkToFit="1"/>
    </xf>
    <xf numFmtId="2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2" fontId="5" fillId="4" borderId="3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top" wrapText="1"/>
    </xf>
    <xf numFmtId="9" fontId="7" fillId="0" borderId="3" xfId="0" applyNumberFormat="1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shrinkToFit="1"/>
    </xf>
    <xf numFmtId="2" fontId="5" fillId="4" borderId="4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left" vertical="top" wrapText="1"/>
    </xf>
    <xf numFmtId="43" fontId="7" fillId="0" borderId="4" xfId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shrinkToFit="1"/>
    </xf>
    <xf numFmtId="43" fontId="7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3" fontId="4" fillId="0" borderId="2" xfId="1" applyFont="1" applyBorder="1" applyAlignment="1" applyProtection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5" fillId="0" borderId="2" xfId="0" applyFont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</xf>
    <xf numFmtId="10" fontId="5" fillId="0" borderId="2" xfId="2" applyNumberFormat="1" applyFont="1" applyBorder="1" applyAlignment="1" applyProtection="1">
      <alignment horizontal="center" vertical="center" shrinkToFi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top" shrinkToFit="1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left" wrapText="1"/>
    </xf>
    <xf numFmtId="164" fontId="5" fillId="2" borderId="2" xfId="0" applyNumberFormat="1" applyFont="1" applyFill="1" applyBorder="1" applyAlignment="1" applyProtection="1">
      <alignment horizontal="left" wrapText="1"/>
    </xf>
    <xf numFmtId="164" fontId="5" fillId="0" borderId="2" xfId="0" applyNumberFormat="1" applyFont="1" applyBorder="1" applyAlignment="1" applyProtection="1">
      <alignment horizontal="center" vertical="top" shrinkToFi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top" wrapText="1"/>
    </xf>
    <xf numFmtId="164" fontId="6" fillId="3" borderId="2" xfId="0" applyNumberFormat="1" applyFont="1" applyFill="1" applyBorder="1" applyAlignment="1" applyProtection="1">
      <alignment horizontal="center" vertical="top" shrinkToFit="1"/>
    </xf>
    <xf numFmtId="164" fontId="5" fillId="4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left" vertical="top" wrapText="1"/>
    </xf>
    <xf numFmtId="164" fontId="6" fillId="4" borderId="2" xfId="0" applyNumberFormat="1" applyFont="1" applyFill="1" applyBorder="1" applyAlignment="1" applyProtection="1">
      <alignment horizontal="center" vertical="top" shrinkToFit="1"/>
    </xf>
    <xf numFmtId="164" fontId="5" fillId="0" borderId="2" xfId="0" applyNumberFormat="1" applyFont="1" applyBorder="1" applyAlignment="1" applyProtection="1">
      <alignment horizontal="center" vertical="center" shrinkToFi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left" vertical="center" wrapText="1"/>
    </xf>
    <xf numFmtId="164" fontId="5" fillId="0" borderId="3" xfId="0" applyNumberFormat="1" applyFont="1" applyBorder="1" applyAlignment="1" applyProtection="1">
      <alignment horizontal="center" vertical="center" shrinkToFit="1"/>
    </xf>
    <xf numFmtId="164" fontId="5" fillId="0" borderId="3" xfId="0" applyNumberFormat="1" applyFont="1" applyBorder="1" applyAlignment="1" applyProtection="1">
      <alignment horizontal="left" vertical="top" wrapText="1"/>
    </xf>
    <xf numFmtId="43" fontId="4" fillId="3" borderId="2" xfId="1" applyFont="1" applyFill="1" applyBorder="1" applyAlignment="1" applyProtection="1">
      <alignment horizontal="center" vertical="top" wrapText="1"/>
    </xf>
    <xf numFmtId="164" fontId="5" fillId="0" borderId="4" xfId="0" applyNumberFormat="1" applyFont="1" applyBorder="1" applyAlignment="1" applyProtection="1">
      <alignment horizontal="center" vertical="center" shrinkToFit="1"/>
    </xf>
    <xf numFmtId="164" fontId="5" fillId="0" borderId="4" xfId="0" applyNumberFormat="1" applyFont="1" applyBorder="1" applyAlignment="1" applyProtection="1">
      <alignment horizontal="left" vertical="top" wrapText="1"/>
    </xf>
    <xf numFmtId="164" fontId="6" fillId="0" borderId="2" xfId="0" applyNumberFormat="1" applyFont="1" applyBorder="1" applyAlignment="1" applyProtection="1">
      <alignment horizontal="center" vertical="center" shrinkToFit="1"/>
    </xf>
    <xf numFmtId="164" fontId="6" fillId="0" borderId="2" xfId="0" applyNumberFormat="1" applyFont="1" applyBorder="1" applyAlignment="1" applyProtection="1">
      <alignment horizontal="left" vertical="top" wrapText="1"/>
    </xf>
    <xf numFmtId="164" fontId="4" fillId="3" borderId="2" xfId="0" applyNumberFormat="1" applyFont="1" applyFill="1" applyBorder="1" applyAlignment="1" applyProtection="1">
      <alignment horizontal="left" vertical="top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143"/>
  <sheetViews>
    <sheetView tabSelected="1" workbookViewId="0">
      <selection activeCell="C10" sqref="C10"/>
    </sheetView>
  </sheetViews>
  <sheetFormatPr defaultRowHeight="12.75" x14ac:dyDescent="0.2"/>
  <cols>
    <col min="1" max="2" width="9.33203125" style="11"/>
    <col min="3" max="3" width="63.5" style="15" customWidth="1"/>
    <col min="4" max="6" width="9.33203125" style="11"/>
    <col min="7" max="7" width="15" style="11" bestFit="1" customWidth="1"/>
    <col min="8" max="8" width="16.1640625" style="11" bestFit="1" customWidth="1"/>
    <col min="9" max="9" width="23.1640625" style="11" bestFit="1" customWidth="1"/>
    <col min="10" max="16384" width="9.33203125" style="11"/>
  </cols>
  <sheetData>
    <row r="3" spans="2:9" x14ac:dyDescent="0.2">
      <c r="B3" s="16" t="s">
        <v>0</v>
      </c>
      <c r="C3" s="1" t="s">
        <v>1</v>
      </c>
      <c r="F3" s="17" t="s">
        <v>2</v>
      </c>
    </row>
    <row r="5" spans="2:9" x14ac:dyDescent="0.2">
      <c r="B5" s="18" t="s">
        <v>3</v>
      </c>
      <c r="C5" s="18" t="s">
        <v>4</v>
      </c>
      <c r="D5" s="19" t="s">
        <v>5</v>
      </c>
      <c r="E5" s="20" t="s">
        <v>6</v>
      </c>
      <c r="F5" s="13" t="s">
        <v>7</v>
      </c>
      <c r="G5" s="65" t="s">
        <v>8</v>
      </c>
      <c r="H5" s="66" t="s">
        <v>9</v>
      </c>
      <c r="I5" s="12" t="s">
        <v>10</v>
      </c>
    </row>
    <row r="6" spans="2:9" x14ac:dyDescent="0.2">
      <c r="B6" s="21">
        <v>1</v>
      </c>
      <c r="C6" s="22" t="s">
        <v>11</v>
      </c>
      <c r="D6" s="23"/>
      <c r="E6" s="24"/>
      <c r="F6" s="2"/>
      <c r="G6" s="33"/>
      <c r="H6" s="67">
        <f>SUM(G7)</f>
        <v>0</v>
      </c>
    </row>
    <row r="7" spans="2:9" ht="38.25" x14ac:dyDescent="0.2">
      <c r="B7" s="25">
        <f>1+0.01</f>
        <v>1.01</v>
      </c>
      <c r="C7" s="26" t="s">
        <v>12</v>
      </c>
      <c r="D7" s="27" t="s">
        <v>13</v>
      </c>
      <c r="E7" s="28">
        <v>351.33500000000004</v>
      </c>
      <c r="F7" s="3"/>
      <c r="G7" s="68">
        <f>+F7*E7</f>
        <v>0</v>
      </c>
      <c r="H7" s="69"/>
      <c r="I7" s="11" t="s">
        <v>14</v>
      </c>
    </row>
    <row r="8" spans="2:9" x14ac:dyDescent="0.2">
      <c r="B8" s="21">
        <v>2</v>
      </c>
      <c r="C8" s="22" t="s">
        <v>15</v>
      </c>
      <c r="D8" s="23"/>
      <c r="E8" s="24"/>
      <c r="F8" s="2"/>
      <c r="G8" s="33"/>
      <c r="H8" s="67">
        <f>SUM(G9:G14)</f>
        <v>0</v>
      </c>
    </row>
    <row r="9" spans="2:9" ht="38.25" x14ac:dyDescent="0.2">
      <c r="B9" s="29">
        <f>+B8+0.01</f>
        <v>2.0099999999999998</v>
      </c>
      <c r="C9" s="30" t="s">
        <v>16</v>
      </c>
      <c r="D9" s="31" t="s">
        <v>13</v>
      </c>
      <c r="E9" s="32">
        <v>40</v>
      </c>
      <c r="F9" s="4"/>
      <c r="G9" s="68">
        <f>+F9*E9</f>
        <v>0</v>
      </c>
      <c r="H9" s="70"/>
      <c r="I9" s="11" t="s">
        <v>14</v>
      </c>
    </row>
    <row r="10" spans="2:9" ht="25.5" x14ac:dyDescent="0.2">
      <c r="B10" s="29">
        <f t="shared" ref="B10:B12" si="0">+B9+0.01</f>
        <v>2.0199999999999996</v>
      </c>
      <c r="C10" s="30" t="s">
        <v>17</v>
      </c>
      <c r="D10" s="31" t="s">
        <v>13</v>
      </c>
      <c r="E10" s="32">
        <v>8</v>
      </c>
      <c r="F10" s="4"/>
      <c r="G10" s="68">
        <f>+F10*E10</f>
        <v>0</v>
      </c>
      <c r="H10" s="70"/>
      <c r="I10" s="11" t="s">
        <v>14</v>
      </c>
    </row>
    <row r="11" spans="2:9" x14ac:dyDescent="0.2">
      <c r="B11" s="29">
        <f t="shared" si="0"/>
        <v>2.0299999999999994</v>
      </c>
      <c r="C11" s="30" t="s">
        <v>18</v>
      </c>
      <c r="D11" s="31" t="s">
        <v>13</v>
      </c>
      <c r="E11" s="32">
        <v>95.89</v>
      </c>
      <c r="F11" s="4"/>
      <c r="G11" s="68">
        <f>+F11*E11</f>
        <v>0</v>
      </c>
      <c r="H11" s="70"/>
      <c r="I11" s="11" t="s">
        <v>14</v>
      </c>
    </row>
    <row r="12" spans="2:9" ht="63.75" x14ac:dyDescent="0.2">
      <c r="B12" s="29">
        <f t="shared" si="0"/>
        <v>2.0399999999999991</v>
      </c>
      <c r="C12" s="26" t="s">
        <v>19</v>
      </c>
      <c r="D12" s="27" t="s">
        <v>13</v>
      </c>
      <c r="E12" s="28">
        <v>7.84</v>
      </c>
      <c r="F12" s="3"/>
      <c r="G12" s="71">
        <f t="shared" ref="G12:G14" si="1">+F12*E12</f>
        <v>0</v>
      </c>
      <c r="H12" s="69"/>
      <c r="I12" s="11" t="s">
        <v>14</v>
      </c>
    </row>
    <row r="13" spans="2:9" ht="51" x14ac:dyDescent="0.2">
      <c r="B13" s="25">
        <f>+B12+0.01</f>
        <v>2.0499999999999989</v>
      </c>
      <c r="C13" s="26" t="s">
        <v>20</v>
      </c>
      <c r="D13" s="27" t="s">
        <v>13</v>
      </c>
      <c r="E13" s="28">
        <v>8</v>
      </c>
      <c r="F13" s="3"/>
      <c r="G13" s="71">
        <f t="shared" si="1"/>
        <v>0</v>
      </c>
      <c r="H13" s="69"/>
      <c r="I13" s="11" t="s">
        <v>14</v>
      </c>
    </row>
    <row r="14" spans="2:9" ht="25.5" x14ac:dyDescent="0.2">
      <c r="B14" s="25">
        <f>+B13+0.01</f>
        <v>2.0599999999999987</v>
      </c>
      <c r="C14" s="26" t="s">
        <v>21</v>
      </c>
      <c r="D14" s="27" t="s">
        <v>13</v>
      </c>
      <c r="E14" s="28">
        <f>2.5*3</f>
        <v>7.5</v>
      </c>
      <c r="F14" s="3"/>
      <c r="G14" s="71">
        <f t="shared" si="1"/>
        <v>0</v>
      </c>
      <c r="H14" s="69"/>
      <c r="I14" s="11" t="s">
        <v>14</v>
      </c>
    </row>
    <row r="15" spans="2:9" x14ac:dyDescent="0.2">
      <c r="B15" s="21">
        <v>3</v>
      </c>
      <c r="C15" s="22" t="s">
        <v>22</v>
      </c>
      <c r="D15" s="33"/>
      <c r="E15" s="33"/>
      <c r="F15" s="2"/>
      <c r="G15" s="33"/>
      <c r="H15" s="72">
        <f>SUM(G16)</f>
        <v>0</v>
      </c>
    </row>
    <row r="16" spans="2:9" x14ac:dyDescent="0.2">
      <c r="B16" s="25">
        <f>+B15+0.01</f>
        <v>3.01</v>
      </c>
      <c r="C16" s="34" t="s">
        <v>23</v>
      </c>
      <c r="D16" s="27" t="s">
        <v>13</v>
      </c>
      <c r="E16" s="28">
        <v>60</v>
      </c>
      <c r="F16" s="3"/>
      <c r="G16" s="71">
        <f>+F16*E16</f>
        <v>0</v>
      </c>
      <c r="H16" s="69"/>
      <c r="I16" s="11" t="s">
        <v>14</v>
      </c>
    </row>
    <row r="17" spans="2:9" x14ac:dyDescent="0.2">
      <c r="B17" s="21">
        <v>4</v>
      </c>
      <c r="C17" s="22" t="s">
        <v>24</v>
      </c>
      <c r="D17" s="23"/>
      <c r="E17" s="24"/>
      <c r="F17" s="2"/>
      <c r="G17" s="33"/>
      <c r="H17" s="67">
        <f>SUM(G18:G21)</f>
        <v>0</v>
      </c>
    </row>
    <row r="18" spans="2:9" ht="25.5" x14ac:dyDescent="0.2">
      <c r="B18" s="25">
        <f>+B17+0.01</f>
        <v>4.01</v>
      </c>
      <c r="C18" s="26" t="s">
        <v>25</v>
      </c>
      <c r="D18" s="27" t="s">
        <v>13</v>
      </c>
      <c r="E18" s="28">
        <v>1123.001</v>
      </c>
      <c r="F18" s="3"/>
      <c r="G18" s="71">
        <f>+F18*E18</f>
        <v>0</v>
      </c>
      <c r="H18" s="73"/>
      <c r="I18" s="11" t="s">
        <v>14</v>
      </c>
    </row>
    <row r="19" spans="2:9" ht="25.5" x14ac:dyDescent="0.2">
      <c r="B19" s="25">
        <f t="shared" ref="B19:B21" si="2">+B18+0.01</f>
        <v>4.0199999999999996</v>
      </c>
      <c r="C19" s="26" t="s">
        <v>26</v>
      </c>
      <c r="D19" s="27" t="s">
        <v>27</v>
      </c>
      <c r="E19" s="28">
        <v>929.82500000000005</v>
      </c>
      <c r="F19" s="3"/>
      <c r="G19" s="71">
        <f>+F19*E19</f>
        <v>0</v>
      </c>
      <c r="H19" s="73"/>
      <c r="I19" s="11" t="s">
        <v>14</v>
      </c>
    </row>
    <row r="20" spans="2:9" ht="25.5" x14ac:dyDescent="0.2">
      <c r="B20" s="25">
        <f t="shared" si="2"/>
        <v>4.0299999999999994</v>
      </c>
      <c r="C20" s="26" t="s">
        <v>28</v>
      </c>
      <c r="D20" s="27" t="s">
        <v>13</v>
      </c>
      <c r="E20" s="28">
        <v>193.17599999999999</v>
      </c>
      <c r="F20" s="3"/>
      <c r="G20" s="71">
        <f t="shared" ref="G20:G21" si="3">+F20*E20</f>
        <v>0</v>
      </c>
      <c r="H20" s="69"/>
      <c r="I20" s="11" t="s">
        <v>14</v>
      </c>
    </row>
    <row r="21" spans="2:9" ht="38.25" x14ac:dyDescent="0.2">
      <c r="B21" s="25">
        <f t="shared" si="2"/>
        <v>4.0399999999999991</v>
      </c>
      <c r="C21" s="26" t="s">
        <v>29</v>
      </c>
      <c r="D21" s="27" t="s">
        <v>13</v>
      </c>
      <c r="E21" s="28">
        <v>45.84</v>
      </c>
      <c r="F21" s="3"/>
      <c r="G21" s="71">
        <f t="shared" si="3"/>
        <v>0</v>
      </c>
      <c r="H21" s="69"/>
      <c r="I21" s="11" t="s">
        <v>14</v>
      </c>
    </row>
    <row r="22" spans="2:9" x14ac:dyDescent="0.2">
      <c r="B22" s="21">
        <v>5</v>
      </c>
      <c r="C22" s="22" t="s">
        <v>30</v>
      </c>
      <c r="D22" s="23"/>
      <c r="E22" s="24"/>
      <c r="F22" s="2"/>
      <c r="G22" s="33"/>
      <c r="H22" s="67">
        <f>SUM(G23:G27)</f>
        <v>0</v>
      </c>
    </row>
    <row r="23" spans="2:9" ht="38.25" x14ac:dyDescent="0.2">
      <c r="B23" s="25">
        <f>+B22+0.01</f>
        <v>5.01</v>
      </c>
      <c r="C23" s="26" t="s">
        <v>31</v>
      </c>
      <c r="D23" s="27" t="s">
        <v>5</v>
      </c>
      <c r="E23" s="28">
        <v>2</v>
      </c>
      <c r="F23" s="3"/>
      <c r="G23" s="71">
        <f>+F23*E23</f>
        <v>0</v>
      </c>
      <c r="H23" s="69"/>
      <c r="I23" s="11" t="s">
        <v>14</v>
      </c>
    </row>
    <row r="24" spans="2:9" ht="38.25" x14ac:dyDescent="0.2">
      <c r="B24" s="25">
        <f t="shared" ref="B24:B27" si="4">+B23+0.01</f>
        <v>5.0199999999999996</v>
      </c>
      <c r="C24" s="26" t="s">
        <v>32</v>
      </c>
      <c r="D24" s="27" t="s">
        <v>5</v>
      </c>
      <c r="E24" s="28">
        <v>1</v>
      </c>
      <c r="F24" s="3"/>
      <c r="G24" s="71">
        <f>+F24*E24</f>
        <v>0</v>
      </c>
      <c r="H24" s="69"/>
      <c r="I24" s="11" t="s">
        <v>14</v>
      </c>
    </row>
    <row r="25" spans="2:9" ht="51" x14ac:dyDescent="0.2">
      <c r="B25" s="25">
        <f t="shared" si="4"/>
        <v>5.0299999999999994</v>
      </c>
      <c r="C25" s="26" t="s">
        <v>33</v>
      </c>
      <c r="D25" s="27" t="s">
        <v>34</v>
      </c>
      <c r="E25" s="28">
        <f>(3.92+3.25+9) * 2.1*10.76</f>
        <v>365.37732000000005</v>
      </c>
      <c r="F25" s="3"/>
      <c r="G25" s="71">
        <f t="shared" ref="G25:G27" si="5">+F25*E25</f>
        <v>0</v>
      </c>
      <c r="H25" s="69"/>
      <c r="I25" s="11" t="s">
        <v>14</v>
      </c>
    </row>
    <row r="26" spans="2:9" x14ac:dyDescent="0.2">
      <c r="B26" s="25">
        <f t="shared" si="4"/>
        <v>5.0399999999999991</v>
      </c>
      <c r="C26" s="26" t="s">
        <v>35</v>
      </c>
      <c r="D26" s="27" t="s">
        <v>36</v>
      </c>
      <c r="E26" s="28">
        <v>1</v>
      </c>
      <c r="F26" s="3"/>
      <c r="G26" s="71">
        <f t="shared" si="5"/>
        <v>0</v>
      </c>
      <c r="H26" s="61"/>
      <c r="I26" s="11" t="s">
        <v>14</v>
      </c>
    </row>
    <row r="27" spans="2:9" ht="25.5" x14ac:dyDescent="0.2">
      <c r="B27" s="25">
        <f t="shared" si="4"/>
        <v>5.0499999999999989</v>
      </c>
      <c r="C27" s="26" t="s">
        <v>37</v>
      </c>
      <c r="D27" s="27" t="s">
        <v>36</v>
      </c>
      <c r="E27" s="28">
        <v>1</v>
      </c>
      <c r="F27" s="3"/>
      <c r="G27" s="71">
        <f t="shared" si="5"/>
        <v>0</v>
      </c>
      <c r="H27" s="69"/>
      <c r="I27" s="11" t="s">
        <v>14</v>
      </c>
    </row>
    <row r="28" spans="2:9" x14ac:dyDescent="0.2">
      <c r="B28" s="21">
        <v>6</v>
      </c>
      <c r="C28" s="22" t="s">
        <v>38</v>
      </c>
      <c r="D28" s="23"/>
      <c r="E28" s="24"/>
      <c r="F28" s="2"/>
      <c r="G28" s="33"/>
      <c r="H28" s="67">
        <f>SUM(G29:G37)</f>
        <v>0</v>
      </c>
    </row>
    <row r="29" spans="2:9" ht="25.5" x14ac:dyDescent="0.2">
      <c r="B29" s="25">
        <f>+B28+0.01</f>
        <v>6.01</v>
      </c>
      <c r="C29" s="26" t="s">
        <v>39</v>
      </c>
      <c r="D29" s="27" t="s">
        <v>5</v>
      </c>
      <c r="E29" s="28">
        <v>2</v>
      </c>
      <c r="F29" s="3"/>
      <c r="G29" s="71">
        <f t="shared" ref="G29:G37" si="6">+F29*E29</f>
        <v>0</v>
      </c>
      <c r="H29" s="73"/>
      <c r="I29" s="11" t="s">
        <v>14</v>
      </c>
    </row>
    <row r="30" spans="2:9" x14ac:dyDescent="0.2">
      <c r="B30" s="25">
        <f t="shared" ref="B30:B37" si="7">+B29+0.01</f>
        <v>6.02</v>
      </c>
      <c r="C30" s="26" t="s">
        <v>40</v>
      </c>
      <c r="D30" s="27" t="s">
        <v>5</v>
      </c>
      <c r="E30" s="28">
        <v>2</v>
      </c>
      <c r="F30" s="3"/>
      <c r="G30" s="71">
        <f t="shared" si="6"/>
        <v>0</v>
      </c>
      <c r="H30" s="73"/>
      <c r="I30" s="11" t="s">
        <v>14</v>
      </c>
    </row>
    <row r="31" spans="2:9" x14ac:dyDescent="0.2">
      <c r="B31" s="25">
        <f t="shared" si="7"/>
        <v>6.0299999999999994</v>
      </c>
      <c r="C31" s="26" t="s">
        <v>41</v>
      </c>
      <c r="D31" s="27" t="s">
        <v>5</v>
      </c>
      <c r="E31" s="28">
        <v>1</v>
      </c>
      <c r="F31" s="3"/>
      <c r="G31" s="71">
        <f t="shared" si="6"/>
        <v>0</v>
      </c>
      <c r="H31" s="73"/>
      <c r="I31" s="11" t="s">
        <v>14</v>
      </c>
    </row>
    <row r="32" spans="2:9" x14ac:dyDescent="0.2">
      <c r="B32" s="25">
        <f t="shared" si="7"/>
        <v>6.0399999999999991</v>
      </c>
      <c r="C32" s="26" t="s">
        <v>42</v>
      </c>
      <c r="D32" s="27" t="s">
        <v>5</v>
      </c>
      <c r="E32" s="28">
        <v>1</v>
      </c>
      <c r="F32" s="3"/>
      <c r="G32" s="71">
        <f t="shared" si="6"/>
        <v>0</v>
      </c>
      <c r="H32" s="73"/>
      <c r="I32" s="11" t="s">
        <v>14</v>
      </c>
    </row>
    <row r="33" spans="2:9" ht="51" x14ac:dyDescent="0.2">
      <c r="B33" s="25">
        <f t="shared" si="7"/>
        <v>6.0499999999999989</v>
      </c>
      <c r="C33" s="26" t="s">
        <v>43</v>
      </c>
      <c r="D33" s="27" t="s">
        <v>5</v>
      </c>
      <c r="E33" s="28">
        <v>1</v>
      </c>
      <c r="F33" s="3"/>
      <c r="G33" s="71">
        <f t="shared" si="6"/>
        <v>0</v>
      </c>
      <c r="H33" s="73"/>
      <c r="I33" s="11" t="s">
        <v>14</v>
      </c>
    </row>
    <row r="34" spans="2:9" ht="38.25" x14ac:dyDescent="0.2">
      <c r="B34" s="25">
        <f t="shared" si="7"/>
        <v>6.0599999999999987</v>
      </c>
      <c r="C34" s="26" t="s">
        <v>44</v>
      </c>
      <c r="D34" s="27" t="s">
        <v>13</v>
      </c>
      <c r="E34" s="28">
        <f>(2.2+2.2+0.8+0.8+1.3+1.3+0.47) * 2.3</f>
        <v>20.861000000000001</v>
      </c>
      <c r="F34" s="3"/>
      <c r="G34" s="71">
        <f t="shared" si="6"/>
        <v>0</v>
      </c>
      <c r="H34" s="73"/>
      <c r="I34" s="11" t="s">
        <v>14</v>
      </c>
    </row>
    <row r="35" spans="2:9" x14ac:dyDescent="0.2">
      <c r="B35" s="25">
        <f t="shared" si="7"/>
        <v>6.0699999999999985</v>
      </c>
      <c r="C35" s="26" t="s">
        <v>45</v>
      </c>
      <c r="D35" s="27" t="s">
        <v>13</v>
      </c>
      <c r="E35" s="28">
        <v>12</v>
      </c>
      <c r="F35" s="3"/>
      <c r="G35" s="71">
        <f t="shared" si="6"/>
        <v>0</v>
      </c>
      <c r="H35" s="73"/>
      <c r="I35" s="11" t="s">
        <v>14</v>
      </c>
    </row>
    <row r="36" spans="2:9" ht="51" x14ac:dyDescent="0.2">
      <c r="B36" s="25">
        <f t="shared" si="7"/>
        <v>6.0799999999999983</v>
      </c>
      <c r="C36" s="26" t="s">
        <v>46</v>
      </c>
      <c r="D36" s="27" t="s">
        <v>36</v>
      </c>
      <c r="E36" s="28">
        <v>1</v>
      </c>
      <c r="F36" s="3"/>
      <c r="G36" s="71">
        <f>+F36*E36</f>
        <v>0</v>
      </c>
      <c r="H36" s="73"/>
      <c r="I36" s="11" t="s">
        <v>14</v>
      </c>
    </row>
    <row r="37" spans="2:9" x14ac:dyDescent="0.2">
      <c r="B37" s="25">
        <f t="shared" si="7"/>
        <v>6.0899999999999981</v>
      </c>
      <c r="C37" s="26" t="s">
        <v>47</v>
      </c>
      <c r="D37" s="27" t="s">
        <v>36</v>
      </c>
      <c r="E37" s="28">
        <v>1</v>
      </c>
      <c r="F37" s="3"/>
      <c r="G37" s="71">
        <f t="shared" si="6"/>
        <v>0</v>
      </c>
      <c r="H37" s="69"/>
      <c r="I37" s="11" t="s">
        <v>14</v>
      </c>
    </row>
    <row r="38" spans="2:9" x14ac:dyDescent="0.2">
      <c r="B38" s="21">
        <v>7</v>
      </c>
      <c r="C38" s="22" t="s">
        <v>48</v>
      </c>
      <c r="D38" s="23"/>
      <c r="E38" s="24"/>
      <c r="F38" s="2"/>
      <c r="G38" s="33"/>
      <c r="H38" s="67">
        <f>SUM(G39:G44)</f>
        <v>0</v>
      </c>
    </row>
    <row r="39" spans="2:9" ht="25.5" x14ac:dyDescent="0.2">
      <c r="B39" s="25">
        <f>+B38+0.01</f>
        <v>7.01</v>
      </c>
      <c r="C39" s="26" t="s">
        <v>49</v>
      </c>
      <c r="D39" s="27">
        <v>1</v>
      </c>
      <c r="E39" s="28" t="s">
        <v>5</v>
      </c>
      <c r="F39" s="3"/>
      <c r="G39" s="71">
        <f>+F39*D39</f>
        <v>0</v>
      </c>
      <c r="H39" s="69"/>
      <c r="I39" s="11" t="s">
        <v>50</v>
      </c>
    </row>
    <row r="40" spans="2:9" ht="38.25" x14ac:dyDescent="0.2">
      <c r="B40" s="25">
        <f t="shared" ref="B40:B44" si="8">+B39+0.01</f>
        <v>7.02</v>
      </c>
      <c r="C40" s="26" t="s">
        <v>51</v>
      </c>
      <c r="D40" s="27">
        <v>3</v>
      </c>
      <c r="E40" s="28" t="s">
        <v>5</v>
      </c>
      <c r="F40" s="3"/>
      <c r="G40" s="71">
        <f t="shared" ref="G40:G44" si="9">+F40*D40</f>
        <v>0</v>
      </c>
      <c r="H40" s="69"/>
      <c r="I40" s="11" t="s">
        <v>50</v>
      </c>
    </row>
    <row r="41" spans="2:9" ht="38.25" x14ac:dyDescent="0.2">
      <c r="B41" s="25">
        <f t="shared" si="8"/>
        <v>7.0299999999999994</v>
      </c>
      <c r="C41" s="26" t="s">
        <v>52</v>
      </c>
      <c r="D41" s="27">
        <v>5</v>
      </c>
      <c r="E41" s="28" t="s">
        <v>5</v>
      </c>
      <c r="F41" s="3"/>
      <c r="G41" s="71">
        <f t="shared" si="9"/>
        <v>0</v>
      </c>
      <c r="H41" s="69"/>
      <c r="I41" s="11" t="s">
        <v>50</v>
      </c>
    </row>
    <row r="42" spans="2:9" ht="25.5" x14ac:dyDescent="0.2">
      <c r="B42" s="25">
        <f t="shared" si="8"/>
        <v>7.0399999999999991</v>
      </c>
      <c r="C42" s="26" t="s">
        <v>53</v>
      </c>
      <c r="D42" s="27">
        <v>10</v>
      </c>
      <c r="E42" s="28" t="s">
        <v>5</v>
      </c>
      <c r="F42" s="3"/>
      <c r="G42" s="71">
        <f t="shared" si="9"/>
        <v>0</v>
      </c>
      <c r="H42" s="69"/>
      <c r="I42" s="11" t="s">
        <v>50</v>
      </c>
    </row>
    <row r="43" spans="2:9" ht="25.5" x14ac:dyDescent="0.2">
      <c r="B43" s="25">
        <f t="shared" si="8"/>
        <v>7.0499999999999989</v>
      </c>
      <c r="C43" s="26" t="s">
        <v>54</v>
      </c>
      <c r="D43" s="27">
        <v>1</v>
      </c>
      <c r="E43" s="28" t="s">
        <v>5</v>
      </c>
      <c r="F43" s="3"/>
      <c r="G43" s="71">
        <f t="shared" si="9"/>
        <v>0</v>
      </c>
      <c r="H43" s="69"/>
      <c r="I43" s="11" t="s">
        <v>50</v>
      </c>
    </row>
    <row r="44" spans="2:9" x14ac:dyDescent="0.2">
      <c r="B44" s="35">
        <f t="shared" si="8"/>
        <v>7.0599999999999987</v>
      </c>
      <c r="C44" s="36" t="s">
        <v>55</v>
      </c>
      <c r="D44" s="37">
        <v>0.3</v>
      </c>
      <c r="E44" s="38" t="s">
        <v>36</v>
      </c>
      <c r="F44" s="5"/>
      <c r="G44" s="74">
        <f t="shared" si="9"/>
        <v>0</v>
      </c>
      <c r="H44" s="75"/>
      <c r="I44" s="11" t="s">
        <v>14</v>
      </c>
    </row>
    <row r="45" spans="2:9" x14ac:dyDescent="0.2">
      <c r="B45" s="21">
        <v>8</v>
      </c>
      <c r="C45" s="21" t="s">
        <v>56</v>
      </c>
      <c r="D45" s="21"/>
      <c r="E45" s="21"/>
      <c r="F45" s="6"/>
      <c r="G45" s="21"/>
      <c r="H45" s="76">
        <f>SUM(G46:G58)</f>
        <v>0</v>
      </c>
    </row>
    <row r="46" spans="2:9" ht="89.25" x14ac:dyDescent="0.2">
      <c r="B46" s="39">
        <f>+B45+0.01</f>
        <v>8.01</v>
      </c>
      <c r="C46" s="40" t="s">
        <v>135</v>
      </c>
      <c r="D46" s="41">
        <v>120</v>
      </c>
      <c r="E46" s="42" t="s">
        <v>5</v>
      </c>
      <c r="F46" s="7"/>
      <c r="G46" s="77">
        <f>+F46*D46</f>
        <v>0</v>
      </c>
      <c r="H46" s="78"/>
      <c r="I46" s="11" t="s">
        <v>14</v>
      </c>
    </row>
    <row r="47" spans="2:9" ht="51" x14ac:dyDescent="0.2">
      <c r="B47" s="25">
        <f t="shared" ref="B47:B58" si="10">+B46+0.01</f>
        <v>8.02</v>
      </c>
      <c r="C47" s="26" t="s">
        <v>57</v>
      </c>
      <c r="D47" s="43">
        <v>6</v>
      </c>
      <c r="E47" s="28" t="s">
        <v>5</v>
      </c>
      <c r="F47" s="8"/>
      <c r="G47" s="71">
        <f>+F47*D47</f>
        <v>0</v>
      </c>
      <c r="H47" s="69"/>
      <c r="I47" s="11" t="s">
        <v>14</v>
      </c>
    </row>
    <row r="48" spans="2:9" ht="25.5" x14ac:dyDescent="0.2">
      <c r="B48" s="25">
        <f t="shared" si="10"/>
        <v>8.0299999999999994</v>
      </c>
      <c r="C48" s="26" t="s">
        <v>136</v>
      </c>
      <c r="D48" s="43">
        <v>120</v>
      </c>
      <c r="E48" s="28" t="s">
        <v>5</v>
      </c>
      <c r="F48" s="8"/>
      <c r="G48" s="71">
        <f t="shared" ref="G48:G58" si="11">+F48*D48</f>
        <v>0</v>
      </c>
      <c r="H48" s="69"/>
      <c r="I48" s="11" t="s">
        <v>14</v>
      </c>
    </row>
    <row r="49" spans="2:10" ht="25.5" x14ac:dyDescent="0.2">
      <c r="B49" s="25">
        <f t="shared" si="10"/>
        <v>8.0399999999999991</v>
      </c>
      <c r="C49" s="26" t="s">
        <v>137</v>
      </c>
      <c r="D49" s="43">
        <v>120</v>
      </c>
      <c r="E49" s="28" t="s">
        <v>5</v>
      </c>
      <c r="F49" s="8"/>
      <c r="G49" s="71">
        <f t="shared" si="11"/>
        <v>0</v>
      </c>
      <c r="H49" s="69"/>
      <c r="I49" s="11" t="s">
        <v>14</v>
      </c>
    </row>
    <row r="50" spans="2:10" ht="25.5" x14ac:dyDescent="0.2">
      <c r="B50" s="25">
        <f t="shared" si="10"/>
        <v>8.0499999999999989</v>
      </c>
      <c r="C50" s="26" t="s">
        <v>58</v>
      </c>
      <c r="D50" s="43">
        <v>9</v>
      </c>
      <c r="E50" s="28" t="s">
        <v>5</v>
      </c>
      <c r="F50" s="3"/>
      <c r="G50" s="71">
        <f t="shared" si="11"/>
        <v>0</v>
      </c>
      <c r="H50" s="69"/>
      <c r="I50" s="11" t="s">
        <v>14</v>
      </c>
    </row>
    <row r="51" spans="2:10" ht="51" x14ac:dyDescent="0.2">
      <c r="B51" s="25">
        <f t="shared" si="10"/>
        <v>8.0599999999999987</v>
      </c>
      <c r="C51" s="26" t="s">
        <v>59</v>
      </c>
      <c r="D51" s="43">
        <v>11</v>
      </c>
      <c r="E51" s="28" t="s">
        <v>5</v>
      </c>
      <c r="F51" s="3"/>
      <c r="G51" s="71">
        <f t="shared" si="11"/>
        <v>0</v>
      </c>
      <c r="H51" s="69"/>
      <c r="I51" s="11" t="s">
        <v>14</v>
      </c>
    </row>
    <row r="52" spans="2:10" ht="63.75" x14ac:dyDescent="0.2">
      <c r="B52" s="25">
        <f t="shared" si="10"/>
        <v>8.0699999999999985</v>
      </c>
      <c r="C52" s="26" t="s">
        <v>60</v>
      </c>
      <c r="D52" s="43">
        <v>51</v>
      </c>
      <c r="E52" s="28" t="s">
        <v>5</v>
      </c>
      <c r="F52" s="3"/>
      <c r="G52" s="71">
        <f t="shared" si="11"/>
        <v>0</v>
      </c>
      <c r="H52" s="69"/>
      <c r="I52" s="11" t="s">
        <v>14</v>
      </c>
    </row>
    <row r="53" spans="2:10" ht="38.25" x14ac:dyDescent="0.2">
      <c r="B53" s="25">
        <f t="shared" si="10"/>
        <v>8.0799999999999983</v>
      </c>
      <c r="C53" s="26" t="s">
        <v>61</v>
      </c>
      <c r="D53" s="43">
        <v>2</v>
      </c>
      <c r="E53" s="28" t="s">
        <v>5</v>
      </c>
      <c r="F53" s="3"/>
      <c r="G53" s="71">
        <f t="shared" si="11"/>
        <v>0</v>
      </c>
      <c r="H53" s="69"/>
      <c r="I53" s="11" t="s">
        <v>14</v>
      </c>
    </row>
    <row r="54" spans="2:10" ht="38.25" x14ac:dyDescent="0.2">
      <c r="B54" s="25">
        <f t="shared" si="10"/>
        <v>8.0899999999999981</v>
      </c>
      <c r="C54" s="26" t="s">
        <v>62</v>
      </c>
      <c r="D54" s="43">
        <v>4</v>
      </c>
      <c r="E54" s="28" t="s">
        <v>5</v>
      </c>
      <c r="F54" s="3"/>
      <c r="G54" s="71">
        <f t="shared" si="11"/>
        <v>0</v>
      </c>
      <c r="H54" s="69"/>
      <c r="I54" s="11" t="s">
        <v>14</v>
      </c>
    </row>
    <row r="55" spans="2:10" ht="38.25" x14ac:dyDescent="0.2">
      <c r="B55" s="25">
        <f t="shared" si="10"/>
        <v>8.0999999999999979</v>
      </c>
      <c r="C55" s="26" t="s">
        <v>63</v>
      </c>
      <c r="D55" s="43">
        <v>295</v>
      </c>
      <c r="E55" s="28" t="s">
        <v>64</v>
      </c>
      <c r="F55" s="3"/>
      <c r="G55" s="71">
        <f t="shared" si="11"/>
        <v>0</v>
      </c>
      <c r="H55" s="69"/>
      <c r="I55" s="11" t="s">
        <v>14</v>
      </c>
    </row>
    <row r="56" spans="2:10" ht="51" x14ac:dyDescent="0.2">
      <c r="B56" s="25">
        <f t="shared" si="10"/>
        <v>8.1099999999999977</v>
      </c>
      <c r="C56" s="26" t="s">
        <v>65</v>
      </c>
      <c r="D56" s="43">
        <v>5</v>
      </c>
      <c r="E56" s="28" t="s">
        <v>5</v>
      </c>
      <c r="F56" s="3"/>
      <c r="G56" s="71">
        <f t="shared" si="11"/>
        <v>0</v>
      </c>
      <c r="H56" s="69"/>
      <c r="I56" s="11" t="s">
        <v>14</v>
      </c>
    </row>
    <row r="57" spans="2:10" ht="63.75" x14ac:dyDescent="0.2">
      <c r="B57" s="25">
        <f t="shared" si="10"/>
        <v>8.1199999999999974</v>
      </c>
      <c r="C57" s="26" t="s">
        <v>66</v>
      </c>
      <c r="D57" s="43">
        <v>16</v>
      </c>
      <c r="E57" s="28" t="s">
        <v>5</v>
      </c>
      <c r="F57" s="3"/>
      <c r="G57" s="71">
        <f t="shared" si="11"/>
        <v>0</v>
      </c>
      <c r="H57" s="69"/>
      <c r="I57" s="11" t="s">
        <v>14</v>
      </c>
    </row>
    <row r="58" spans="2:10" ht="357" x14ac:dyDescent="0.2">
      <c r="B58" s="25">
        <f t="shared" si="10"/>
        <v>8.1299999999999972</v>
      </c>
      <c r="C58" s="26" t="s">
        <v>67</v>
      </c>
      <c r="D58" s="43">
        <v>1</v>
      </c>
      <c r="E58" s="28" t="s">
        <v>5</v>
      </c>
      <c r="F58" s="3"/>
      <c r="G58" s="71">
        <f t="shared" si="11"/>
        <v>0</v>
      </c>
      <c r="H58" s="69"/>
      <c r="I58" s="11" t="s">
        <v>68</v>
      </c>
    </row>
    <row r="59" spans="2:10" x14ac:dyDescent="0.2">
      <c r="B59" s="21">
        <v>9</v>
      </c>
      <c r="C59" s="22" t="s">
        <v>69</v>
      </c>
      <c r="D59" s="23"/>
      <c r="E59" s="24"/>
      <c r="F59" s="2"/>
      <c r="G59" s="33"/>
      <c r="H59" s="67">
        <f>SUM(G61:G106)</f>
        <v>0</v>
      </c>
    </row>
    <row r="60" spans="2:10" x14ac:dyDescent="0.2">
      <c r="B60" s="25">
        <f>+B59+0.01</f>
        <v>9.01</v>
      </c>
      <c r="C60" s="44" t="s">
        <v>70</v>
      </c>
      <c r="D60" s="45"/>
      <c r="E60" s="46"/>
      <c r="F60" s="9"/>
      <c r="G60" s="79"/>
      <c r="H60" s="80"/>
      <c r="I60" s="11" t="s">
        <v>71</v>
      </c>
    </row>
    <row r="61" spans="2:10" x14ac:dyDescent="0.2">
      <c r="B61" s="25">
        <f t="shared" ref="B61:B106" si="12">+B60+0.01</f>
        <v>9.02</v>
      </c>
      <c r="C61" s="47" t="s">
        <v>72</v>
      </c>
      <c r="D61" s="43">
        <v>4</v>
      </c>
      <c r="E61" s="28" t="s">
        <v>5</v>
      </c>
      <c r="F61" s="3"/>
      <c r="G61" s="71">
        <f>+F61*D61</f>
        <v>0</v>
      </c>
      <c r="H61" s="69"/>
      <c r="I61" s="11" t="s">
        <v>71</v>
      </c>
      <c r="J61" s="14">
        <f>F61/1.18</f>
        <v>0</v>
      </c>
    </row>
    <row r="62" spans="2:10" ht="25.5" x14ac:dyDescent="0.2">
      <c r="B62" s="25">
        <f t="shared" si="12"/>
        <v>9.0299999999999994</v>
      </c>
      <c r="C62" s="47" t="s">
        <v>73</v>
      </c>
      <c r="D62" s="43">
        <v>20</v>
      </c>
      <c r="E62" s="28" t="s">
        <v>5</v>
      </c>
      <c r="F62" s="3"/>
      <c r="G62" s="71">
        <f>+F62*D62</f>
        <v>0</v>
      </c>
      <c r="H62" s="69"/>
      <c r="I62" s="11" t="s">
        <v>71</v>
      </c>
    </row>
    <row r="63" spans="2:10" x14ac:dyDescent="0.2">
      <c r="B63" s="25">
        <f t="shared" si="12"/>
        <v>9.0399999999999991</v>
      </c>
      <c r="C63" s="48" t="s">
        <v>74</v>
      </c>
      <c r="D63" s="45"/>
      <c r="E63" s="46"/>
      <c r="F63" s="9"/>
      <c r="G63" s="79"/>
      <c r="H63" s="80"/>
      <c r="I63" s="11" t="s">
        <v>71</v>
      </c>
    </row>
    <row r="64" spans="2:10" x14ac:dyDescent="0.2">
      <c r="B64" s="25">
        <f t="shared" si="12"/>
        <v>9.0499999999999989</v>
      </c>
      <c r="C64" s="47" t="s">
        <v>75</v>
      </c>
      <c r="D64" s="43">
        <v>1</v>
      </c>
      <c r="E64" s="28" t="s">
        <v>5</v>
      </c>
      <c r="F64" s="3"/>
      <c r="G64" s="71">
        <f>+F64*D64</f>
        <v>0</v>
      </c>
      <c r="H64" s="69"/>
      <c r="I64" s="11" t="s">
        <v>71</v>
      </c>
    </row>
    <row r="65" spans="2:11" x14ac:dyDescent="0.2">
      <c r="B65" s="25">
        <f t="shared" si="12"/>
        <v>9.0599999999999987</v>
      </c>
      <c r="C65" s="47" t="s">
        <v>76</v>
      </c>
      <c r="D65" s="43">
        <v>2</v>
      </c>
      <c r="E65" s="28" t="s">
        <v>5</v>
      </c>
      <c r="F65" s="3"/>
      <c r="G65" s="71">
        <f>+F65*D65</f>
        <v>0</v>
      </c>
      <c r="H65" s="69"/>
      <c r="I65" s="11" t="s">
        <v>71</v>
      </c>
    </row>
    <row r="66" spans="2:11" x14ac:dyDescent="0.2">
      <c r="B66" s="25">
        <f t="shared" si="12"/>
        <v>9.0699999999999985</v>
      </c>
      <c r="C66" s="47" t="s">
        <v>77</v>
      </c>
      <c r="D66" s="43">
        <v>2</v>
      </c>
      <c r="E66" s="28" t="s">
        <v>5</v>
      </c>
      <c r="F66" s="3"/>
      <c r="G66" s="71">
        <f t="shared" ref="G66:G106" si="13">+F66*D66</f>
        <v>0</v>
      </c>
      <c r="H66" s="69"/>
      <c r="I66" s="11" t="s">
        <v>71</v>
      </c>
    </row>
    <row r="67" spans="2:11" x14ac:dyDescent="0.2">
      <c r="B67" s="25">
        <f t="shared" si="12"/>
        <v>9.0799999999999983</v>
      </c>
      <c r="C67" s="47" t="s">
        <v>78</v>
      </c>
      <c r="D67" s="43">
        <v>1</v>
      </c>
      <c r="E67" s="28" t="s">
        <v>5</v>
      </c>
      <c r="F67" s="3"/>
      <c r="G67" s="71">
        <f t="shared" si="13"/>
        <v>0</v>
      </c>
      <c r="H67" s="69"/>
      <c r="I67" s="11" t="s">
        <v>71</v>
      </c>
    </row>
    <row r="68" spans="2:11" x14ac:dyDescent="0.2">
      <c r="B68" s="25">
        <f t="shared" si="12"/>
        <v>9.0899999999999981</v>
      </c>
      <c r="C68" s="47" t="s">
        <v>79</v>
      </c>
      <c r="D68" s="43">
        <v>1</v>
      </c>
      <c r="E68" s="28" t="s">
        <v>5</v>
      </c>
      <c r="F68" s="3"/>
      <c r="G68" s="71">
        <f t="shared" si="13"/>
        <v>0</v>
      </c>
      <c r="H68" s="69"/>
      <c r="I68" s="11" t="s">
        <v>71</v>
      </c>
    </row>
    <row r="69" spans="2:11" x14ac:dyDescent="0.2">
      <c r="B69" s="25">
        <f t="shared" si="12"/>
        <v>9.0999999999999979</v>
      </c>
      <c r="C69" s="48" t="s">
        <v>80</v>
      </c>
      <c r="D69" s="45"/>
      <c r="E69" s="46"/>
      <c r="F69" s="9"/>
      <c r="G69" s="79"/>
      <c r="H69" s="80"/>
      <c r="I69" s="11" t="s">
        <v>71</v>
      </c>
    </row>
    <row r="70" spans="2:11" ht="38.25" x14ac:dyDescent="0.2">
      <c r="B70" s="25">
        <f t="shared" si="12"/>
        <v>9.1099999999999977</v>
      </c>
      <c r="C70" s="47" t="s">
        <v>81</v>
      </c>
      <c r="D70" s="43">
        <v>6</v>
      </c>
      <c r="E70" s="28" t="s">
        <v>5</v>
      </c>
      <c r="F70" s="3"/>
      <c r="G70" s="71">
        <f t="shared" si="13"/>
        <v>0</v>
      </c>
      <c r="H70" s="69"/>
      <c r="I70" s="11" t="s">
        <v>71</v>
      </c>
    </row>
    <row r="71" spans="2:11" ht="38.25" x14ac:dyDescent="0.2">
      <c r="B71" s="25">
        <f t="shared" si="12"/>
        <v>9.1199999999999974</v>
      </c>
      <c r="C71" s="47" t="s">
        <v>82</v>
      </c>
      <c r="D71" s="43">
        <v>1</v>
      </c>
      <c r="E71" s="28" t="s">
        <v>5</v>
      </c>
      <c r="F71" s="3"/>
      <c r="G71" s="71">
        <f t="shared" si="13"/>
        <v>0</v>
      </c>
      <c r="H71" s="69"/>
      <c r="I71" s="11" t="s">
        <v>71</v>
      </c>
      <c r="J71" s="11">
        <f>3630*2</f>
        <v>7260</v>
      </c>
      <c r="K71" s="11">
        <f>J71/4</f>
        <v>1815</v>
      </c>
    </row>
    <row r="72" spans="2:11" x14ac:dyDescent="0.2">
      <c r="B72" s="25">
        <f t="shared" si="12"/>
        <v>9.1299999999999972</v>
      </c>
      <c r="C72" s="48" t="s">
        <v>83</v>
      </c>
      <c r="D72" s="45"/>
      <c r="E72" s="46"/>
      <c r="F72" s="9"/>
      <c r="G72" s="79"/>
      <c r="H72" s="80"/>
      <c r="I72" s="11" t="s">
        <v>71</v>
      </c>
    </row>
    <row r="73" spans="2:11" x14ac:dyDescent="0.2">
      <c r="B73" s="25">
        <f t="shared" si="12"/>
        <v>9.139999999999997</v>
      </c>
      <c r="C73" s="47" t="s">
        <v>79</v>
      </c>
      <c r="D73" s="43">
        <v>1</v>
      </c>
      <c r="E73" s="28" t="s">
        <v>5</v>
      </c>
      <c r="F73" s="3"/>
      <c r="G73" s="71">
        <f t="shared" si="13"/>
        <v>0</v>
      </c>
      <c r="H73" s="69"/>
      <c r="I73" s="11" t="s">
        <v>71</v>
      </c>
    </row>
    <row r="74" spans="2:11" x14ac:dyDescent="0.2">
      <c r="B74" s="25">
        <f t="shared" si="12"/>
        <v>9.1499999999999968</v>
      </c>
      <c r="C74" s="47" t="s">
        <v>84</v>
      </c>
      <c r="D74" s="43">
        <v>6</v>
      </c>
      <c r="E74" s="28" t="s">
        <v>5</v>
      </c>
      <c r="F74" s="3"/>
      <c r="G74" s="71">
        <f t="shared" si="13"/>
        <v>0</v>
      </c>
      <c r="H74" s="69"/>
      <c r="I74" s="11" t="s">
        <v>71</v>
      </c>
    </row>
    <row r="75" spans="2:11" x14ac:dyDescent="0.2">
      <c r="B75" s="25">
        <f t="shared" si="12"/>
        <v>9.1599999999999966</v>
      </c>
      <c r="C75" s="47" t="s">
        <v>78</v>
      </c>
      <c r="D75" s="43">
        <v>7</v>
      </c>
      <c r="E75" s="28" t="s">
        <v>5</v>
      </c>
      <c r="F75" s="3"/>
      <c r="G75" s="71">
        <f t="shared" si="13"/>
        <v>0</v>
      </c>
      <c r="H75" s="69"/>
      <c r="I75" s="11" t="s">
        <v>71</v>
      </c>
    </row>
    <row r="76" spans="2:11" ht="25.5" x14ac:dyDescent="0.2">
      <c r="B76" s="25">
        <f t="shared" si="12"/>
        <v>9.1699999999999964</v>
      </c>
      <c r="C76" s="49" t="s">
        <v>85</v>
      </c>
      <c r="D76" s="43">
        <v>4</v>
      </c>
      <c r="E76" s="28" t="s">
        <v>5</v>
      </c>
      <c r="F76" s="3"/>
      <c r="G76" s="71">
        <f t="shared" si="13"/>
        <v>0</v>
      </c>
      <c r="H76" s="69"/>
      <c r="I76" s="11" t="s">
        <v>14</v>
      </c>
    </row>
    <row r="77" spans="2:11" x14ac:dyDescent="0.2">
      <c r="B77" s="25">
        <f t="shared" si="12"/>
        <v>9.1799999999999962</v>
      </c>
      <c r="C77" s="48" t="s">
        <v>86</v>
      </c>
      <c r="D77" s="45"/>
      <c r="E77" s="46"/>
      <c r="F77" s="9"/>
      <c r="G77" s="79"/>
      <c r="H77" s="80"/>
      <c r="I77" s="11" t="s">
        <v>71</v>
      </c>
    </row>
    <row r="78" spans="2:11" x14ac:dyDescent="0.2">
      <c r="B78" s="25">
        <f t="shared" si="12"/>
        <v>9.1899999999999959</v>
      </c>
      <c r="C78" s="47" t="s">
        <v>77</v>
      </c>
      <c r="D78" s="43">
        <v>2</v>
      </c>
      <c r="E78" s="28" t="s">
        <v>5</v>
      </c>
      <c r="F78" s="3"/>
      <c r="G78" s="71">
        <f t="shared" si="13"/>
        <v>0</v>
      </c>
      <c r="H78" s="69"/>
      <c r="I78" s="11" t="s">
        <v>71</v>
      </c>
    </row>
    <row r="79" spans="2:11" x14ac:dyDescent="0.2">
      <c r="B79" s="25">
        <f t="shared" si="12"/>
        <v>9.1999999999999957</v>
      </c>
      <c r="C79" s="47" t="s">
        <v>78</v>
      </c>
      <c r="D79" s="43">
        <v>11</v>
      </c>
      <c r="E79" s="28" t="s">
        <v>5</v>
      </c>
      <c r="F79" s="3"/>
      <c r="G79" s="71">
        <f t="shared" si="13"/>
        <v>0</v>
      </c>
      <c r="H79" s="69"/>
      <c r="I79" s="11" t="s">
        <v>71</v>
      </c>
    </row>
    <row r="80" spans="2:11" x14ac:dyDescent="0.2">
      <c r="B80" s="25">
        <f t="shared" si="12"/>
        <v>9.2099999999999955</v>
      </c>
      <c r="C80" s="47" t="s">
        <v>84</v>
      </c>
      <c r="D80" s="43">
        <v>8</v>
      </c>
      <c r="E80" s="28" t="s">
        <v>5</v>
      </c>
      <c r="F80" s="3"/>
      <c r="G80" s="71">
        <f t="shared" si="13"/>
        <v>0</v>
      </c>
      <c r="H80" s="69"/>
      <c r="I80" s="11" t="s">
        <v>71</v>
      </c>
    </row>
    <row r="81" spans="2:9" x14ac:dyDescent="0.2">
      <c r="B81" s="25">
        <f t="shared" si="12"/>
        <v>9.2199999999999953</v>
      </c>
      <c r="C81" s="47" t="s">
        <v>79</v>
      </c>
      <c r="D81" s="43">
        <v>3</v>
      </c>
      <c r="E81" s="28" t="s">
        <v>5</v>
      </c>
      <c r="F81" s="3"/>
      <c r="G81" s="71">
        <f t="shared" si="13"/>
        <v>0</v>
      </c>
      <c r="H81" s="69"/>
      <c r="I81" s="11" t="s">
        <v>71</v>
      </c>
    </row>
    <row r="82" spans="2:9" ht="25.5" x14ac:dyDescent="0.2">
      <c r="B82" s="25">
        <f t="shared" si="12"/>
        <v>9.2299999999999951</v>
      </c>
      <c r="C82" s="49" t="s">
        <v>85</v>
      </c>
      <c r="D82" s="43">
        <v>4</v>
      </c>
      <c r="E82" s="28" t="s">
        <v>5</v>
      </c>
      <c r="F82" s="3"/>
      <c r="G82" s="71">
        <f t="shared" si="13"/>
        <v>0</v>
      </c>
      <c r="H82" s="69"/>
      <c r="I82" s="11" t="s">
        <v>14</v>
      </c>
    </row>
    <row r="83" spans="2:9" x14ac:dyDescent="0.2">
      <c r="B83" s="25">
        <f t="shared" si="12"/>
        <v>9.2399999999999949</v>
      </c>
      <c r="C83" s="48" t="s">
        <v>87</v>
      </c>
      <c r="D83" s="45"/>
      <c r="E83" s="46"/>
      <c r="F83" s="9"/>
      <c r="G83" s="79"/>
      <c r="H83" s="80"/>
      <c r="I83" s="11" t="s">
        <v>71</v>
      </c>
    </row>
    <row r="84" spans="2:9" x14ac:dyDescent="0.2">
      <c r="B84" s="25">
        <f t="shared" si="12"/>
        <v>9.2499999999999947</v>
      </c>
      <c r="C84" s="47" t="s">
        <v>78</v>
      </c>
      <c r="D84" s="43">
        <v>12</v>
      </c>
      <c r="E84" s="28" t="s">
        <v>5</v>
      </c>
      <c r="F84" s="3"/>
      <c r="G84" s="71">
        <f t="shared" si="13"/>
        <v>0</v>
      </c>
      <c r="H84" s="69"/>
      <c r="I84" s="11" t="s">
        <v>71</v>
      </c>
    </row>
    <row r="85" spans="2:9" ht="25.5" x14ac:dyDescent="0.2">
      <c r="B85" s="25">
        <f t="shared" si="12"/>
        <v>9.2599999999999945</v>
      </c>
      <c r="C85" s="47" t="s">
        <v>88</v>
      </c>
      <c r="D85" s="43">
        <v>1</v>
      </c>
      <c r="E85" s="28" t="s">
        <v>5</v>
      </c>
      <c r="F85" s="3"/>
      <c r="G85" s="71">
        <f t="shared" si="13"/>
        <v>0</v>
      </c>
      <c r="H85" s="69"/>
      <c r="I85" s="11" t="s">
        <v>71</v>
      </c>
    </row>
    <row r="86" spans="2:9" x14ac:dyDescent="0.2">
      <c r="B86" s="25">
        <f t="shared" si="12"/>
        <v>9.2699999999999942</v>
      </c>
      <c r="C86" s="48" t="s">
        <v>89</v>
      </c>
      <c r="D86" s="45"/>
      <c r="E86" s="46"/>
      <c r="F86" s="9"/>
      <c r="G86" s="79"/>
      <c r="H86" s="80"/>
      <c r="I86" s="11" t="s">
        <v>71</v>
      </c>
    </row>
    <row r="87" spans="2:9" x14ac:dyDescent="0.2">
      <c r="B87" s="25">
        <f t="shared" si="12"/>
        <v>9.279999999999994</v>
      </c>
      <c r="C87" s="47" t="s">
        <v>78</v>
      </c>
      <c r="D87" s="43">
        <v>3</v>
      </c>
      <c r="E87" s="28" t="s">
        <v>5</v>
      </c>
      <c r="F87" s="3"/>
      <c r="G87" s="71">
        <f t="shared" si="13"/>
        <v>0</v>
      </c>
      <c r="H87" s="69"/>
      <c r="I87" s="11" t="s">
        <v>71</v>
      </c>
    </row>
    <row r="88" spans="2:9" x14ac:dyDescent="0.2">
      <c r="B88" s="25">
        <f t="shared" si="12"/>
        <v>9.2899999999999938</v>
      </c>
      <c r="C88" s="47" t="s">
        <v>79</v>
      </c>
      <c r="D88" s="43">
        <v>1</v>
      </c>
      <c r="E88" s="28" t="s">
        <v>5</v>
      </c>
      <c r="F88" s="3"/>
      <c r="G88" s="71">
        <f t="shared" si="13"/>
        <v>0</v>
      </c>
      <c r="H88" s="69"/>
      <c r="I88" s="11" t="s">
        <v>71</v>
      </c>
    </row>
    <row r="89" spans="2:9" x14ac:dyDescent="0.2">
      <c r="B89" s="25">
        <f t="shared" si="12"/>
        <v>9.2999999999999936</v>
      </c>
      <c r="C89" s="47" t="s">
        <v>84</v>
      </c>
      <c r="D89" s="43">
        <v>2</v>
      </c>
      <c r="E89" s="28" t="s">
        <v>5</v>
      </c>
      <c r="F89" s="3"/>
      <c r="G89" s="71">
        <f t="shared" si="13"/>
        <v>0</v>
      </c>
      <c r="H89" s="69"/>
      <c r="I89" s="11" t="s">
        <v>71</v>
      </c>
    </row>
    <row r="90" spans="2:9" ht="25.5" x14ac:dyDescent="0.2">
      <c r="B90" s="25">
        <f t="shared" si="12"/>
        <v>9.3099999999999934</v>
      </c>
      <c r="C90" s="49" t="s">
        <v>85</v>
      </c>
      <c r="D90" s="43">
        <v>1</v>
      </c>
      <c r="E90" s="28" t="s">
        <v>5</v>
      </c>
      <c r="F90" s="3"/>
      <c r="G90" s="71">
        <f t="shared" si="13"/>
        <v>0</v>
      </c>
      <c r="H90" s="69"/>
      <c r="I90" s="11" t="s">
        <v>14</v>
      </c>
    </row>
    <row r="91" spans="2:9" x14ac:dyDescent="0.2">
      <c r="B91" s="25">
        <f t="shared" si="12"/>
        <v>9.3199999999999932</v>
      </c>
      <c r="C91" s="48" t="s">
        <v>90</v>
      </c>
      <c r="D91" s="45"/>
      <c r="E91" s="46"/>
      <c r="F91" s="9"/>
      <c r="G91" s="79"/>
      <c r="H91" s="80"/>
      <c r="I91" s="11" t="s">
        <v>71</v>
      </c>
    </row>
    <row r="92" spans="2:9" x14ac:dyDescent="0.2">
      <c r="B92" s="25">
        <f t="shared" si="12"/>
        <v>9.329999999999993</v>
      </c>
      <c r="C92" s="47" t="s">
        <v>78</v>
      </c>
      <c r="D92" s="43">
        <v>4</v>
      </c>
      <c r="E92" s="28" t="s">
        <v>5</v>
      </c>
      <c r="F92" s="3"/>
      <c r="G92" s="71">
        <f t="shared" si="13"/>
        <v>0</v>
      </c>
      <c r="H92" s="69"/>
      <c r="I92" s="11" t="s">
        <v>71</v>
      </c>
    </row>
    <row r="93" spans="2:9" x14ac:dyDescent="0.2">
      <c r="B93" s="25">
        <f t="shared" si="12"/>
        <v>9.3399999999999928</v>
      </c>
      <c r="C93" s="47" t="s">
        <v>91</v>
      </c>
      <c r="D93" s="43">
        <v>2</v>
      </c>
      <c r="E93" s="28" t="s">
        <v>5</v>
      </c>
      <c r="F93" s="3"/>
      <c r="G93" s="71">
        <f t="shared" si="13"/>
        <v>0</v>
      </c>
      <c r="H93" s="69"/>
      <c r="I93" s="11" t="s">
        <v>71</v>
      </c>
    </row>
    <row r="94" spans="2:9" x14ac:dyDescent="0.2">
      <c r="B94" s="25">
        <f t="shared" si="12"/>
        <v>9.3499999999999925</v>
      </c>
      <c r="C94" s="48" t="s">
        <v>92</v>
      </c>
      <c r="D94" s="45"/>
      <c r="E94" s="46"/>
      <c r="F94" s="9"/>
      <c r="G94" s="79"/>
      <c r="H94" s="80"/>
      <c r="I94" s="11" t="s">
        <v>71</v>
      </c>
    </row>
    <row r="95" spans="2:9" x14ac:dyDescent="0.2">
      <c r="B95" s="25">
        <f t="shared" si="12"/>
        <v>9.3599999999999923</v>
      </c>
      <c r="C95" s="47" t="s">
        <v>93</v>
      </c>
      <c r="D95" s="43">
        <v>1</v>
      </c>
      <c r="E95" s="28" t="s">
        <v>5</v>
      </c>
      <c r="F95" s="3"/>
      <c r="G95" s="71">
        <f t="shared" si="13"/>
        <v>0</v>
      </c>
      <c r="H95" s="69"/>
      <c r="I95" s="11" t="s">
        <v>71</v>
      </c>
    </row>
    <row r="96" spans="2:9" x14ac:dyDescent="0.2">
      <c r="B96" s="25">
        <f t="shared" si="12"/>
        <v>9.3699999999999921</v>
      </c>
      <c r="C96" s="47" t="s">
        <v>94</v>
      </c>
      <c r="D96" s="43">
        <v>1</v>
      </c>
      <c r="E96" s="28" t="s">
        <v>5</v>
      </c>
      <c r="F96" s="3"/>
      <c r="G96" s="71">
        <f t="shared" si="13"/>
        <v>0</v>
      </c>
      <c r="H96" s="69"/>
      <c r="I96" s="11" t="s">
        <v>71</v>
      </c>
    </row>
    <row r="97" spans="2:9" x14ac:dyDescent="0.2">
      <c r="B97" s="25">
        <f t="shared" si="12"/>
        <v>9.3799999999999919</v>
      </c>
      <c r="C97" s="47" t="s">
        <v>95</v>
      </c>
      <c r="D97" s="43">
        <v>1</v>
      </c>
      <c r="E97" s="28" t="s">
        <v>5</v>
      </c>
      <c r="F97" s="3"/>
      <c r="G97" s="71">
        <f t="shared" si="13"/>
        <v>0</v>
      </c>
      <c r="H97" s="69"/>
      <c r="I97" s="11" t="s">
        <v>71</v>
      </c>
    </row>
    <row r="98" spans="2:9" x14ac:dyDescent="0.2">
      <c r="B98" s="25">
        <f t="shared" si="12"/>
        <v>9.3899999999999917</v>
      </c>
      <c r="C98" s="47" t="s">
        <v>96</v>
      </c>
      <c r="D98" s="43">
        <v>2</v>
      </c>
      <c r="E98" s="28" t="s">
        <v>5</v>
      </c>
      <c r="F98" s="3"/>
      <c r="G98" s="71">
        <f t="shared" si="13"/>
        <v>0</v>
      </c>
      <c r="H98" s="69"/>
      <c r="I98" s="11" t="s">
        <v>71</v>
      </c>
    </row>
    <row r="99" spans="2:9" x14ac:dyDescent="0.2">
      <c r="B99" s="25">
        <f t="shared" si="12"/>
        <v>9.3999999999999915</v>
      </c>
      <c r="C99" s="47" t="s">
        <v>97</v>
      </c>
      <c r="D99" s="43">
        <v>2</v>
      </c>
      <c r="E99" s="28" t="s">
        <v>5</v>
      </c>
      <c r="F99" s="3"/>
      <c r="G99" s="71">
        <f t="shared" si="13"/>
        <v>0</v>
      </c>
      <c r="H99" s="69"/>
      <c r="I99" s="11" t="s">
        <v>71</v>
      </c>
    </row>
    <row r="100" spans="2:9" x14ac:dyDescent="0.2">
      <c r="B100" s="25">
        <f t="shared" si="12"/>
        <v>9.4099999999999913</v>
      </c>
      <c r="C100" s="48" t="s">
        <v>98</v>
      </c>
      <c r="D100" s="45"/>
      <c r="E100" s="46"/>
      <c r="F100" s="9"/>
      <c r="G100" s="79"/>
      <c r="H100" s="80"/>
      <c r="I100" s="11" t="s">
        <v>71</v>
      </c>
    </row>
    <row r="101" spans="2:9" x14ac:dyDescent="0.2">
      <c r="B101" s="25">
        <f t="shared" si="12"/>
        <v>9.419999999999991</v>
      </c>
      <c r="C101" s="47" t="s">
        <v>99</v>
      </c>
      <c r="D101" s="43">
        <v>1</v>
      </c>
      <c r="E101" s="28" t="s">
        <v>5</v>
      </c>
      <c r="F101" s="3"/>
      <c r="G101" s="71">
        <f t="shared" si="13"/>
        <v>0</v>
      </c>
      <c r="H101" s="69"/>
      <c r="I101" s="11" t="s">
        <v>71</v>
      </c>
    </row>
    <row r="102" spans="2:9" x14ac:dyDescent="0.2">
      <c r="B102" s="25">
        <f t="shared" si="12"/>
        <v>9.4299999999999908</v>
      </c>
      <c r="C102" s="47" t="s">
        <v>100</v>
      </c>
      <c r="D102" s="43">
        <v>2</v>
      </c>
      <c r="E102" s="28" t="s">
        <v>5</v>
      </c>
      <c r="F102" s="3"/>
      <c r="G102" s="71">
        <f t="shared" si="13"/>
        <v>0</v>
      </c>
      <c r="H102" s="69"/>
      <c r="I102" s="11" t="s">
        <v>71</v>
      </c>
    </row>
    <row r="103" spans="2:9" ht="38.25" x14ac:dyDescent="0.2">
      <c r="B103" s="25">
        <f t="shared" si="12"/>
        <v>9.4399999999999906</v>
      </c>
      <c r="C103" s="47" t="s">
        <v>101</v>
      </c>
      <c r="D103" s="43">
        <v>1</v>
      </c>
      <c r="E103" s="28" t="s">
        <v>5</v>
      </c>
      <c r="F103" s="3"/>
      <c r="G103" s="71">
        <f t="shared" si="13"/>
        <v>0</v>
      </c>
      <c r="H103" s="69"/>
      <c r="I103" s="11" t="s">
        <v>71</v>
      </c>
    </row>
    <row r="104" spans="2:9" x14ac:dyDescent="0.2">
      <c r="B104" s="25">
        <f t="shared" si="12"/>
        <v>9.4499999999999904</v>
      </c>
      <c r="C104" s="48" t="s">
        <v>102</v>
      </c>
      <c r="D104" s="45"/>
      <c r="E104" s="46"/>
      <c r="F104" s="9"/>
      <c r="G104" s="79"/>
      <c r="H104" s="80"/>
      <c r="I104" s="11" t="s">
        <v>71</v>
      </c>
    </row>
    <row r="105" spans="2:9" ht="25.5" x14ac:dyDescent="0.2">
      <c r="B105" s="25">
        <f t="shared" si="12"/>
        <v>9.4599999999999902</v>
      </c>
      <c r="C105" s="47" t="s">
        <v>103</v>
      </c>
      <c r="D105" s="43">
        <v>4</v>
      </c>
      <c r="E105" s="28" t="s">
        <v>5</v>
      </c>
      <c r="F105" s="3"/>
      <c r="G105" s="71">
        <f t="shared" si="13"/>
        <v>0</v>
      </c>
      <c r="H105" s="69"/>
      <c r="I105" s="11" t="s">
        <v>71</v>
      </c>
    </row>
    <row r="106" spans="2:9" x14ac:dyDescent="0.2">
      <c r="B106" s="25">
        <f t="shared" si="12"/>
        <v>9.46999999999999</v>
      </c>
      <c r="C106" s="47" t="s">
        <v>104</v>
      </c>
      <c r="D106" s="43">
        <v>1</v>
      </c>
      <c r="E106" s="28" t="s">
        <v>5</v>
      </c>
      <c r="F106" s="3"/>
      <c r="G106" s="71">
        <f t="shared" si="13"/>
        <v>0</v>
      </c>
      <c r="H106" s="69"/>
      <c r="I106" s="11" t="s">
        <v>71</v>
      </c>
    </row>
    <row r="107" spans="2:9" x14ac:dyDescent="0.2">
      <c r="B107" s="21">
        <v>10</v>
      </c>
      <c r="C107" s="22" t="s">
        <v>105</v>
      </c>
      <c r="D107" s="22"/>
      <c r="E107" s="22"/>
      <c r="F107" s="10"/>
      <c r="G107" s="22"/>
      <c r="H107" s="81">
        <f>SUM(G109:G118)</f>
        <v>0</v>
      </c>
      <c r="I107" s="11" t="s">
        <v>71</v>
      </c>
    </row>
    <row r="108" spans="2:9" x14ac:dyDescent="0.2">
      <c r="B108" s="25">
        <f>+B107+0.01</f>
        <v>10.01</v>
      </c>
      <c r="C108" s="48" t="s">
        <v>106</v>
      </c>
      <c r="D108" s="43"/>
      <c r="E108" s="28"/>
      <c r="F108" s="3"/>
      <c r="G108" s="71"/>
      <c r="H108" s="69"/>
      <c r="I108" s="11" t="s">
        <v>71</v>
      </c>
    </row>
    <row r="109" spans="2:9" x14ac:dyDescent="0.2">
      <c r="B109" s="25">
        <f t="shared" ref="B109:B115" si="14">+B108+0.01</f>
        <v>10.02</v>
      </c>
      <c r="C109" s="47" t="s">
        <v>84</v>
      </c>
      <c r="D109" s="43">
        <v>45</v>
      </c>
      <c r="E109" s="28" t="s">
        <v>5</v>
      </c>
      <c r="F109" s="3"/>
      <c r="G109" s="71">
        <f>+F109*D109</f>
        <v>0</v>
      </c>
      <c r="H109" s="69"/>
      <c r="I109" s="11" t="s">
        <v>71</v>
      </c>
    </row>
    <row r="110" spans="2:9" x14ac:dyDescent="0.2">
      <c r="B110" s="25">
        <f t="shared" si="14"/>
        <v>10.029999999999999</v>
      </c>
      <c r="C110" s="47" t="s">
        <v>79</v>
      </c>
      <c r="D110" s="43">
        <v>2</v>
      </c>
      <c r="E110" s="28" t="s">
        <v>5</v>
      </c>
      <c r="F110" s="3"/>
      <c r="G110" s="71">
        <f t="shared" ref="G110:G116" si="15">+F110*D110</f>
        <v>0</v>
      </c>
      <c r="H110" s="69"/>
      <c r="I110" s="11" t="s">
        <v>71</v>
      </c>
    </row>
    <row r="111" spans="2:9" x14ac:dyDescent="0.2">
      <c r="B111" s="25">
        <f t="shared" si="14"/>
        <v>10.039999999999999</v>
      </c>
      <c r="C111" s="47" t="s">
        <v>107</v>
      </c>
      <c r="D111" s="43">
        <v>1</v>
      </c>
      <c r="E111" s="28" t="s">
        <v>5</v>
      </c>
      <c r="F111" s="3"/>
      <c r="G111" s="71">
        <f t="shared" si="15"/>
        <v>0</v>
      </c>
      <c r="H111" s="69"/>
      <c r="I111" s="11" t="s">
        <v>71</v>
      </c>
    </row>
    <row r="112" spans="2:9" x14ac:dyDescent="0.2">
      <c r="B112" s="25">
        <f t="shared" si="14"/>
        <v>10.049999999999999</v>
      </c>
      <c r="C112" s="47" t="s">
        <v>78</v>
      </c>
      <c r="D112" s="43">
        <v>51</v>
      </c>
      <c r="E112" s="28" t="s">
        <v>5</v>
      </c>
      <c r="F112" s="3"/>
      <c r="G112" s="71">
        <f t="shared" si="15"/>
        <v>0</v>
      </c>
      <c r="H112" s="69"/>
      <c r="I112" s="11" t="s">
        <v>71</v>
      </c>
    </row>
    <row r="113" spans="2:9" ht="25.5" x14ac:dyDescent="0.2">
      <c r="B113" s="25">
        <f t="shared" si="14"/>
        <v>10.059999999999999</v>
      </c>
      <c r="C113" s="49" t="s">
        <v>85</v>
      </c>
      <c r="D113" s="43">
        <v>36</v>
      </c>
      <c r="E113" s="28" t="s">
        <v>5</v>
      </c>
      <c r="F113" s="3"/>
      <c r="G113" s="71">
        <f t="shared" si="15"/>
        <v>0</v>
      </c>
      <c r="H113" s="69"/>
      <c r="I113" s="11" t="s">
        <v>14</v>
      </c>
    </row>
    <row r="114" spans="2:9" x14ac:dyDescent="0.2">
      <c r="B114" s="25">
        <f t="shared" si="14"/>
        <v>10.069999999999999</v>
      </c>
      <c r="C114" s="48" t="s">
        <v>108</v>
      </c>
      <c r="D114" s="43"/>
      <c r="E114" s="28"/>
      <c r="F114" s="3"/>
      <c r="G114" s="71"/>
      <c r="H114" s="69"/>
      <c r="I114" s="11" t="s">
        <v>71</v>
      </c>
    </row>
    <row r="115" spans="2:9" x14ac:dyDescent="0.2">
      <c r="B115" s="25">
        <f t="shared" si="14"/>
        <v>10.079999999999998</v>
      </c>
      <c r="C115" s="47" t="s">
        <v>79</v>
      </c>
      <c r="D115" s="43">
        <v>2</v>
      </c>
      <c r="E115" s="28" t="s">
        <v>5</v>
      </c>
      <c r="F115" s="3"/>
      <c r="G115" s="71">
        <f t="shared" si="15"/>
        <v>0</v>
      </c>
      <c r="H115" s="69"/>
      <c r="I115" s="11" t="s">
        <v>71</v>
      </c>
    </row>
    <row r="116" spans="2:9" x14ac:dyDescent="0.2">
      <c r="B116" s="25">
        <v>10.09</v>
      </c>
      <c r="C116" s="47" t="s">
        <v>78</v>
      </c>
      <c r="D116" s="43">
        <v>2</v>
      </c>
      <c r="E116" s="28" t="s">
        <v>5</v>
      </c>
      <c r="F116" s="3"/>
      <c r="G116" s="71">
        <f t="shared" si="15"/>
        <v>0</v>
      </c>
      <c r="H116" s="69"/>
      <c r="I116" s="11" t="s">
        <v>71</v>
      </c>
    </row>
    <row r="117" spans="2:9" x14ac:dyDescent="0.2">
      <c r="B117" s="25">
        <v>10.1</v>
      </c>
      <c r="C117" s="47" t="s">
        <v>75</v>
      </c>
      <c r="D117" s="43">
        <v>1</v>
      </c>
      <c r="E117" s="28" t="s">
        <v>5</v>
      </c>
      <c r="F117" s="3"/>
      <c r="G117" s="71">
        <f>+F117*D117</f>
        <v>0</v>
      </c>
      <c r="H117" s="69"/>
      <c r="I117" s="11" t="s">
        <v>71</v>
      </c>
    </row>
    <row r="118" spans="2:9" x14ac:dyDescent="0.2">
      <c r="B118" s="25">
        <v>10.11</v>
      </c>
      <c r="C118" s="47" t="s">
        <v>76</v>
      </c>
      <c r="D118" s="43">
        <v>2</v>
      </c>
      <c r="E118" s="28" t="s">
        <v>5</v>
      </c>
      <c r="F118" s="3"/>
      <c r="G118" s="71">
        <f>+F118*D118</f>
        <v>0</v>
      </c>
      <c r="H118" s="69"/>
      <c r="I118" s="11" t="s">
        <v>71</v>
      </c>
    </row>
    <row r="119" spans="2:9" x14ac:dyDescent="0.2">
      <c r="B119" s="21">
        <v>11</v>
      </c>
      <c r="C119" s="22" t="s">
        <v>109</v>
      </c>
      <c r="D119" s="23"/>
      <c r="E119" s="24"/>
      <c r="F119" s="2"/>
      <c r="G119" s="33"/>
      <c r="H119" s="67">
        <f>SUM(G120:G129)</f>
        <v>0</v>
      </c>
    </row>
    <row r="120" spans="2:9" ht="63.75" x14ac:dyDescent="0.2">
      <c r="B120" s="29">
        <f>+B119+0.01</f>
        <v>11.01</v>
      </c>
      <c r="C120" s="50" t="s">
        <v>110</v>
      </c>
      <c r="D120" s="27">
        <v>1</v>
      </c>
      <c r="E120" s="28" t="s">
        <v>5</v>
      </c>
      <c r="F120" s="3"/>
      <c r="G120" s="71">
        <f>+F120*D120</f>
        <v>0</v>
      </c>
      <c r="H120" s="70"/>
      <c r="I120" s="11" t="s">
        <v>14</v>
      </c>
    </row>
    <row r="121" spans="2:9" x14ac:dyDescent="0.2">
      <c r="B121" s="29">
        <f t="shared" ref="B121:B129" si="16">+B120+0.01</f>
        <v>11.02</v>
      </c>
      <c r="C121" s="50" t="s">
        <v>111</v>
      </c>
      <c r="D121" s="27">
        <v>2</v>
      </c>
      <c r="E121" s="28" t="s">
        <v>5</v>
      </c>
      <c r="F121" s="3"/>
      <c r="G121" s="71">
        <f t="shared" ref="G121:G129" si="17">+F121*D121</f>
        <v>0</v>
      </c>
      <c r="H121" s="70"/>
      <c r="I121" s="11" t="s">
        <v>112</v>
      </c>
    </row>
    <row r="122" spans="2:9" x14ac:dyDescent="0.2">
      <c r="B122" s="29">
        <f t="shared" si="16"/>
        <v>11.03</v>
      </c>
      <c r="C122" s="50" t="s">
        <v>113</v>
      </c>
      <c r="D122" s="27">
        <v>4</v>
      </c>
      <c r="E122" s="28" t="s">
        <v>5</v>
      </c>
      <c r="F122" s="3"/>
      <c r="G122" s="71">
        <f t="shared" si="17"/>
        <v>0</v>
      </c>
      <c r="H122" s="70"/>
      <c r="I122" s="11" t="s">
        <v>112</v>
      </c>
    </row>
    <row r="123" spans="2:9" ht="25.5" x14ac:dyDescent="0.2">
      <c r="B123" s="29">
        <f t="shared" si="16"/>
        <v>11.04</v>
      </c>
      <c r="C123" s="50" t="s">
        <v>114</v>
      </c>
      <c r="D123" s="27">
        <v>6</v>
      </c>
      <c r="E123" s="28" t="s">
        <v>5</v>
      </c>
      <c r="F123" s="3"/>
      <c r="G123" s="71">
        <f t="shared" si="17"/>
        <v>0</v>
      </c>
      <c r="H123" s="70"/>
      <c r="I123" s="11" t="s">
        <v>112</v>
      </c>
    </row>
    <row r="124" spans="2:9" x14ac:dyDescent="0.2">
      <c r="B124" s="29">
        <f t="shared" si="16"/>
        <v>11.049999999999999</v>
      </c>
      <c r="C124" s="50" t="s">
        <v>115</v>
      </c>
      <c r="D124" s="27">
        <v>10</v>
      </c>
      <c r="E124" s="28" t="s">
        <v>5</v>
      </c>
      <c r="F124" s="3"/>
      <c r="G124" s="71">
        <f t="shared" si="17"/>
        <v>0</v>
      </c>
      <c r="H124" s="70"/>
      <c r="I124" s="11" t="s">
        <v>112</v>
      </c>
    </row>
    <row r="125" spans="2:9" x14ac:dyDescent="0.2">
      <c r="B125" s="29">
        <f t="shared" si="16"/>
        <v>11.059999999999999</v>
      </c>
      <c r="C125" s="26" t="s">
        <v>116</v>
      </c>
      <c r="D125" s="27">
        <v>1</v>
      </c>
      <c r="E125" s="28" t="s">
        <v>36</v>
      </c>
      <c r="F125" s="3"/>
      <c r="G125" s="71">
        <f t="shared" si="17"/>
        <v>0</v>
      </c>
      <c r="H125" s="61"/>
      <c r="I125" s="11" t="s">
        <v>14</v>
      </c>
    </row>
    <row r="126" spans="2:9" x14ac:dyDescent="0.2">
      <c r="B126" s="29">
        <f t="shared" si="16"/>
        <v>11.069999999999999</v>
      </c>
      <c r="C126" s="26" t="s">
        <v>117</v>
      </c>
      <c r="D126" s="27">
        <v>650</v>
      </c>
      <c r="E126" s="28" t="s">
        <v>13</v>
      </c>
      <c r="F126" s="3"/>
      <c r="G126" s="71">
        <f t="shared" si="17"/>
        <v>0</v>
      </c>
      <c r="H126" s="61"/>
      <c r="I126" s="11" t="s">
        <v>14</v>
      </c>
    </row>
    <row r="127" spans="2:9" x14ac:dyDescent="0.2">
      <c r="B127" s="29">
        <f t="shared" si="16"/>
        <v>11.079999999999998</v>
      </c>
      <c r="C127" s="26" t="s">
        <v>118</v>
      </c>
      <c r="D127" s="27">
        <v>1</v>
      </c>
      <c r="E127" s="28" t="s">
        <v>5</v>
      </c>
      <c r="F127" s="3"/>
      <c r="G127" s="71">
        <f t="shared" si="17"/>
        <v>0</v>
      </c>
      <c r="H127" s="61"/>
      <c r="I127" s="11" t="s">
        <v>119</v>
      </c>
    </row>
    <row r="128" spans="2:9" x14ac:dyDescent="0.2">
      <c r="B128" s="29">
        <f t="shared" si="16"/>
        <v>11.089999999999998</v>
      </c>
      <c r="C128" s="26" t="s">
        <v>120</v>
      </c>
      <c r="D128" s="27">
        <v>2</v>
      </c>
      <c r="E128" s="28" t="s">
        <v>5</v>
      </c>
      <c r="F128" s="3"/>
      <c r="G128" s="71">
        <f t="shared" si="17"/>
        <v>0</v>
      </c>
      <c r="H128" s="61"/>
      <c r="I128" s="11" t="s">
        <v>119</v>
      </c>
    </row>
    <row r="129" spans="2:9" x14ac:dyDescent="0.2">
      <c r="B129" s="29">
        <f t="shared" si="16"/>
        <v>11.099999999999998</v>
      </c>
      <c r="C129" s="26" t="s">
        <v>121</v>
      </c>
      <c r="D129" s="27">
        <v>2</v>
      </c>
      <c r="E129" s="28" t="s">
        <v>5</v>
      </c>
      <c r="F129" s="3"/>
      <c r="G129" s="71">
        <f t="shared" si="17"/>
        <v>0</v>
      </c>
      <c r="H129" s="61"/>
      <c r="I129" s="11" t="s">
        <v>119</v>
      </c>
    </row>
    <row r="130" spans="2:9" x14ac:dyDescent="0.2">
      <c r="B130" s="51"/>
      <c r="C130" s="51" t="s">
        <v>122</v>
      </c>
      <c r="D130" s="52"/>
      <c r="E130" s="53"/>
      <c r="F130" s="58"/>
      <c r="G130" s="58"/>
      <c r="H130" s="59">
        <f>SUM(H6:H129)</f>
        <v>0</v>
      </c>
    </row>
    <row r="131" spans="2:9" x14ac:dyDescent="0.2">
      <c r="B131" s="32"/>
      <c r="C131" s="54"/>
      <c r="D131" s="55"/>
      <c r="E131" s="56"/>
      <c r="F131" s="60"/>
      <c r="G131" s="60"/>
      <c r="H131" s="61"/>
    </row>
    <row r="132" spans="2:9" x14ac:dyDescent="0.2">
      <c r="B132" s="51"/>
      <c r="C132" s="51" t="s">
        <v>123</v>
      </c>
      <c r="D132" s="52"/>
      <c r="E132" s="53"/>
      <c r="F132" s="58"/>
      <c r="G132" s="58"/>
      <c r="H132" s="62"/>
    </row>
    <row r="133" spans="2:9" x14ac:dyDescent="0.2">
      <c r="B133" s="32"/>
      <c r="C133" s="26" t="s">
        <v>124</v>
      </c>
      <c r="D133" s="55"/>
      <c r="E133" s="57">
        <v>0.1</v>
      </c>
      <c r="F133" s="60"/>
      <c r="G133" s="60"/>
      <c r="H133" s="63">
        <f>+H130*E133</f>
        <v>0</v>
      </c>
      <c r="I133" s="11" t="s">
        <v>125</v>
      </c>
    </row>
    <row r="134" spans="2:9" x14ac:dyDescent="0.2">
      <c r="B134" s="32"/>
      <c r="C134" s="26" t="s">
        <v>126</v>
      </c>
      <c r="D134" s="55"/>
      <c r="E134" s="57">
        <v>0.03</v>
      </c>
      <c r="F134" s="60"/>
      <c r="G134" s="60"/>
      <c r="H134" s="63">
        <f>+H130*E134</f>
        <v>0</v>
      </c>
      <c r="I134" s="11" t="s">
        <v>125</v>
      </c>
    </row>
    <row r="135" spans="2:9" x14ac:dyDescent="0.2">
      <c r="B135" s="32"/>
      <c r="C135" s="26" t="s">
        <v>127</v>
      </c>
      <c r="D135" s="55"/>
      <c r="E135" s="57">
        <v>0.02</v>
      </c>
      <c r="F135" s="60"/>
      <c r="G135" s="60"/>
      <c r="H135" s="63">
        <f>+H130*E135</f>
        <v>0</v>
      </c>
      <c r="I135" s="11" t="s">
        <v>125</v>
      </c>
    </row>
    <row r="136" spans="2:9" x14ac:dyDescent="0.2">
      <c r="B136" s="32"/>
      <c r="C136" s="26" t="s">
        <v>128</v>
      </c>
      <c r="D136" s="55"/>
      <c r="E136" s="57">
        <v>0.01</v>
      </c>
      <c r="F136" s="60"/>
      <c r="G136" s="60"/>
      <c r="H136" s="63">
        <f>+H130*E136</f>
        <v>0</v>
      </c>
      <c r="I136" s="11" t="s">
        <v>125</v>
      </c>
    </row>
    <row r="137" spans="2:9" x14ac:dyDescent="0.2">
      <c r="B137" s="32"/>
      <c r="C137" s="26" t="s">
        <v>129</v>
      </c>
      <c r="D137" s="55"/>
      <c r="E137" s="57">
        <v>0.01</v>
      </c>
      <c r="F137" s="60"/>
      <c r="G137" s="60"/>
      <c r="H137" s="63">
        <f>+H130*E137</f>
        <v>0</v>
      </c>
      <c r="I137" s="11" t="s">
        <v>125</v>
      </c>
    </row>
    <row r="138" spans="2:9" x14ac:dyDescent="0.2">
      <c r="B138" s="32"/>
      <c r="C138" s="26" t="s">
        <v>130</v>
      </c>
      <c r="D138" s="55"/>
      <c r="E138" s="57">
        <v>0.05</v>
      </c>
      <c r="F138" s="60"/>
      <c r="G138" s="60"/>
      <c r="H138" s="63">
        <f>+H130*E138</f>
        <v>0</v>
      </c>
      <c r="I138" s="11" t="s">
        <v>125</v>
      </c>
    </row>
    <row r="139" spans="2:9" x14ac:dyDescent="0.2">
      <c r="B139" s="32"/>
      <c r="C139" s="26" t="s">
        <v>131</v>
      </c>
      <c r="D139" s="55"/>
      <c r="E139" s="57">
        <v>0.18</v>
      </c>
      <c r="F139" s="60"/>
      <c r="G139" s="60"/>
      <c r="H139" s="63">
        <f>+H133*E139</f>
        <v>0</v>
      </c>
      <c r="I139" s="11" t="s">
        <v>125</v>
      </c>
    </row>
    <row r="140" spans="2:9" x14ac:dyDescent="0.2">
      <c r="B140" s="32"/>
      <c r="C140" s="26" t="s">
        <v>132</v>
      </c>
      <c r="D140" s="55"/>
      <c r="E140" s="57">
        <v>1E-3</v>
      </c>
      <c r="F140" s="60"/>
      <c r="G140" s="60"/>
      <c r="H140" s="63">
        <f>+H130*E140</f>
        <v>0</v>
      </c>
      <c r="I140" s="11" t="s">
        <v>125</v>
      </c>
    </row>
    <row r="141" spans="2:9" x14ac:dyDescent="0.2">
      <c r="B141" s="51"/>
      <c r="C141" s="51" t="s">
        <v>133</v>
      </c>
      <c r="D141" s="52"/>
      <c r="E141" s="53"/>
      <c r="F141" s="58"/>
      <c r="G141" s="58"/>
      <c r="H141" s="59">
        <f>SUM(H133:H140)</f>
        <v>0</v>
      </c>
    </row>
    <row r="142" spans="2:9" x14ac:dyDescent="0.2">
      <c r="B142" s="32"/>
      <c r="C142" s="54"/>
      <c r="D142" s="55"/>
      <c r="E142" s="56"/>
      <c r="F142" s="60"/>
      <c r="G142" s="60"/>
      <c r="H142" s="61"/>
    </row>
    <row r="143" spans="2:9" x14ac:dyDescent="0.2">
      <c r="B143" s="51"/>
      <c r="C143" s="51" t="s">
        <v>134</v>
      </c>
      <c r="D143" s="52"/>
      <c r="E143" s="53"/>
      <c r="F143" s="58"/>
      <c r="G143" s="58"/>
      <c r="H143" s="64">
        <f>+H141+H130</f>
        <v>0</v>
      </c>
    </row>
  </sheetData>
  <sheetProtection algorithmName="SHA-512" hashValue="kQ8KVLwjg0tH9O3W4RhGBReyJpwB+Xh+LVFDqUZ0E682bt8Jq1LeF1woJTYjyFgsAeYPGpIydbFcSM0t6DY8Iw==" saltValue="ET9nMt6Y/xZ8jEpjGvyBaQ==" spinCount="100000" sheet="1" objects="1" scenarios="1"/>
  <customSheetViews>
    <customSheetView guid="{82547E58-BB98-4539-BD90-57AE01DCB4A0}" fitToPage="1">
      <selection activeCell="B5" sqref="B5:H5"/>
      <pageMargins left="0.7" right="0.7" top="0.75" bottom="0.75" header="0.3" footer="0.3"/>
      <pageSetup scale="76" fitToHeight="0" orientation="portrait" r:id="rId1"/>
    </customSheetView>
  </customSheetViews>
  <pageMargins left="0.7" right="0.7" top="0.75" bottom="0.75" header="0.3" footer="0.3"/>
  <pageSetup scale="7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en blanco</vt:lpstr>
      <vt:lpstr>'Presupuesto en blanco'!Print_Area</vt:lpstr>
      <vt:lpstr>'Presupuesto en blanco'!Print_Titles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Isaira Soto</dc:creator>
  <cp:lastModifiedBy>Isaira Soto</cp:lastModifiedBy>
  <dcterms:created xsi:type="dcterms:W3CDTF">2022-03-09T16:14:29Z</dcterms:created>
  <dcterms:modified xsi:type="dcterms:W3CDTF">2022-03-11T14:09:35Z</dcterms:modified>
</cp:coreProperties>
</file>